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92"/>
  </bookViews>
  <sheets>
    <sheet name="附件1" sheetId="17" r:id="rId1"/>
    <sheet name="附件2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q">[1]国家!#REF!</definedName>
    <definedName name="\z">[2]中央!#REF!</definedName>
    <definedName name="_6_其他">#REF!</definedName>
    <definedName name="_xlnm._FilterDatabase" localSheetId="1" hidden="1">附件2!$A$8:$XEJ$163</definedName>
    <definedName name="_Order1" hidden="1">255</definedName>
    <definedName name="_Order2" hidden="1">255</definedName>
    <definedName name="a">#N/A</definedName>
    <definedName name="aa">#REF!</definedName>
    <definedName name="aaa">[2]中央!#REF!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[3]PKx!$A$1:$AP$622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'[4]P1012001'!$A$6:$E$117</definedName>
    <definedName name="gxxe20032">'[5]P1012001'!$A$6:$E$117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#N/A</definedName>
    <definedName name="Print_Area_MI">#REF!</definedName>
    <definedName name="_xlnm.Print_Titles" localSheetId="1">附件2!$3:$5</definedName>
    <definedName name="_xlnm.Print_Titles" localSheetId="0">附件1!$4:$6</definedName>
    <definedName name="_xlnm.Print_Titles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处室">#REF!</definedName>
    <definedName name="大多数">[6]XL4Poppy!$A$15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结果">[7]结果!$A$1:$AG$1</definedName>
    <definedName name="金额">#REF!</definedName>
    <definedName name="科目">[8]调用表!$B$3:$B$125</definedName>
    <definedName name="类型">#REF!</definedName>
    <definedName name="全额差额比例">'[9]C01-1'!#REF!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四季度">'[9]C01-1'!#REF!</definedName>
    <definedName name="位次d">[10]四月份月报!#REF!</definedName>
    <definedName name="性别">[11]基础编码!$H$2:$H$3</definedName>
    <definedName name="学历">[11]基础编码!$S$2:$S$9</definedName>
    <definedName name="支出">'[12]P1012001'!$A$6:$E$117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<sst xmlns="http://schemas.openxmlformats.org/spreadsheetml/2006/main" count="520" uniqueCount="217">
  <si>
    <t>附件1：</t>
  </si>
  <si>
    <t>2024年城乡义务教育公用经费省级资金分配表</t>
  </si>
  <si>
    <t>市县名称</t>
  </si>
  <si>
    <t>省级应安排资金</t>
  </si>
  <si>
    <t>湘财预〔2023〕352号、湘财教指〔2023〕94号已下达省级补助资金</t>
  </si>
  <si>
    <t>此次下达公用经费补助资金</t>
  </si>
  <si>
    <t>备注</t>
  </si>
  <si>
    <t>公用经费资金</t>
  </si>
  <si>
    <t>其中乡村小规模学校优化调整省级资金不减少</t>
  </si>
  <si>
    <t>市州合计</t>
  </si>
  <si>
    <t>长沙市小计</t>
  </si>
  <si>
    <t>市本级及所辖区小计</t>
  </si>
  <si>
    <t>长沙县</t>
  </si>
  <si>
    <t>望城区</t>
  </si>
  <si>
    <t>雨花区</t>
  </si>
  <si>
    <t>含市本级全年公用经费113万元</t>
  </si>
  <si>
    <t>芙蓉区</t>
  </si>
  <si>
    <t>含市本级全年公用经费35万元</t>
  </si>
  <si>
    <t>天心区</t>
  </si>
  <si>
    <t>含市本级全年公用经费28万元</t>
  </si>
  <si>
    <t>岳麓区</t>
  </si>
  <si>
    <t>含市本级全年公用经费238万元</t>
  </si>
  <si>
    <t>开福区</t>
  </si>
  <si>
    <t>含市本级全年公用经费33万元</t>
  </si>
  <si>
    <t>浏阳市</t>
  </si>
  <si>
    <t>宁乡市</t>
  </si>
  <si>
    <t>株洲市小计</t>
  </si>
  <si>
    <t>天元区</t>
  </si>
  <si>
    <t>芦淞区</t>
  </si>
  <si>
    <t>荷塘区</t>
  </si>
  <si>
    <t>石峰区</t>
  </si>
  <si>
    <t>渌口区</t>
  </si>
  <si>
    <t>醴陵市</t>
  </si>
  <si>
    <t>攸县</t>
  </si>
  <si>
    <t>茶陵县</t>
  </si>
  <si>
    <t>炎陵县</t>
  </si>
  <si>
    <t>湘潭市小计</t>
  </si>
  <si>
    <t>雨湖区</t>
  </si>
  <si>
    <t>含市本级全年公用经费199万元</t>
  </si>
  <si>
    <t>岳塘区</t>
  </si>
  <si>
    <t>含市本级全年公用经费117万元</t>
  </si>
  <si>
    <t>湘潭县</t>
  </si>
  <si>
    <t>湘乡市</t>
  </si>
  <si>
    <t>韶山市</t>
  </si>
  <si>
    <t>衡阳市小计</t>
  </si>
  <si>
    <t>南岳区</t>
  </si>
  <si>
    <t>珠晖区</t>
  </si>
  <si>
    <t>含市本级全年公用经费166万元</t>
  </si>
  <si>
    <t>雁峰区</t>
  </si>
  <si>
    <t>含市本级全年公用经费305万元</t>
  </si>
  <si>
    <t>石鼓区</t>
  </si>
  <si>
    <t>含市本级全年公用经费121万元</t>
  </si>
  <si>
    <t>蒸湘区</t>
  </si>
  <si>
    <t>含市本级全年公用经费343万元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</si>
  <si>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</si>
  <si>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</si>
  <si>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</si>
  <si>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</si>
  <si>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</si>
  <si>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</si>
  <si>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</si>
  <si>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邵阳市小计</t>
  </si>
  <si>
    <t>双清区</t>
  </si>
  <si>
    <t>含市本级全年公用经费111万元</t>
  </si>
  <si>
    <t>大祥区</t>
  </si>
  <si>
    <t>含市本级全年公用经费247万元</t>
  </si>
  <si>
    <t>北塔区</t>
  </si>
  <si>
    <t>含市本级全年公用经费71万元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</si>
  <si>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</si>
  <si>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</si>
  <si>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</si>
  <si>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</si>
  <si>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</si>
  <si>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</si>
  <si>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</si>
  <si>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</si>
  <si>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</si>
  <si>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岳阳市小计</t>
  </si>
  <si>
    <t>岳阳楼区</t>
  </si>
  <si>
    <t>含市本级全年公用经费120万元</t>
  </si>
  <si>
    <t>君山区</t>
  </si>
  <si>
    <t>云溪区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</si>
  <si>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</si>
  <si>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</si>
  <si>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</si>
  <si>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</si>
  <si>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</si>
  <si>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</si>
  <si>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</si>
  <si>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常德市小计</t>
  </si>
  <si>
    <t>武陵区</t>
  </si>
  <si>
    <t>含市本级全年公用经费402万元</t>
  </si>
  <si>
    <t>鼎城区</t>
  </si>
  <si>
    <t>西洞庭管理区</t>
  </si>
  <si>
    <t>西湖管理区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</si>
  <si>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</si>
  <si>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</si>
  <si>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</si>
  <si>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</si>
  <si>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</si>
  <si>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</si>
  <si>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</si>
  <si>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张家界市小计</t>
  </si>
  <si>
    <t>永定区</t>
  </si>
  <si>
    <t>含市本级全年公用经费66万元</t>
  </si>
  <si>
    <t>武陵源区</t>
  </si>
  <si>
    <t>慈利县</t>
  </si>
  <si>
    <t>桑植县</t>
  </si>
  <si>
    <t>益阳市小计</t>
  </si>
  <si>
    <t>资阳区</t>
  </si>
  <si>
    <t>赫山区</t>
  </si>
  <si>
    <t>含市本级全年公用经费139万元，家庭经济困难学生生活补助19万元。</t>
  </si>
  <si>
    <t>大通湖管理区</t>
  </si>
  <si>
    <t>沅江市</t>
  </si>
  <si>
    <t>南县</t>
  </si>
  <si>
    <t>桃江县</t>
  </si>
  <si>
    <t>安化县</t>
  </si>
  <si>
    <t>永州市小计</t>
  </si>
  <si>
    <t>零陵区</t>
  </si>
  <si>
    <t>含市本级全年公用经费154万元</t>
  </si>
  <si>
    <t>冷水滩区</t>
  </si>
  <si>
    <t>含市本级全年公用经费126万元</t>
  </si>
  <si>
    <t>金洞管理区</t>
  </si>
  <si>
    <t>回龙圩管理区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</si>
  <si>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</si>
  <si>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</si>
  <si>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</si>
  <si>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</si>
  <si>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</si>
  <si>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</si>
  <si>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</si>
  <si>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</si>
  <si>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</si>
  <si>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郴州市小计</t>
  </si>
  <si>
    <t>北湖区</t>
  </si>
  <si>
    <t>含市本级全年公用经费115万元</t>
  </si>
  <si>
    <t>苏仙区</t>
  </si>
  <si>
    <t>含市本级全年公用经费101万元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</si>
  <si>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</si>
  <si>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</si>
  <si>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</si>
  <si>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</si>
  <si>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</si>
  <si>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</si>
  <si>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</si>
  <si>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</si>
  <si>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</si>
  <si>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娄底市小计</t>
  </si>
  <si>
    <t>娄星区</t>
  </si>
  <si>
    <t>含市本级全年公用经费520万元</t>
  </si>
  <si>
    <t>涟源市</t>
  </si>
  <si>
    <t>冷水江市</t>
  </si>
  <si>
    <t>双峰县</t>
  </si>
  <si>
    <t>新化县</t>
  </si>
  <si>
    <t>怀化市小计</t>
  </si>
  <si>
    <t>鹤城区</t>
  </si>
  <si>
    <t>含市本级全年公用经费619万元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</si>
  <si>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</si>
  <si>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</si>
  <si>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</si>
  <si>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</si>
  <si>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</si>
  <si>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</si>
  <si>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</si>
  <si>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</si>
  <si>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</si>
  <si>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</si>
  <si>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</si>
  <si>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</si>
  <si>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湘西土家族苗族自治州小计</t>
  </si>
  <si>
    <t>吉首市</t>
  </si>
  <si>
    <t>含市本级全年公用经费190万元</t>
  </si>
  <si>
    <t>泸溪县</t>
  </si>
  <si>
    <t>凤凰县</t>
  </si>
  <si>
    <t>花垣县</t>
  </si>
  <si>
    <t>保靖县</t>
  </si>
  <si>
    <t>古丈县</t>
  </si>
  <si>
    <t>永顺县</t>
  </si>
  <si>
    <t>含市本级全年公用经费34万元</t>
  </si>
  <si>
    <t>龙山县</t>
  </si>
  <si>
    <t>附件2</t>
  </si>
  <si>
    <t>2024年义务教育阶段公用经费补助资金测算表</t>
  </si>
  <si>
    <t>市县</t>
  </si>
  <si>
    <t>2023年学生人数</t>
  </si>
  <si>
    <t>2023年寄宿生人数</t>
  </si>
  <si>
    <t>2023年不足100人的学校</t>
  </si>
  <si>
    <t>各级分担比例</t>
  </si>
  <si>
    <t>根据中央实际下达资金调整后全年应安排公用经费补助资金（万元）</t>
  </si>
  <si>
    <t>湘财预〔2023〕352号、湘财预〔2024〕107号已下达资金（万元）</t>
  </si>
  <si>
    <t>还需下达（万元）</t>
  </si>
  <si>
    <t>乡村小规模学校优化调整省级资金不减少应安排资金（万元）</t>
  </si>
  <si>
    <t>合计还需安排省级资金（万元）</t>
  </si>
  <si>
    <t>小计</t>
  </si>
  <si>
    <t>普通小学</t>
  </si>
  <si>
    <t>普通初中</t>
  </si>
  <si>
    <t>特教小学</t>
  </si>
  <si>
    <t>特教初中</t>
  </si>
  <si>
    <t>小学</t>
  </si>
  <si>
    <t>初中</t>
  </si>
  <si>
    <t>小学个数</t>
  </si>
  <si>
    <t>小学实有人数</t>
  </si>
  <si>
    <t>初中个数</t>
  </si>
  <si>
    <t>初中实有人数</t>
  </si>
  <si>
    <t>中央与地方</t>
  </si>
  <si>
    <t>（小学720元、初中940元）</t>
  </si>
  <si>
    <t>中央</t>
  </si>
  <si>
    <t>地方</t>
  </si>
  <si>
    <t>分档</t>
  </si>
  <si>
    <t>省级</t>
  </si>
  <si>
    <t>市区</t>
  </si>
  <si>
    <t>县级</t>
  </si>
  <si>
    <t>合计</t>
  </si>
  <si>
    <t>全省合计</t>
  </si>
  <si>
    <t>一档</t>
  </si>
  <si>
    <t>三档</t>
  </si>
  <si>
    <t>二档</t>
  </si>
  <si>
    <t>将永定区、武陵源区中央分担比例从60%提高至80%，提高部分由省级财政承担，其中永定区373万元，武陵源区41万元。</t>
  </si>
</sst>
</file>

<file path=xl/styles.xml><?xml version="1.0" encoding="utf-8"?>
<styleSheet xmlns="http://schemas.openxmlformats.org/spreadsheetml/2006/main">
  <numFmts count="43">
    <numFmt numFmtId="176" formatCode="0_ ;[Red]\-0\ "/>
    <numFmt numFmtId="177" formatCode="0_);[Red]\(0\)"/>
    <numFmt numFmtId="178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_-* #,##0.00_-;\-* #,##0.00_-;_-* &quot;-&quot;??_-;_-@_-"/>
    <numFmt numFmtId="180" formatCode="&quot;綅&quot;\t#,##0_);[Red]\(&quot;綅&quot;\t#,##0\)"/>
    <numFmt numFmtId="41" formatCode="_ * #,##0_ ;_ * \-#,##0_ ;_ * &quot;-&quot;_ ;_ @_ "/>
    <numFmt numFmtId="181" formatCode="_-* #,##0&quot;$&quot;_-;\-* #,##0&quot;$&quot;_-;_-* &quot;-&quot;&quot;$&quot;_-;_-@_-"/>
    <numFmt numFmtId="182" formatCode="_(\¥* #,##0.00_);_(\¥* \(#,##0.00\);_(\¥* &quot;-&quot;??_);_(@_)"/>
    <numFmt numFmtId="183" formatCode="_-* #,##0.00\ _k_r_-;\-* #,##0.00\ _k_r_-;_-* &quot;-&quot;??\ _k_r_-;_-@_-"/>
    <numFmt numFmtId="184" formatCode="#\ ??/??"/>
    <numFmt numFmtId="185" formatCode="_ \¥* #,##0.00_ ;_ \¥* \-#,##0.00_ ;_ \¥* &quot;-&quot;??_ ;_ @_ "/>
    <numFmt numFmtId="186" formatCode="#,##0;[Red]\(#,##0\)"/>
    <numFmt numFmtId="187" formatCode="&quot;$&quot;\ #,##0.00_-;[Red]&quot;$&quot;\ #,##0.00\-"/>
    <numFmt numFmtId="188" formatCode="&quot;?\t#,##0_);[Red]\(&quot;&quot;?&quot;\t#,##0\)"/>
    <numFmt numFmtId="189" formatCode="0_ "/>
    <numFmt numFmtId="190" formatCode="* #,##0;* \-#,##0;* &quot;-&quot;;@"/>
    <numFmt numFmtId="191" formatCode="0;_琀"/>
    <numFmt numFmtId="43" formatCode="_ * #,##0.00_ ;_ * \-#,##0.00_ ;_ * &quot;-&quot;??_ ;_ @_ "/>
    <numFmt numFmtId="192" formatCode="#,##0;\(#,##0\)"/>
    <numFmt numFmtId="193" formatCode="_-* #,##0.00_$_-;\-* #,##0.00_$_-;_-* &quot;-&quot;??_$_-;_-@_-"/>
    <numFmt numFmtId="194" formatCode="\$#,##0;\(\$#,##0\)"/>
    <numFmt numFmtId="195" formatCode="&quot;$&quot;#,##0.00_);[Red]\(&quot;$&quot;#,##0.00\)"/>
    <numFmt numFmtId="196" formatCode="#,##0.0_);\(#,##0.0\)"/>
    <numFmt numFmtId="197" formatCode="_(* #,##0.00_);_(* \(#,##0.00\);_(* &quot;-&quot;??_);_(@_)"/>
    <numFmt numFmtId="198" formatCode="0.0"/>
    <numFmt numFmtId="199" formatCode="_-&quot;$&quot;* #,##0.00_-;\-&quot;$&quot;* #,##0.00_-;_-&quot;$&quot;* &quot;-&quot;??_-;_-@_-"/>
    <numFmt numFmtId="200" formatCode="_-&quot;$&quot;* #,##0_-;\-&quot;$&quot;* #,##0_-;_-&quot;$&quot;* &quot;-&quot;_-;_-@_-"/>
    <numFmt numFmtId="201" formatCode="yy\.mm\.dd"/>
    <numFmt numFmtId="202" formatCode="_-* #,##0.00&quot;$&quot;_-;\-* #,##0.00&quot;$&quot;_-;_-* &quot;-&quot;??&quot;$&quot;_-;_-@_-"/>
    <numFmt numFmtId="203" formatCode="_(&quot;$&quot;* #,##0.00_);_(&quot;$&quot;* \(#,##0.00\);_(&quot;$&quot;* &quot;-&quot;??_);_(@_)"/>
    <numFmt numFmtId="204" formatCode="_-&quot;$&quot;\ * #,##0.00_-;_-&quot;$&quot;\ * #,##0.00\-;_-&quot;$&quot;\ * &quot;-&quot;??_-;_-@_-"/>
    <numFmt numFmtId="205" formatCode="_-* #,##0\ _k_r_-;\-* #,##0\ _k_r_-;_-* &quot;-&quot;\ _k_r_-;_-@_-"/>
    <numFmt numFmtId="206" formatCode="&quot;$&quot;#,##0_);\(&quot;$&quot;#,##0\)"/>
    <numFmt numFmtId="207" formatCode="0.00_)"/>
    <numFmt numFmtId="208" formatCode="#,##0;\-#,##0;&quot;-&quot;"/>
    <numFmt numFmtId="209" formatCode="_-&quot;$&quot;\ * #,##0_-;_-&quot;$&quot;\ * #,##0\-;_-&quot;$&quot;\ * &quot;-&quot;_-;_-@_-"/>
    <numFmt numFmtId="210" formatCode="_(* #,##0_);_(* \(#,##0\);_(* &quot;-&quot;_);_(@_)"/>
    <numFmt numFmtId="211" formatCode="_-* #,##0_$_-;\-* #,##0_$_-;_-* &quot;-&quot;_$_-;_-@_-"/>
    <numFmt numFmtId="212" formatCode="_(&quot;$&quot;* #,##0_);_(&quot;$&quot;* \(#,##0\);_(&quot;$&quot;* &quot;-&quot;_);_(@_)"/>
    <numFmt numFmtId="213" formatCode="\$#,##0.00;\(\$#,##0.00\)"/>
    <numFmt numFmtId="214" formatCode="&quot;$&quot;#,##0_);[Red]\(&quot;$&quot;#,##0\)"/>
  </numFmts>
  <fonts count="111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18"/>
      <name val="方正小标宋_GBK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10"/>
      <name val="宋体"/>
      <charset val="134"/>
    </font>
    <font>
      <sz val="9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sz val="12"/>
      <color indexed="20"/>
      <name val="楷体_GB2312"/>
      <charset val="134"/>
    </font>
    <font>
      <sz val="12"/>
      <color indexed="8"/>
      <name val="宋体"/>
      <charset val="134"/>
    </font>
    <font>
      <sz val="10.5"/>
      <color indexed="17"/>
      <name val="宋体"/>
      <charset val="134"/>
    </font>
    <font>
      <sz val="11"/>
      <color indexed="9"/>
      <name val="宋体"/>
      <charset val="134"/>
    </font>
    <font>
      <sz val="10.5"/>
      <color indexed="20"/>
      <name val="宋体"/>
      <charset val="134"/>
    </font>
    <font>
      <sz val="10"/>
      <color indexed="20"/>
      <name val="宋体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b/>
      <sz val="11"/>
      <color indexed="63"/>
      <name val="宋体"/>
      <charset val="134"/>
    </font>
    <font>
      <sz val="10"/>
      <name val="MS Sans Serif"/>
      <charset val="134"/>
    </font>
    <font>
      <sz val="12"/>
      <color indexed="20"/>
      <name val="宋体"/>
      <charset val="134"/>
    </font>
    <font>
      <sz val="12"/>
      <name val="Times New Roman"/>
      <charset val="134"/>
    </font>
    <font>
      <sz val="12"/>
      <name val="新細明體"/>
      <charset val="134"/>
    </font>
    <font>
      <b/>
      <sz val="10"/>
      <name val="MS Sans Serif"/>
      <charset val="134"/>
    </font>
    <font>
      <b/>
      <sz val="12"/>
      <color indexed="9"/>
      <name val="楷体_GB2312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sz val="10"/>
      <name val="Times New Roman"/>
      <charset val="134"/>
    </font>
    <font>
      <sz val="11"/>
      <name val="宋体"/>
      <charset val="134"/>
    </font>
    <font>
      <sz val="12"/>
      <color indexed="16"/>
      <name val="宋体"/>
      <charset val="134"/>
    </font>
    <font>
      <b/>
      <sz val="15"/>
      <color indexed="56"/>
      <name val="楷体_GB2312"/>
      <charset val="134"/>
    </font>
    <font>
      <sz val="7"/>
      <color indexed="10"/>
      <name val="Helv"/>
      <charset val="134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2"/>
      <color indexed="9"/>
      <name val="楷体_GB2312"/>
      <charset val="134"/>
    </font>
    <font>
      <b/>
      <sz val="15"/>
      <color indexed="56"/>
      <name val="宋体"/>
      <charset val="134"/>
    </font>
    <font>
      <sz val="12"/>
      <color indexed="17"/>
      <name val="楷体_GB2312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60"/>
      <name val="楷体_GB2312"/>
      <charset val="134"/>
    </font>
    <font>
      <sz val="12"/>
      <color indexed="8"/>
      <name val="楷体_GB2312"/>
      <charset val="134"/>
    </font>
    <font>
      <sz val="10"/>
      <color indexed="17"/>
      <name val="宋体"/>
      <charset val="134"/>
    </font>
    <font>
      <sz val="11"/>
      <color indexed="10"/>
      <name val="宋体"/>
      <charset val="134"/>
    </font>
    <font>
      <sz val="12"/>
      <color indexed="9"/>
      <name val="Helv"/>
      <charset val="134"/>
    </font>
    <font>
      <b/>
      <sz val="18"/>
      <color indexed="62"/>
      <name val="宋体"/>
      <charset val="134"/>
    </font>
    <font>
      <sz val="10"/>
      <color indexed="8"/>
      <name val="Arial"/>
      <charset val="134"/>
    </font>
    <font>
      <b/>
      <sz val="10"/>
      <name val="Arial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u/>
      <sz val="7.5"/>
      <color indexed="12"/>
      <name val="Arial"/>
      <charset val="134"/>
    </font>
    <font>
      <sz val="11"/>
      <color theme="1"/>
      <name val="宋体"/>
      <charset val="0"/>
      <scheme val="minor"/>
    </font>
    <font>
      <sz val="10"/>
      <name val="Courier"/>
      <charset val="134"/>
    </font>
    <font>
      <b/>
      <sz val="11"/>
      <color indexed="56"/>
      <name val="楷体_GB2312"/>
      <charset val="134"/>
    </font>
    <font>
      <sz val="7"/>
      <name val="Small Fonts"/>
      <charset val="134"/>
    </font>
    <font>
      <b/>
      <sz val="12"/>
      <color indexed="8"/>
      <name val="宋体"/>
      <charset val="134"/>
    </font>
    <font>
      <b/>
      <sz val="12"/>
      <name val="Arial"/>
      <charset val="134"/>
    </font>
    <font>
      <sz val="11"/>
      <color theme="0"/>
      <name val="宋体"/>
      <charset val="0"/>
      <scheme val="minor"/>
    </font>
    <font>
      <sz val="10"/>
      <name val="楷体"/>
      <charset val="134"/>
    </font>
    <font>
      <sz val="10"/>
      <name val="Geneva"/>
      <charset val="134"/>
    </font>
    <font>
      <b/>
      <sz val="9"/>
      <name val="Arial"/>
      <charset val="134"/>
    </font>
    <font>
      <u/>
      <sz val="12"/>
      <color indexed="12"/>
      <name val="宋体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9"/>
      <name val="宋体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sz val="12"/>
      <name val="Courier"/>
      <charset val="134"/>
    </font>
    <font>
      <sz val="8"/>
      <name val="Arial"/>
      <charset val="134"/>
    </font>
    <font>
      <sz val="12"/>
      <name val="바탕체"/>
      <charset val="134"/>
    </font>
    <font>
      <sz val="11"/>
      <name val="ＭＳ Ｐゴシック"/>
      <charset val="134"/>
    </font>
    <font>
      <sz val="12"/>
      <name val="官帕眉"/>
      <charset val="134"/>
    </font>
    <font>
      <sz val="12"/>
      <color indexed="62"/>
      <name val="楷体_GB2312"/>
      <charset val="134"/>
    </font>
    <font>
      <b/>
      <sz val="13"/>
      <color indexed="56"/>
      <name val="楷体_GB2312"/>
      <charset val="134"/>
    </font>
    <font>
      <b/>
      <sz val="12"/>
      <color indexed="52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63"/>
      <name val="楷体_GB2312"/>
      <charset val="134"/>
    </font>
    <font>
      <sz val="12"/>
      <color indexed="52"/>
      <name val="楷体_GB2312"/>
      <charset val="134"/>
    </font>
    <font>
      <sz val="7"/>
      <name val="Helv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sz val="11"/>
      <color rgb="FF9C6500"/>
      <name val="宋体"/>
      <charset val="0"/>
      <scheme val="minor"/>
    </font>
    <font>
      <sz val="12"/>
      <name val="Helv"/>
      <charset val="134"/>
    </font>
    <font>
      <u/>
      <sz val="7.5"/>
      <color indexed="36"/>
      <name val="Arial"/>
      <charset val="134"/>
    </font>
    <font>
      <b/>
      <sz val="18"/>
      <name val="Arial"/>
      <charset val="134"/>
    </font>
    <font>
      <b/>
      <sz val="11"/>
      <color rgb="FFFA7D00"/>
      <name val="宋体"/>
      <charset val="0"/>
      <scheme val="minor"/>
    </font>
    <font>
      <sz val="12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indexed="8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4"/>
      <name val="楷体"/>
      <charset val="134"/>
    </font>
    <font>
      <sz val="11"/>
      <color rgb="FFFA7D00"/>
      <name val="宋体"/>
      <charset val="0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mediumGray">
        <f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27"/>
      </patternFill>
    </fill>
    <fill>
      <patternFill patternType="lightUp">
        <fgColor indexed="9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gray0625"/>
    </fill>
    <fill>
      <patternFill patternType="solid">
        <fgColor rgb="FFFFEB9C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5"/>
        <bgColor indexed="25"/>
      </patternFill>
    </fill>
  </fills>
  <borders count="3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</borders>
  <cellStyleXfs count="2553"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62" fillId="41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0" borderId="0"/>
    <xf numFmtId="0" fontId="19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204" fontId="13" fillId="0" borderId="0" applyFont="false" applyFill="false" applyBorder="false" applyAlignment="false" applyProtection="false"/>
    <xf numFmtId="0" fontId="72" fillId="0" borderId="0" applyNumberFormat="false" applyFill="false" applyBorder="false" applyAlignment="false" applyProtection="false">
      <alignment vertical="top"/>
      <protection locked="false"/>
    </xf>
    <xf numFmtId="0" fontId="14" fillId="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5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5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45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0" fillId="0" borderId="0"/>
    <xf numFmtId="0" fontId="18" fillId="19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/>
    <xf numFmtId="0" fontId="14" fillId="6" borderId="0" applyNumberFormat="false" applyBorder="false" applyAlignment="false" applyProtection="false">
      <alignment vertical="center"/>
    </xf>
    <xf numFmtId="0" fontId="0" fillId="0" borderId="0"/>
    <xf numFmtId="0" fontId="45" fillId="6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45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1" fillId="2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0" fillId="0" borderId="0">
      <alignment horizontal="center" wrapText="true"/>
      <protection locked="false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5" fillId="25" borderId="0" applyNumberFormat="false" applyBorder="false" applyAlignment="false" applyProtection="false"/>
    <xf numFmtId="0" fontId="0" fillId="0" borderId="0">
      <alignment vertical="center"/>
    </xf>
    <xf numFmtId="0" fontId="26" fillId="5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89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200" fontId="0" fillId="0" borderId="0">
      <alignment vertical="center"/>
    </xf>
    <xf numFmtId="0" fontId="22" fillId="0" borderId="0">
      <alignment vertical="center"/>
    </xf>
    <xf numFmtId="203" fontId="0" fillId="0" borderId="0">
      <alignment vertical="center"/>
    </xf>
    <xf numFmtId="0" fontId="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191" fontId="0" fillId="0" borderId="0">
      <alignment vertical="center"/>
    </xf>
    <xf numFmtId="193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" fillId="0" borderId="0"/>
    <xf numFmtId="0" fontId="23" fillId="33" borderId="0" applyNumberFormat="false" applyBorder="false" applyAlignment="false" applyProtection="false"/>
    <xf numFmtId="0" fontId="22" fillId="0" borderId="0">
      <alignment vertical="center"/>
    </xf>
    <xf numFmtId="0" fontId="16" fillId="20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2" fillId="5" borderId="0" applyNumberFormat="false" applyBorder="false" applyAlignment="false" applyProtection="false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45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/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2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202" fontId="27" fillId="0" borderId="0" applyFont="false" applyFill="false" applyBorder="false" applyAlignment="false" applyProtection="false"/>
    <xf numFmtId="0" fontId="10" fillId="0" borderId="0">
      <alignment vertical="center"/>
    </xf>
    <xf numFmtId="0" fontId="0" fillId="0" borderId="0">
      <alignment vertical="center"/>
    </xf>
    <xf numFmtId="200" fontId="0" fillId="0" borderId="0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48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15" borderId="0" applyNumberFormat="false" applyBorder="false" applyAlignment="false" applyProtection="false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/>
    <xf numFmtId="198" fontId="34" fillId="0" borderId="1">
      <alignment vertical="center"/>
      <protection locked="false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/>
    <xf numFmtId="0" fontId="16" fillId="15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206" fontId="29" fillId="0" borderId="22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189" fontId="0" fillId="0" borderId="0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0" fillId="0" borderId="0"/>
    <xf numFmtId="0" fontId="26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top"/>
      <protection locked="false"/>
    </xf>
    <xf numFmtId="0" fontId="18" fillId="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39" fillId="0" borderId="16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202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/>
    <xf numFmtId="0" fontId="45" fillId="17" borderId="0" applyNumberFormat="false" applyBorder="false" applyAlignment="false" applyProtection="false"/>
    <xf numFmtId="0" fontId="35" fillId="25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0" fillId="0" borderId="0"/>
    <xf numFmtId="0" fontId="22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94" fontId="33" fillId="0" borderId="0"/>
    <xf numFmtId="0" fontId="1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/>
    <xf numFmtId="0" fontId="22" fillId="3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27" fillId="0" borderId="0"/>
    <xf numFmtId="0" fontId="1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22" borderId="0" applyNumberFormat="false" applyBorder="false" applyAlignment="false" applyProtection="false">
      <alignment vertical="center"/>
    </xf>
    <xf numFmtId="0" fontId="62" fillId="41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79" fillId="30" borderId="15" applyNumberFormat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9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182" fontId="0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0" fillId="0" borderId="0">
      <alignment vertical="center"/>
    </xf>
    <xf numFmtId="0" fontId="35" fillId="25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80" fillId="0" borderId="18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2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8" fillId="0" borderId="0"/>
    <xf numFmtId="0" fontId="12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201" fontId="13" fillId="0" borderId="8" applyFill="false" applyProtection="false">
      <alignment horizontal="right"/>
    </xf>
    <xf numFmtId="0" fontId="14" fillId="3" borderId="0" applyNumberFormat="false" applyBorder="false" applyAlignment="false" applyProtection="false">
      <alignment vertical="center"/>
    </xf>
    <xf numFmtId="38" fontId="75" fillId="11" borderId="0" applyNumberFormat="false" applyBorder="false" applyAlignment="false" applyProtection="false"/>
    <xf numFmtId="0" fontId="41" fillId="2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0" fillId="18" borderId="11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3" fontId="86" fillId="0" borderId="0"/>
    <xf numFmtId="208" fontId="53" fillId="0" borderId="0" applyFill="false" applyBorder="false" applyAlignment="false"/>
    <xf numFmtId="0" fontId="87" fillId="48" borderId="4">
      <protection locked="false"/>
    </xf>
    <xf numFmtId="0" fontId="41" fillId="21" borderId="0" applyNumberFormat="false" applyBorder="false" applyAlignment="false" applyProtection="false">
      <alignment vertical="center"/>
    </xf>
    <xf numFmtId="0" fontId="40" fillId="11" borderId="15" applyNumberFormat="false" applyAlignment="false" applyProtection="false">
      <alignment vertical="center"/>
    </xf>
    <xf numFmtId="0" fontId="48" fillId="19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48" fillId="30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/>
    <xf numFmtId="0" fontId="20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210" fontId="1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6" fontId="13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2" fontId="94" fillId="0" borderId="0" applyProtection="false"/>
    <xf numFmtId="0" fontId="39" fillId="0" borderId="16" applyNumberFormat="false" applyFill="false" applyAlignment="false" applyProtection="false">
      <alignment vertical="center"/>
    </xf>
    <xf numFmtId="9" fontId="78" fillId="0" borderId="0" applyFont="false" applyFill="false" applyBorder="false" applyAlignment="false" applyProtection="false"/>
    <xf numFmtId="0" fontId="48" fillId="5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197" fontId="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8" fillId="2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10" fontId="75" fillId="24" borderId="1" applyNumberFormat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55" fillId="30" borderId="15" applyNumberFormat="false" applyAlignment="false" applyProtection="false">
      <alignment vertical="center"/>
    </xf>
    <xf numFmtId="38" fontId="25" fillId="0" borderId="0" applyFont="false" applyFill="false" applyBorder="false" applyAlignment="false" applyProtection="false"/>
    <xf numFmtId="0" fontId="26" fillId="5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/>
    <xf numFmtId="0" fontId="55" fillId="30" borderId="15" applyNumberFormat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191" fontId="54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83" fillId="0" borderId="0" applyNumberFormat="false" applyFill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214" fontId="25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55" fillId="30" borderId="15" applyNumberFormat="false" applyAlignment="false" applyProtection="false">
      <alignment vertical="center"/>
    </xf>
    <xf numFmtId="209" fontId="1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1" fillId="0" borderId="0"/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62" fillId="38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26" fillId="5" borderId="0" applyNumberFormat="false" applyBorder="false" applyAlignment="false" applyProtection="false">
      <alignment vertical="center"/>
    </xf>
    <xf numFmtId="0" fontId="22" fillId="24" borderId="12" applyNumberFormat="false" applyFon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top"/>
      <protection locked="false"/>
    </xf>
    <xf numFmtId="15" fontId="25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/>
    <xf numFmtId="0" fontId="45" fillId="6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88" fillId="0" borderId="0"/>
    <xf numFmtId="0" fontId="33" fillId="0" borderId="0"/>
    <xf numFmtId="0" fontId="89" fillId="4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1" fillId="12" borderId="0" applyNumberFormat="false" applyBorder="false" applyAlignment="false" applyProtection="false">
      <alignment vertical="center"/>
    </xf>
    <xf numFmtId="188" fontId="27" fillId="0" borderId="0" applyFont="false" applyFill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47" fillId="2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203" fontId="13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24" borderId="12" applyNumberFormat="false" applyFon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32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0" fillId="0" borderId="0"/>
    <xf numFmtId="0" fontId="26" fillId="5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0" fillId="0" borderId="0"/>
    <xf numFmtId="0" fontId="31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200" fontId="0" fillId="0" borderId="0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62" fillId="38" borderId="0" applyNumberFormat="false" applyBorder="false" applyAlignment="false" applyProtection="false"/>
    <xf numFmtId="0" fontId="23" fillId="1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22" fillId="24" borderId="12" applyNumberFormat="false" applyFon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50" borderId="0" applyNumberFormat="false" applyBorder="false" applyAlignment="false" applyProtection="false"/>
    <xf numFmtId="0" fontId="43" fillId="3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65" fillId="0" borderId="8" applyNumberFormat="false" applyFill="false" applyProtection="false">
      <alignment horizontal="left"/>
    </xf>
    <xf numFmtId="0" fontId="14" fillId="3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211" fontId="27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93" fillId="51" borderId="23" applyNumberFormat="false" applyAlignment="false" applyProtection="false">
      <alignment vertical="center"/>
    </xf>
    <xf numFmtId="0" fontId="23" fillId="29" borderId="0" applyNumberFormat="false" applyBorder="false" applyAlignment="false" applyProtection="false"/>
    <xf numFmtId="10" fontId="1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180" fontId="27" fillId="0" borderId="0" applyFont="false" applyFill="false" applyBorder="false" applyAlignment="false" applyProtection="false"/>
    <xf numFmtId="0" fontId="18" fillId="2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protection locked="false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0" borderId="0"/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95" fillId="0" borderId="24" applyNumberFormat="false" applyFill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39" fillId="0" borderId="16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64" fillId="52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top"/>
      <protection locked="false"/>
    </xf>
    <xf numFmtId="0" fontId="14" fillId="3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18" fillId="23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top"/>
      <protection locked="false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77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64" fillId="47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96" fillId="5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97" fillId="0" borderId="21" applyNumberFormat="false" applyFill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185" fontId="0" fillId="0" borderId="0" applyFont="false" applyFill="false" applyBorder="false" applyAlignment="false" applyProtection="false"/>
    <xf numFmtId="0" fontId="22" fillId="19" borderId="0" applyNumberFormat="false" applyBorder="false" applyAlignment="false" applyProtection="false">
      <alignment vertical="center"/>
    </xf>
    <xf numFmtId="0" fontId="41" fillId="1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62" fillId="41" borderId="0" applyNumberFormat="false" applyBorder="false" applyAlignment="false" applyProtection="false"/>
    <xf numFmtId="0" fontId="18" fillId="32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18" fillId="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0" fillId="11" borderId="15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97" fillId="0" borderId="21" applyNumberFormat="false" applyFill="false" applyAlignment="false" applyProtection="false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25" fillId="0" borderId="0"/>
    <xf numFmtId="0" fontId="17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94" fillId="0" borderId="0" applyProtection="false"/>
    <xf numFmtId="0" fontId="82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87" fillId="48" borderId="4">
      <protection locked="false"/>
    </xf>
    <xf numFmtId="0" fontId="71" fillId="18" borderId="11" applyNumberForma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64" fillId="54" borderId="0" applyNumberFormat="false" applyBorder="false" applyAlignment="false" applyProtection="false">
      <alignment vertical="center"/>
    </xf>
    <xf numFmtId="0" fontId="85" fillId="0" borderId="17" applyNumberFormat="false" applyFill="false" applyAlignment="false" applyProtection="false">
      <alignment vertical="center"/>
    </xf>
    <xf numFmtId="0" fontId="81" fillId="11" borderId="1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0" fontId="77" fillId="0" borderId="0" applyFont="false" applyFill="false" applyBorder="false" applyAlignment="false" applyProtection="false"/>
    <xf numFmtId="193" fontId="27" fillId="0" borderId="0" applyFont="false" applyFill="false" applyBorder="false" applyAlignment="false" applyProtection="false"/>
    <xf numFmtId="41" fontId="33" fillId="0" borderId="0" applyFont="false" applyFill="false" applyBorder="false" applyAlignment="false" applyProtection="false"/>
    <xf numFmtId="41" fontId="13" fillId="0" borderId="0" applyFont="false" applyFill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/>
    <xf numFmtId="0" fontId="81" fillId="11" borderId="1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0" fillId="0" borderId="0"/>
    <xf numFmtId="0" fontId="49" fillId="6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/>
    <xf numFmtId="0" fontId="49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83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210" fontId="16" fillId="0" borderId="0" applyFont="false" applyFill="false" applyBorder="false" applyAlignment="false" applyProtection="false">
      <alignment vertical="center"/>
    </xf>
    <xf numFmtId="0" fontId="82" fillId="0" borderId="0" applyNumberFormat="false" applyFill="false" applyBorder="false" applyAlignment="false" applyProtection="false">
      <alignment vertical="center"/>
    </xf>
    <xf numFmtId="0" fontId="62" fillId="42" borderId="0" applyNumberFormat="false" applyBorder="false" applyAlignment="false" applyProtection="false"/>
    <xf numFmtId="43" fontId="22" fillId="0" borderId="0" applyFont="false" applyFill="false" applyBorder="false" applyAlignment="false" applyProtection="false">
      <alignment vertical="center"/>
    </xf>
    <xf numFmtId="0" fontId="66" fillId="0" borderId="0"/>
    <xf numFmtId="0" fontId="62" fillId="38" borderId="0" applyNumberFormat="false" applyBorder="false" applyAlignment="false" applyProtection="false"/>
    <xf numFmtId="0" fontId="73" fillId="0" borderId="21" applyNumberFormat="false" applyFill="false" applyAlignment="false" applyProtection="false">
      <alignment vertical="center"/>
    </xf>
    <xf numFmtId="0" fontId="40" fillId="11" borderId="15" applyNumberFormat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97" fontId="22" fillId="0" borderId="0" applyFont="false" applyFill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197" fontId="22" fillId="0" borderId="0" applyFont="false" applyFill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27" fillId="0" borderId="0"/>
    <xf numFmtId="0" fontId="4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21" fillId="0" borderId="0"/>
    <xf numFmtId="0" fontId="18" fillId="32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62" fillId="41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41" fillId="1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58" fillId="5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99" fillId="56" borderId="23" applyNumberFormat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6" fillId="37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58" fillId="5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64" fillId="58" borderId="0" applyNumberFormat="false" applyBorder="false" applyAlignment="false" applyProtection="false">
      <alignment vertical="center"/>
    </xf>
    <xf numFmtId="198" fontId="34" fillId="0" borderId="1">
      <alignment vertical="center"/>
      <protection locked="false"/>
    </xf>
    <xf numFmtId="0" fontId="46" fillId="0" borderId="18" applyNumberFormat="false" applyFill="false" applyAlignment="false" applyProtection="false">
      <alignment vertical="center"/>
    </xf>
    <xf numFmtId="0" fontId="22" fillId="0" borderId="0">
      <alignment vertical="center"/>
    </xf>
    <xf numFmtId="0" fontId="18" fillId="16" borderId="0" applyNumberFormat="false" applyBorder="false" applyAlignment="false" applyProtection="false">
      <alignment vertical="center"/>
    </xf>
    <xf numFmtId="0" fontId="41" fillId="26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100" fillId="0" borderId="0" applyNumberFormat="false" applyFill="false" applyBorder="false" applyAlignment="false" applyProtection="false">
      <alignment vertical="center"/>
    </xf>
    <xf numFmtId="0" fontId="64" fillId="59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22" fillId="3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97" fontId="22" fillId="0" borderId="0" applyFont="false" applyFill="false" applyBorder="false" applyAlignment="false" applyProtection="false">
      <alignment vertical="center"/>
    </xf>
    <xf numFmtId="0" fontId="41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210" fontId="16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0" fontId="0" fillId="0" borderId="0">
      <alignment vertical="center"/>
    </xf>
    <xf numFmtId="0" fontId="40" fillId="11" borderId="1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>
      <protection locked="false"/>
    </xf>
    <xf numFmtId="0" fontId="40" fillId="11" borderId="15" applyNumberFormat="false" applyAlignment="false" applyProtection="false">
      <alignment vertical="center"/>
    </xf>
    <xf numFmtId="200" fontId="28" fillId="0" borderId="0" applyFont="false" applyFill="false" applyBorder="false" applyAlignment="false" applyProtection="false"/>
    <xf numFmtId="0" fontId="43" fillId="3" borderId="0" applyNumberFormat="false" applyBorder="false" applyAlignment="false" applyProtection="false">
      <alignment vertical="center"/>
    </xf>
    <xf numFmtId="0" fontId="53" fillId="24" borderId="12" applyNumberFormat="false" applyFon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8" fillId="6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31" fillId="0" borderId="0" applyNumberFormat="false" applyFill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58" fillId="61" borderId="0" applyNumberFormat="false" applyBorder="false" applyAlignment="false" applyProtection="false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101" fillId="0" borderId="0" applyNumberForma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40" fillId="11" borderId="15" applyNumberFormat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41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87" fontId="13" fillId="0" borderId="0" applyFont="false" applyFill="false" applyBorder="false" applyAlignment="false" applyProtection="false"/>
    <xf numFmtId="0" fontId="49" fillId="6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0" fillId="0" borderId="0"/>
    <xf numFmtId="0" fontId="24" fillId="11" borderId="9" applyNumberFormat="false" applyAlignment="false" applyProtection="false">
      <alignment vertical="center"/>
    </xf>
    <xf numFmtId="0" fontId="0" fillId="0" borderId="0"/>
    <xf numFmtId="0" fontId="98" fillId="0" borderId="25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4" fillId="6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8" fillId="63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8" fillId="5" borderId="0" applyNumberFormat="false" applyBorder="false" applyAlignment="false" applyProtection="false">
      <alignment vertical="center"/>
    </xf>
    <xf numFmtId="0" fontId="87" fillId="48" borderId="4">
      <protection locked="false"/>
    </xf>
    <xf numFmtId="0" fontId="24" fillId="11" borderId="9" applyNumberFormat="false" applyAlignment="false" applyProtection="false">
      <alignment vertical="center"/>
    </xf>
    <xf numFmtId="0" fontId="23" fillId="1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1" fillId="3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7" fillId="0" borderId="0" applyFont="false" applyFill="false" applyBorder="false" applyAlignment="false" applyProtection="false"/>
    <xf numFmtId="179" fontId="13" fillId="0" borderId="0" applyFont="false" applyFill="false" applyBorder="false" applyAlignment="false" applyProtection="false"/>
    <xf numFmtId="0" fontId="58" fillId="6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4" fillId="4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02" fillId="66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1" borderId="9" applyNumberFormat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56" fillId="27" borderId="0" applyNumberFormat="false" applyBorder="false" applyAlignment="false" applyProtection="false">
      <alignment vertical="center"/>
    </xf>
    <xf numFmtId="0" fontId="0" fillId="0" borderId="0"/>
    <xf numFmtId="0" fontId="45" fillId="6" borderId="0" applyNumberFormat="false" applyBorder="false" applyAlignment="false" applyProtection="false">
      <alignment vertical="center"/>
    </xf>
    <xf numFmtId="0" fontId="103" fillId="0" borderId="0" applyNumberFormat="false" applyFill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6" fillId="2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104" fillId="51" borderId="26" applyNumberFormat="false" applyAlignment="false" applyProtection="false">
      <alignment vertical="center"/>
    </xf>
    <xf numFmtId="0" fontId="79" fillId="30" borderId="1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8" fillId="6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5" fillId="0" borderId="14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1" fillId="32" borderId="0" applyNumberFormat="false" applyBorder="false" applyAlignment="false" applyProtection="false">
      <alignment vertical="center"/>
    </xf>
    <xf numFmtId="0" fontId="25" fillId="0" borderId="0" applyNumberFormat="false" applyFont="false" applyFill="false" applyBorder="false" applyAlignment="false" applyProtection="false">
      <alignment horizontal="left"/>
    </xf>
    <xf numFmtId="0" fontId="58" fillId="4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6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6" fillId="0" borderId="0"/>
    <xf numFmtId="0" fontId="14" fillId="3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23" fillId="15" borderId="0" applyNumberFormat="false" applyBorder="false" applyAlignment="false" applyProtection="false"/>
    <xf numFmtId="0" fontId="0" fillId="24" borderId="12" applyNumberFormat="false" applyFont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40" fillId="11" borderId="15" applyNumberFormat="false" applyAlignment="false" applyProtection="false">
      <alignment vertical="center"/>
    </xf>
    <xf numFmtId="0" fontId="40" fillId="11" borderId="15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07" fillId="68" borderId="27" applyNumberFormat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8" fillId="2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08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63" fillId="0" borderId="28" applyNumberFormat="false" applyAlignment="false" applyProtection="false">
      <alignment horizontal="left" vertical="center"/>
    </xf>
    <xf numFmtId="210" fontId="16" fillId="0" borderId="0" applyFont="false" applyFill="false" applyBorder="false" applyAlignment="false" applyProtection="false">
      <alignment vertical="center"/>
    </xf>
    <xf numFmtId="0" fontId="28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1" fontId="34" fillId="0" borderId="1">
      <alignment vertical="center"/>
      <protection locked="false"/>
    </xf>
    <xf numFmtId="0" fontId="71" fillId="18" borderId="11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/>
    <xf numFmtId="1" fontId="34" fillId="0" borderId="1">
      <alignment vertical="center"/>
      <protection locked="false"/>
    </xf>
    <xf numFmtId="0" fontId="14" fillId="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84" fillId="11" borderId="9" applyNumberFormat="false" applyAlignment="false" applyProtection="false">
      <alignment vertical="center"/>
    </xf>
    <xf numFmtId="1" fontId="13" fillId="0" borderId="8" applyFill="false" applyProtection="false">
      <alignment horizont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4" fillId="45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16" fillId="37" borderId="0" applyNumberFormat="false" applyBorder="false" applyAlignment="false" applyProtection="false"/>
    <xf numFmtId="0" fontId="0" fillId="0" borderId="0"/>
    <xf numFmtId="0" fontId="14" fillId="3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41" fillId="19" borderId="0" applyNumberFormat="false" applyBorder="false" applyAlignment="false" applyProtection="false">
      <alignment vertical="center"/>
    </xf>
    <xf numFmtId="0" fontId="92" fillId="0" borderId="0" applyProtection="false"/>
    <xf numFmtId="0" fontId="14" fillId="3" borderId="0" applyNumberFormat="false" applyBorder="false" applyAlignment="false" applyProtection="false">
      <alignment vertical="center"/>
    </xf>
    <xf numFmtId="0" fontId="63" fillId="0" borderId="0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0" fillId="11" borderId="15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0" fillId="0" borderId="0"/>
    <xf numFmtId="0" fontId="18" fillId="2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64" fillId="69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58" fillId="4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64" fillId="70" borderId="0" applyNumberFormat="false" applyBorder="false" applyAlignment="false" applyProtection="false">
      <alignment vertical="center"/>
    </xf>
    <xf numFmtId="0" fontId="0" fillId="24" borderId="12" applyNumberFormat="false" applyFon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43" fontId="13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0" fontId="0" fillId="0" borderId="0"/>
    <xf numFmtId="0" fontId="18" fillId="32" borderId="0" applyNumberFormat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21" fillId="0" borderId="0"/>
    <xf numFmtId="0" fontId="13" fillId="0" borderId="0" applyFont="false" applyFill="false" applyBorder="false" applyAlignment="false" applyProtection="false"/>
    <xf numFmtId="197" fontId="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81" fontId="27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62" fillId="42" borderId="0" applyNumberFormat="false" applyBorder="false" applyAlignment="false" applyProtection="false"/>
    <xf numFmtId="38" fontId="77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09" fillId="0" borderId="3" applyNumberFormat="false" applyFill="false" applyProtection="false">
      <alignment horizont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8" fillId="7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7" fillId="0" borderId="0"/>
    <xf numFmtId="0" fontId="12" fillId="2" borderId="0" applyNumberFormat="false" applyBorder="false" applyAlignment="false" applyProtection="false">
      <alignment vertical="center"/>
    </xf>
    <xf numFmtId="198" fontId="34" fillId="0" borderId="1">
      <alignment vertical="center"/>
      <protection locked="false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84" fillId="11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0" fillId="11" borderId="15" applyNumberFormat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85" fillId="0" borderId="17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16" fillId="17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80" fillId="0" borderId="18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90" fillId="0" borderId="0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96" fontId="90" fillId="72" borderId="0"/>
    <xf numFmtId="0" fontId="43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18" fillId="3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3" fillId="73" borderId="0" applyNumberFormat="false" applyBorder="false" applyAlignment="false" applyProtection="false"/>
    <xf numFmtId="0" fontId="43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1" fillId="0" borderId="0" applyNumberFormat="false" applyFill="false" applyBorder="false" applyAlignment="false" applyProtection="false">
      <alignment vertical="top"/>
      <protection locked="false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62" fillId="42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/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98" fontId="34" fillId="0" borderId="1">
      <alignment vertical="center"/>
      <protection locked="false"/>
    </xf>
    <xf numFmtId="0" fontId="14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74" fillId="0" borderId="0"/>
    <xf numFmtId="0" fontId="56" fillId="2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3" fillId="0" borderId="21" applyNumberFormat="false" applyFill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top"/>
      <protection locked="false"/>
    </xf>
    <xf numFmtId="0" fontId="18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1" fillId="18" borderId="11" applyNumberFormat="false" applyAlignment="false" applyProtection="false">
      <alignment vertical="center"/>
    </xf>
    <xf numFmtId="14" fontId="70" fillId="0" borderId="0">
      <alignment horizontal="center" wrapText="true"/>
      <protection locked="false"/>
    </xf>
    <xf numFmtId="0" fontId="18" fillId="2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18" fillId="2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26" fillId="5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/>
    <xf numFmtId="0" fontId="22" fillId="2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/>
    <xf numFmtId="0" fontId="48" fillId="3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207" fontId="69" fillId="0" borderId="0"/>
    <xf numFmtId="0" fontId="46" fillId="0" borderId="1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3" fillId="33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205" fontId="13" fillId="0" borderId="0" applyFont="false" applyFill="false" applyBorder="false" applyAlignment="false" applyProtection="false"/>
    <xf numFmtId="0" fontId="36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45" fillId="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22" fillId="2" borderId="0" applyNumberFormat="false" applyBorder="false" applyAlignment="false" applyProtection="false">
      <alignment vertical="center"/>
    </xf>
    <xf numFmtId="0" fontId="16" fillId="37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1" fillId="0" borderId="0"/>
    <xf numFmtId="0" fontId="18" fillId="2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0" fillId="0" borderId="0"/>
    <xf numFmtId="0" fontId="23" fillId="15" borderId="0" applyNumberFormat="false" applyBorder="false" applyAlignment="false" applyProtection="false"/>
    <xf numFmtId="0" fontId="23" fillId="15" borderId="0" applyNumberFormat="false" applyBorder="false" applyAlignment="false" applyProtection="false"/>
    <xf numFmtId="0" fontId="23" fillId="29" borderId="0" applyNumberFormat="false" applyBorder="false" applyAlignment="false" applyProtection="false"/>
    <xf numFmtId="0" fontId="22" fillId="30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16" fillId="15" borderId="0" applyNumberFormat="false" applyBorder="false" applyAlignment="false" applyProtection="false"/>
    <xf numFmtId="0" fontId="32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2" fillId="42" borderId="0" applyNumberFormat="false" applyBorder="false" applyAlignment="false" applyProtection="false"/>
    <xf numFmtId="0" fontId="45" fillId="17" borderId="0" applyNumberFormat="false" applyBorder="false" applyAlignment="false" applyProtection="false"/>
    <xf numFmtId="0" fontId="16" fillId="15" borderId="0" applyNumberFormat="false" applyBorder="false" applyAlignment="false" applyProtection="false"/>
    <xf numFmtId="0" fontId="20" fillId="5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62" fillId="42" borderId="0" applyNumberFormat="false" applyBorder="false" applyAlignment="false" applyProtection="false"/>
    <xf numFmtId="0" fontId="16" fillId="15" borderId="0" applyNumberFormat="false" applyBorder="false" applyAlignment="false" applyProtection="false"/>
    <xf numFmtId="0" fontId="45" fillId="6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/>
    <xf numFmtId="0" fontId="18" fillId="19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60" fillId="0" borderId="16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48" fillId="1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3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Protection="false">
      <alignment horizontal="left"/>
    </xf>
    <xf numFmtId="0" fontId="50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/>
    <xf numFmtId="0" fontId="22" fillId="34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/>
    <xf numFmtId="0" fontId="22" fillId="30" borderId="0" applyNumberFormat="false" applyBorder="false" applyAlignment="false" applyProtection="false">
      <alignment vertical="center"/>
    </xf>
    <xf numFmtId="0" fontId="24" fillId="11" borderId="9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62" fillId="41" borderId="0" applyNumberFormat="false" applyBorder="false" applyAlignment="false" applyProtection="false"/>
    <xf numFmtId="0" fontId="16" fillId="17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5" fillId="30" borderId="15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68" fillId="0" borderId="0" applyNumberFormat="false" applyFill="false" applyBorder="false" applyAlignment="false" applyProtection="false">
      <alignment vertical="top"/>
      <protection locked="false"/>
    </xf>
    <xf numFmtId="0" fontId="45" fillId="17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0" borderId="0"/>
    <xf numFmtId="0" fontId="22" fillId="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48" fillId="3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28" borderId="0" applyNumberFormat="false" applyBorder="false" applyAlignment="false" applyProtection="false">
      <alignment vertical="center"/>
    </xf>
    <xf numFmtId="0" fontId="35" fillId="4" borderId="0" applyNumberFormat="false" applyBorder="false" applyAlignment="false" applyProtection="false"/>
    <xf numFmtId="185" fontId="0" fillId="0" borderId="0" applyFont="false" applyFill="false" applyBorder="false" applyAlignment="false" applyProtection="false"/>
    <xf numFmtId="0" fontId="48" fillId="6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209" fontId="13" fillId="0" borderId="0" applyFont="false" applyFill="false" applyBorder="false" applyAlignment="false" applyProtection="false"/>
    <xf numFmtId="0" fontId="22" fillId="2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62" fillId="38" borderId="0" applyNumberFormat="false" applyBorder="false" applyAlignment="false" applyProtection="false"/>
    <xf numFmtId="0" fontId="22" fillId="2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19" fillId="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67" fillId="0" borderId="0" applyNumberFormat="false" applyFill="false" applyBorder="false" applyAlignment="false" applyProtection="false"/>
    <xf numFmtId="0" fontId="16" fillId="29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23" fillId="10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48" fillId="3" borderId="0" applyNumberFormat="false" applyBorder="false" applyAlignment="false" applyProtection="false">
      <alignment vertical="center"/>
    </xf>
    <xf numFmtId="197" fontId="0" fillId="0" borderId="0" applyFont="false" applyFill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2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/>
    <xf numFmtId="0" fontId="39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0" fillId="0" borderId="0"/>
    <xf numFmtId="0" fontId="22" fillId="28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6" fillId="37" borderId="0" applyNumberFormat="false" applyBorder="false" applyAlignment="false" applyProtection="false"/>
    <xf numFmtId="0" fontId="39" fillId="0" borderId="16" applyNumberFormat="false" applyFill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64" fillId="4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23" fillId="33" borderId="0" applyNumberFormat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49" fontId="13" fillId="0" borderId="0" applyFont="false" applyFill="false" applyBorder="false" applyAlignment="false" applyProtection="false"/>
    <xf numFmtId="0" fontId="48" fillId="2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6" fillId="0" borderId="0"/>
    <xf numFmtId="0" fontId="22" fillId="0" borderId="0">
      <alignment vertical="center"/>
    </xf>
    <xf numFmtId="195" fontId="25" fillId="0" borderId="0" applyFont="false" applyFill="false" applyBorder="false" applyAlignment="false" applyProtection="false"/>
    <xf numFmtId="0" fontId="0" fillId="0" borderId="0"/>
    <xf numFmtId="0" fontId="26" fillId="5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185" fontId="0" fillId="0" borderId="0" applyFont="false" applyFill="false" applyBorder="false" applyAlignment="false" applyProtection="false"/>
    <xf numFmtId="0" fontId="22" fillId="6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" fillId="0" borderId="0"/>
    <xf numFmtId="9" fontId="22" fillId="0" borderId="0" applyFon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3" fontId="25" fillId="0" borderId="0" applyFont="false" applyFill="false" applyBorder="false" applyAlignment="false" applyProtection="false"/>
    <xf numFmtId="0" fontId="16" fillId="20" borderId="0" applyNumberFormat="false" applyBorder="false" applyAlignment="false" applyProtection="false"/>
    <xf numFmtId="0" fontId="60" fillId="0" borderId="16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0" borderId="0"/>
    <xf numFmtId="0" fontId="12" fillId="5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2" fillId="0" borderId="0" applyNumberFormat="false" applyFill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65" fillId="0" borderId="8" applyNumberFormat="false" applyFill="false" applyProtection="false">
      <alignment horizont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64" fillId="39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8" fillId="5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63" fillId="0" borderId="20">
      <alignment horizontal="left" vertical="center"/>
    </xf>
    <xf numFmtId="0" fontId="22" fillId="1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62" fillId="38" borderId="0" applyNumberFormat="false" applyBorder="false" applyAlignment="false" applyProtection="false"/>
    <xf numFmtId="0" fontId="23" fillId="15" borderId="0" applyNumberFormat="false" applyBorder="false" applyAlignment="false" applyProtection="false"/>
    <xf numFmtId="37" fontId="61" fillId="0" borderId="0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8" fillId="1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12" fillId="5" borderId="0" applyNumberFormat="false" applyBorder="false" applyAlignment="false" applyProtection="false">
      <alignment vertical="center"/>
    </xf>
    <xf numFmtId="0" fontId="0" fillId="0" borderId="0">
      <protection locked="false"/>
    </xf>
    <xf numFmtId="0" fontId="18" fillId="21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40" fontId="25" fillId="0" borderId="0" applyFon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3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59" fillId="0" borderId="0"/>
    <xf numFmtId="0" fontId="58" fillId="3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8" fillId="9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/>
    <xf numFmtId="0" fontId="10" fillId="35" borderId="19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34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8" fillId="30" borderId="0" applyNumberFormat="false" applyBorder="false" applyAlignment="false" applyProtection="false">
      <alignment vertical="center"/>
    </xf>
    <xf numFmtId="0" fontId="0" fillId="0" borderId="0" applyNumberFormat="false" applyFill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7" fillId="0" borderId="0"/>
    <xf numFmtId="0" fontId="22" fillId="28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213" fontId="33" fillId="0" borderId="0"/>
    <xf numFmtId="0" fontId="44" fillId="0" borderId="17" applyNumberFormat="false" applyFill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33" borderId="0" applyNumberFormat="false" applyBorder="false" applyAlignment="false" applyProtection="false"/>
    <xf numFmtId="0" fontId="0" fillId="0" borderId="0">
      <alignment vertical="center"/>
    </xf>
    <xf numFmtId="0" fontId="13" fillId="0" borderId="0"/>
    <xf numFmtId="0" fontId="12" fillId="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8" fillId="64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top"/>
      <protection locked="false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56" fillId="2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3" fillId="0" borderId="0">
      <alignment vertical="top"/>
    </xf>
    <xf numFmtId="0" fontId="55" fillId="30" borderId="15" applyNumberForma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>
      <protection locked="false"/>
    </xf>
    <xf numFmtId="0" fontId="23" fillId="10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0" fontId="48" fillId="6" borderId="0" applyNumberFormat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/>
    <xf numFmtId="0" fontId="55" fillId="30" borderId="15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3" fillId="0" borderId="0"/>
    <xf numFmtId="0" fontId="26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0"/>
    <xf numFmtId="0" fontId="12" fillId="2" borderId="0" applyNumberFormat="false" applyBorder="false" applyAlignment="false" applyProtection="false">
      <alignment vertical="center"/>
    </xf>
    <xf numFmtId="190" fontId="54" fillId="0" borderId="0" applyFont="false" applyFill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3" fillId="0" borderId="0">
      <alignment vertical="top"/>
    </xf>
    <xf numFmtId="0" fontId="18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7" fillId="0" borderId="0"/>
    <xf numFmtId="0" fontId="52" fillId="0" borderId="0" applyNumberFormat="false" applyFill="false" applyBorder="false" applyAlignment="false" applyProtection="false"/>
    <xf numFmtId="0" fontId="0" fillId="24" borderId="12" applyNumberFormat="false" applyFon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22" fillId="28" borderId="0" applyNumberFormat="false" applyBorder="false" applyAlignment="false" applyProtection="false">
      <alignment vertical="center"/>
    </xf>
    <xf numFmtId="196" fontId="51" fillId="31" borderId="0"/>
    <xf numFmtId="0" fontId="0" fillId="0" borderId="0">
      <alignment vertical="center"/>
    </xf>
    <xf numFmtId="0" fontId="0" fillId="0" borderId="0"/>
    <xf numFmtId="0" fontId="22" fillId="3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22" fillId="2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49" fillId="6" borderId="0" applyNumberFormat="false" applyBorder="false" applyAlignment="false" applyProtection="false">
      <alignment vertical="center"/>
    </xf>
    <xf numFmtId="212" fontId="13" fillId="0" borderId="0" applyFont="false" applyFill="false" applyBorder="false" applyAlignment="false" applyProtection="false"/>
    <xf numFmtId="0" fontId="110" fillId="0" borderId="29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7" fillId="0" borderId="0"/>
    <xf numFmtId="0" fontId="27" fillId="0" borderId="0"/>
    <xf numFmtId="0" fontId="41" fillId="26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8" fillId="22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/>
    <xf numFmtId="0" fontId="22" fillId="28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1" fontId="34" fillId="0" borderId="1">
      <alignment vertical="center"/>
      <protection locked="false"/>
    </xf>
    <xf numFmtId="0" fontId="12" fillId="2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22" fillId="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0" borderId="0"/>
    <xf numFmtId="0" fontId="22" fillId="2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22" fillId="2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45" fillId="17" borderId="0" applyNumberFormat="false" applyBorder="false" applyAlignment="false" applyProtection="false"/>
    <xf numFmtId="0" fontId="22" fillId="12" borderId="0" applyNumberFormat="false" applyBorder="false" applyAlignment="false" applyProtection="false">
      <alignment vertical="center"/>
    </xf>
    <xf numFmtId="0" fontId="42" fillId="0" borderId="13" applyNumberFormat="false" applyFill="false" applyAlignment="false" applyProtection="false">
      <alignment vertical="center"/>
    </xf>
    <xf numFmtId="4" fontId="25" fillId="0" borderId="0" applyFont="false" applyFill="false" applyBorder="false" applyAlignment="false" applyProtection="false"/>
    <xf numFmtId="0" fontId="22" fillId="22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40" fillId="11" borderId="15" applyNumberFormat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47" fillId="27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6" fillId="0" borderId="18" applyNumberFormat="false" applyFill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0" fillId="0" borderId="0"/>
    <xf numFmtId="0" fontId="22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213" fontId="0" fillId="0" borderId="0">
      <alignment vertical="center"/>
    </xf>
    <xf numFmtId="0" fontId="22" fillId="19" borderId="0" applyNumberFormat="false" applyBorder="false" applyAlignment="false" applyProtection="false">
      <alignment vertical="center"/>
    </xf>
    <xf numFmtId="0" fontId="45" fillId="6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41" fillId="7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44" fillId="0" borderId="17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43" fillId="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41" fillId="9" borderId="0" applyNumberFormat="false" applyBorder="false" applyAlignment="false" applyProtection="false">
      <alignment vertical="center"/>
    </xf>
    <xf numFmtId="0" fontId="39" fillId="0" borderId="16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1" fillId="0" borderId="0"/>
    <xf numFmtId="0" fontId="22" fillId="1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/>
    <xf numFmtId="0" fontId="22" fillId="2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183" fontId="13" fillId="0" borderId="0" applyFont="false" applyFill="false" applyBorder="false" applyAlignment="false" applyProtection="false"/>
    <xf numFmtId="0" fontId="18" fillId="8" borderId="0" applyNumberFormat="false" applyBorder="false" applyAlignment="false" applyProtection="false">
      <alignment vertical="center"/>
    </xf>
    <xf numFmtId="0" fontId="21" fillId="0" borderId="0"/>
    <xf numFmtId="0" fontId="18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5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/>
    <xf numFmtId="0" fontId="42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3" fillId="0" borderId="0"/>
    <xf numFmtId="0" fontId="42" fillId="0" borderId="13" applyNumberFormat="false" applyFill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41" fillId="21" borderId="0" applyNumberFormat="false" applyBorder="false" applyAlignment="false" applyProtection="false">
      <alignment vertical="center"/>
    </xf>
    <xf numFmtId="0" fontId="40" fillId="11" borderId="15" applyNumberForma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8" fillId="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193" fontId="0" fillId="0" borderId="0">
      <alignment vertical="center"/>
    </xf>
    <xf numFmtId="0" fontId="22" fillId="5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3" fillId="0" borderId="0"/>
    <xf numFmtId="0" fontId="14" fillId="3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3" fontId="37" fillId="0" borderId="0"/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6" fillId="0" borderId="13" applyNumberFormat="false" applyFill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/>
    <xf numFmtId="0" fontId="22" fillId="24" borderId="12" applyNumberFormat="false" applyFont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1" fontId="34" fillId="0" borderId="1">
      <alignment vertical="center"/>
      <protection locked="false"/>
    </xf>
    <xf numFmtId="192" fontId="33" fillId="0" borderId="0"/>
    <xf numFmtId="0" fontId="14" fillId="3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32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0"/>
    <xf numFmtId="0" fontId="18" fillId="2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200" fontId="13" fillId="0" borderId="0" applyFont="false" applyFill="false" applyBorder="false" applyAlignment="false" applyProtection="false"/>
    <xf numFmtId="0" fontId="14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/>
    <xf numFmtId="0" fontId="18" fillId="1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0" fillId="18" borderId="11" applyNumberFormat="false" applyAlignment="false" applyProtection="false">
      <alignment vertical="center"/>
    </xf>
    <xf numFmtId="0" fontId="29" fillId="0" borderId="10">
      <alignment horizontal="center"/>
    </xf>
    <xf numFmtId="0" fontId="12" fillId="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/>
    <xf numFmtId="199" fontId="28" fillId="0" borderId="0" applyFont="false" applyFill="false" applyBorder="false" applyAlignment="false" applyProtection="false"/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3" borderId="0" applyNumberFormat="false" applyBorder="false" applyAlignment="false" applyProtection="false">
      <alignment vertical="center"/>
    </xf>
    <xf numFmtId="0" fontId="27" fillId="0" borderId="0"/>
    <xf numFmtId="0" fontId="26" fillId="5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3" fillId="14" borderId="0" applyNumberFormat="false" applyBorder="false" applyAlignment="false" applyProtection="false"/>
    <xf numFmtId="0" fontId="25" fillId="13" borderId="0" applyNumberFormat="false" applyFont="false" applyBorder="false" applyAlignment="false" applyProtection="false"/>
    <xf numFmtId="0" fontId="16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24" fillId="11" borderId="9" applyNumberFormat="false" applyAlignment="false" applyProtection="false">
      <alignment vertical="center"/>
    </xf>
    <xf numFmtId="0" fontId="23" fillId="10" borderId="0" applyNumberFormat="false" applyBorder="false" applyAlignment="false" applyProtection="false"/>
    <xf numFmtId="0" fontId="23" fillId="10" borderId="0" applyNumberFormat="false" applyBorder="false" applyAlignment="false" applyProtection="false"/>
    <xf numFmtId="184" fontId="13" fillId="0" borderId="0" applyFont="false" applyFill="false" applyProtection="false"/>
    <xf numFmtId="0" fontId="18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1" fillId="0" borderId="0">
      <protection locked="false"/>
    </xf>
    <xf numFmtId="0" fontId="1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191" fontId="0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/>
    <xf numFmtId="0" fontId="12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0" fillId="0" borderId="0"/>
    <xf numFmtId="0" fontId="14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0" borderId="3" applyNumberFormat="false" applyFill="false" applyProtection="false">
      <alignment horizontal="right"/>
    </xf>
    <xf numFmtId="0" fontId="12" fillId="2" borderId="0" applyNumberFormat="false" applyBorder="false" applyAlignment="false" applyProtection="false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178" fontId="0" fillId="0" borderId="0" xfId="0" applyNumberFormat="true" applyFont="true" applyFill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 applyFill="true" applyAlignment="true">
      <alignment horizontal="center" vertical="center"/>
    </xf>
    <xf numFmtId="0" fontId="5" fillId="0" borderId="1" xfId="494" applyFont="true" applyFill="true" applyBorder="true" applyAlignment="true">
      <alignment horizontal="center" vertical="center" wrapText="true"/>
    </xf>
    <xf numFmtId="0" fontId="6" fillId="0" borderId="1" xfId="494" applyFont="true" applyFill="true" applyBorder="true" applyAlignment="true">
      <alignment horizontal="center" vertical="center" wrapText="true"/>
    </xf>
    <xf numFmtId="0" fontId="7" fillId="0" borderId="1" xfId="494" applyFont="true" applyFill="true" applyBorder="true" applyAlignment="true">
      <alignment horizontal="center" vertical="center" wrapText="true"/>
    </xf>
    <xf numFmtId="0" fontId="8" fillId="0" borderId="1" xfId="494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189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494" applyFont="true" applyFill="true" applyBorder="true" applyAlignment="true">
      <alignment horizontal="left" vertical="center" wrapText="true"/>
    </xf>
    <xf numFmtId="0" fontId="8" fillId="0" borderId="1" xfId="494" applyFont="true" applyFill="true" applyBorder="true" applyAlignment="true">
      <alignment horizontal="center" vertical="center"/>
    </xf>
    <xf numFmtId="0" fontId="8" fillId="0" borderId="1" xfId="494" applyFont="true" applyFill="true" applyBorder="true" applyAlignment="true">
      <alignment horizontal="left" vertical="center"/>
    </xf>
    <xf numFmtId="177" fontId="7" fillId="0" borderId="1" xfId="494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9" fontId="9" fillId="0" borderId="1" xfId="494" applyNumberFormat="true" applyFont="true" applyFill="true" applyBorder="true" applyAlignment="true">
      <alignment horizontal="center" vertical="center" wrapText="true"/>
    </xf>
    <xf numFmtId="9" fontId="2" fillId="0" borderId="1" xfId="494" applyNumberFormat="true" applyFont="true" applyFill="true" applyBorder="true" applyAlignment="true">
      <alignment horizontal="center" vertical="center" wrapText="true"/>
    </xf>
    <xf numFmtId="9" fontId="9" fillId="0" borderId="1" xfId="0" applyNumberFormat="true" applyFont="true" applyFill="true" applyBorder="true" applyAlignment="true">
      <alignment horizontal="center" vertical="center" wrapText="true"/>
    </xf>
    <xf numFmtId="9" fontId="7" fillId="0" borderId="1" xfId="494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8" fontId="6" fillId="0" borderId="2" xfId="0" applyNumberFormat="true" applyFont="true" applyFill="true" applyBorder="true" applyAlignment="true">
      <alignment horizontal="center" vertical="center" wrapText="true"/>
    </xf>
    <xf numFmtId="178" fontId="6" fillId="0" borderId="3" xfId="0" applyNumberFormat="true" applyFont="true" applyFill="true" applyBorder="true" applyAlignment="true">
      <alignment horizontal="center" vertical="center" wrapText="true"/>
    </xf>
    <xf numFmtId="178" fontId="6" fillId="0" borderId="1" xfId="494" applyNumberFormat="true" applyFont="true" applyFill="true" applyBorder="true" applyAlignment="true">
      <alignment horizontal="center" vertical="center" wrapText="true"/>
    </xf>
    <xf numFmtId="176" fontId="7" fillId="0" borderId="1" xfId="494" applyNumberFormat="true" applyFont="true" applyFill="true" applyBorder="true" applyAlignment="true">
      <alignment horizontal="center" vertical="center" wrapText="true"/>
    </xf>
    <xf numFmtId="189" fontId="9" fillId="0" borderId="1" xfId="494" applyNumberFormat="true" applyFont="true" applyFill="true" applyBorder="true" applyAlignment="true">
      <alignment horizontal="center" vertical="center" wrapText="true"/>
    </xf>
    <xf numFmtId="176" fontId="9" fillId="0" borderId="1" xfId="494" applyNumberFormat="true" applyFont="true" applyFill="true" applyBorder="true" applyAlignment="true">
      <alignment horizontal="center" vertical="center" wrapText="true"/>
    </xf>
    <xf numFmtId="178" fontId="6" fillId="0" borderId="4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0" xfId="0" applyFont="true" applyFill="true" applyAlignment="true">
      <alignment horizontal="center" vertical="center" wrapText="true"/>
    </xf>
    <xf numFmtId="189" fontId="0" fillId="0" borderId="0" xfId="0" applyNumberFormat="true" applyFont="true" applyFill="true">
      <alignment vertical="center"/>
    </xf>
    <xf numFmtId="0" fontId="8" fillId="0" borderId="0" xfId="0" applyFont="true" applyFill="true" applyAlignment="true">
      <alignment vertical="center" wrapText="true"/>
    </xf>
    <xf numFmtId="0" fontId="5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10" fillId="0" borderId="0" xfId="0" applyFont="true" applyFill="true" applyAlignment="true">
      <alignment vertical="center"/>
    </xf>
    <xf numFmtId="176" fontId="10" fillId="0" borderId="0" xfId="0" applyNumberFormat="true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1" xfId="494" applyFont="true" applyFill="true" applyBorder="true" applyAlignment="true">
      <alignment horizontal="center" vertical="center"/>
    </xf>
    <xf numFmtId="176" fontId="5" fillId="0" borderId="1" xfId="494" applyNumberFormat="true" applyFont="true" applyFill="true" applyBorder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/>
    </xf>
    <xf numFmtId="0" fontId="1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vertical="center"/>
    </xf>
    <xf numFmtId="0" fontId="11" fillId="0" borderId="1" xfId="0" applyFont="true" applyFill="true" applyBorder="true" applyAlignment="true">
      <alignment vertical="center" wrapText="true"/>
    </xf>
  </cellXfs>
  <cellStyles count="2553">
    <cellStyle name="常规" xfId="0" builtinId="0"/>
    <cellStyle name="好_2007年政法部门业务指标 3 2" xfId="1"/>
    <cellStyle name="好_2007年政法部门业务指标 3" xfId="2"/>
    <cellStyle name="好_2007年一般预算支出剔除_财力性转移支付2010年预算参考数" xfId="3"/>
    <cellStyle name="好_奖励补助测算7.23 3 2" xfId="4"/>
    <cellStyle name="好_2007年人员分部门统计表_Sheet1" xfId="5"/>
    <cellStyle name="差_2009年一般性转移支付标准工资_奖励补助测算7.25 2" xfId="6"/>
    <cellStyle name="20% - Accent5 3 2" xfId="7"/>
    <cellStyle name="好_2009年一般性转移支付标准工资_~5676413" xfId="8"/>
    <cellStyle name="好_县市旗测算20080508_民生政策最低支出需求" xfId="9"/>
    <cellStyle name="好_2007年可用财力" xfId="10"/>
    <cellStyle name="好_2007年检察院案件数_Sheet1" xfId="11"/>
    <cellStyle name="好_2007年检察院案件数 3 2" xfId="12"/>
    <cellStyle name="好_2007年检察院案件数" xfId="13"/>
    <cellStyle name="好_2006年在职人员情况_Sheet1" xfId="14"/>
    <cellStyle name="常规 2 3 4" xfId="15"/>
    <cellStyle name="好_Book2_2013新机制（指标文）(1)" xfId="16"/>
    <cellStyle name="好_2006年在职人员情况 3 2" xfId="17"/>
    <cellStyle name="好_2006年在职人员情况 3" xfId="18"/>
    <cellStyle name="好_2006年水利统计指标统计表_Sheet1" xfId="19"/>
    <cellStyle name="好_2006年水利统计指标统计表 3" xfId="20"/>
    <cellStyle name="Accent1 3" xfId="21"/>
    <cellStyle name="好_2009年一般性转移支付标准工资_~4190974 3" xfId="22"/>
    <cellStyle name="好_2006年水利统计指标统计表 2" xfId="23"/>
    <cellStyle name="Accent1 2" xfId="24"/>
    <cellStyle name="好_2009年一般性转移支付标准工资_~4190974 2" xfId="25"/>
    <cellStyle name="好_2006年全省财力计算表（中央、决算）_Sheet1" xfId="26"/>
    <cellStyle name="差_其他部门(按照总人口测算）—20080416" xfId="27"/>
    <cellStyle name="好_2006年基础数据_Sheet1" xfId="28"/>
    <cellStyle name="差_6.22-2016年义务教育经费保障机制测算" xfId="29"/>
    <cellStyle name="差_财政供养人员 2" xfId="30"/>
    <cellStyle name="好_2006年33甘肃" xfId="31"/>
    <cellStyle name="好_2006年22湖南_财力性转移支付2010年预算参考数" xfId="32"/>
    <cellStyle name="好_2、土地面积、人口、粮食产量基本情况_Sheet1" xfId="33"/>
    <cellStyle name="强调 2 2" xfId="34"/>
    <cellStyle name="好_2、土地面积、人口、粮食产量基本情况 3" xfId="35"/>
    <cellStyle name="好_2、土地面积、人口、粮食产量基本情况" xfId="36"/>
    <cellStyle name="好_2" xfId="37"/>
    <cellStyle name="差_汇总-县级财政报表附表 3" xfId="38"/>
    <cellStyle name="差_0605石屏县 3 2" xfId="39"/>
    <cellStyle name="好_14安徽_财力性转移支付2010年预算参考数" xfId="40"/>
    <cellStyle name="?鹎%U龡&amp;H齲_x0001_C铣_x0014__x0007__x0001__x0001_" xfId="41"/>
    <cellStyle name="差_530629_2006年县级财政报表附表" xfId="42"/>
    <cellStyle name="好_12滨州_财力性转移支付2010年预算参考数" xfId="43"/>
    <cellStyle name="差_缺口县区测算(按核定人数)_财力性转移支付2010年预算参考数" xfId="44"/>
    <cellStyle name="好_2007年检察院案件数 2" xfId="45"/>
    <cellStyle name="好_28四川_财力性转移支付2010年预算参考数" xfId="46"/>
    <cellStyle name="好_12滨州" xfId="47"/>
    <cellStyle name="20% - 强调文字颜色 4 2_Sheet1" xfId="48"/>
    <cellStyle name="Accent2 3" xfId="49"/>
    <cellStyle name="好_11大理_财力性转移支付2010年预算参考数" xfId="50"/>
    <cellStyle name="Currency_!!!GO" xfId="51"/>
    <cellStyle name="后继超链接_Sheet1" xfId="52"/>
    <cellStyle name="好_11大理 3 2" xfId="53"/>
    <cellStyle name="强调文字颜色 2 3 2" xfId="54"/>
    <cellStyle name="好_11大理 3" xfId="55"/>
    <cellStyle name="强调文字颜色 2 3" xfId="56"/>
    <cellStyle name="好_2006年基础数据 3 2" xfId="57"/>
    <cellStyle name="差_11大理 3" xfId="58"/>
    <cellStyle name="常规 9 2" xfId="59"/>
    <cellStyle name="好_M01-2(州市补助收入) 2" xfId="60"/>
    <cellStyle name="好_11大理 2" xfId="61"/>
    <cellStyle name="强调文字颜色 2 2" xfId="62"/>
    <cellStyle name="好_2006年基础数据 3" xfId="63"/>
    <cellStyle name="常规 9" xfId="64"/>
    <cellStyle name="常规 2 4 4" xfId="65"/>
    <cellStyle name="好_M01-2(州市补助收入)" xfId="66"/>
    <cellStyle name="好_测算结果_财力性转移支付2010年预算参考数" xfId="67"/>
    <cellStyle name="好_1110洱源县_财力性转移支付2010年预算参考数" xfId="68"/>
    <cellStyle name="Heading 4" xfId="69"/>
    <cellStyle name="好_不含人员经费系数_财力性转移支付2010年预算参考数" xfId="70"/>
    <cellStyle name="好_1110洱源县 3" xfId="71"/>
    <cellStyle name="好_1110洱源县" xfId="72"/>
    <cellStyle name="好_1003牟定县_Sheet1" xfId="73"/>
    <cellStyle name="好_1003牟定县 3" xfId="74"/>
    <cellStyle name="好_1003牟定县 2" xfId="75"/>
    <cellStyle name="好_1" xfId="76"/>
    <cellStyle name="差_汇总-县级财政报表附表 2" xfId="77"/>
    <cellStyle name="好_09黑龙江" xfId="78"/>
    <cellStyle name="常规 7_01综合类2010" xfId="79"/>
    <cellStyle name="好_07临沂" xfId="80"/>
    <cellStyle name="好_文体广播事业(按照总人口测算）—20080416_民生政策最低支出需求" xfId="81"/>
    <cellStyle name="好_0605石屏县_Sheet1" xfId="82"/>
    <cellStyle name="常规 2 8_Sheet1" xfId="83"/>
    <cellStyle name="60% - Accent2 3" xfId="84"/>
    <cellStyle name="差_05玉溪 3 2" xfId="85"/>
    <cellStyle name="好_0605石屏县 3 2" xfId="86"/>
    <cellStyle name="Input_Sheet1" xfId="87"/>
    <cellStyle name="好_0605石屏县 3" xfId="88"/>
    <cellStyle name="差_县级公安机关公用经费标准奖励测算方案（定稿） 3 2" xfId="89"/>
    <cellStyle name="常规 2 8 3" xfId="90"/>
    <cellStyle name="好_0605石屏县" xfId="91"/>
    <cellStyle name="常规 2 8" xfId="92"/>
    <cellStyle name="好_05玉溪 3 2" xfId="93"/>
    <cellStyle name="标题 2 3" xfId="94"/>
    <cellStyle name="好_0502通海县 3 2" xfId="95"/>
    <cellStyle name="好_0502通海县 3" xfId="96"/>
    <cellStyle name="常规 2 2 5" xfId="97"/>
    <cellStyle name="好_0502通海县" xfId="98"/>
    <cellStyle name="好_03昭通" xfId="99"/>
    <cellStyle name="好_00省级(定稿)" xfId="100"/>
    <cellStyle name="常规 2 2__%e9%a2%84%ef%bc%882012%ef%bc%89137%e5%8f%b7%e9%99%84%e4%bb%b6%e4%ba%8c(1)" xfId="101"/>
    <cellStyle name="好_~5676413 3" xfId="102"/>
    <cellStyle name="60% - 强调文字颜色 6 2 3" xfId="103"/>
    <cellStyle name="好_~5676413 2" xfId="104"/>
    <cellStyle name="好_03昭通_Sheet1" xfId="105"/>
    <cellStyle name="60% - 强调文字颜色 6 2 2" xfId="106"/>
    <cellStyle name="好_~4190974 3 2" xfId="107"/>
    <cellStyle name="args.style" xfId="108"/>
    <cellStyle name="好_~4190974 3" xfId="109"/>
    <cellStyle name="好_地方配套按人均增幅控制8.30xl 3" xfId="110"/>
    <cellStyle name="好_~4190974 2" xfId="111"/>
    <cellStyle name="好_地方配套按人均增幅控制8.30xl 2" xfId="112"/>
    <cellStyle name="好 4" xfId="113"/>
    <cellStyle name="好_2006年水利统计指标统计表 3 2" xfId="114"/>
    <cellStyle name="Accent1 3 2" xfId="115"/>
    <cellStyle name="好 2 4" xfId="116"/>
    <cellStyle name="好 2 3" xfId="117"/>
    <cellStyle name="好 2 2" xfId="118"/>
    <cellStyle name="常规 8 5" xfId="119"/>
    <cellStyle name="Accent2" xfId="120"/>
    <cellStyle name="常规 8 3 3" xfId="121"/>
    <cellStyle name="好_成本差异系数（含人口规模）" xfId="122"/>
    <cellStyle name="常规 8 2_Sheet1" xfId="123"/>
    <cellStyle name="差_2007年一般预算支出剔除_财力性转移支付2010年预算参考数" xfId="124"/>
    <cellStyle name="常规 8 2 3" xfId="125"/>
    <cellStyle name="差_Book1_1 2" xfId="126"/>
    <cellStyle name="常规 8 2" xfId="127"/>
    <cellStyle name="差_05玉溪_Sheet1" xfId="128"/>
    <cellStyle name="常规 7 6" xfId="129"/>
    <cellStyle name="常规 7 3 2" xfId="130"/>
    <cellStyle name="常规 7 2_2013新机制（指标文）(1)" xfId="131"/>
    <cellStyle name="常规 7 2 3" xfId="132"/>
    <cellStyle name="常规 7 2" xfId="133"/>
    <cellStyle name="常规 2 4 2 2" xfId="134"/>
    <cellStyle name="好_2009年一般性转移支付标准工资_Sheet1" xfId="135"/>
    <cellStyle name="常规 6 5" xfId="136"/>
    <cellStyle name="常规 5_Sheet1" xfId="137"/>
    <cellStyle name="差_2006年水利统计指标统计表 2" xfId="138"/>
    <cellStyle name="常规 5 5" xfId="139"/>
    <cellStyle name="常规 5 2" xfId="140"/>
    <cellStyle name="常规 4 5" xfId="141"/>
    <cellStyle name="常规 8 3 2" xfId="142"/>
    <cellStyle name="常规 4 2_2013新机制（指标文）(1)" xfId="143"/>
    <cellStyle name="好_2009年一般性转移支付标准工资_奖励补助测算7.23 3 2" xfId="144"/>
    <cellStyle name="常规 4 2 3" xfId="145"/>
    <cellStyle name="常规 4 2" xfId="146"/>
    <cellStyle name="常规 36" xfId="147"/>
    <cellStyle name="常规 3 2" xfId="148"/>
    <cellStyle name="常规 3" xfId="149"/>
    <cellStyle name="常规 34" xfId="150"/>
    <cellStyle name="常规 29" xfId="151"/>
    <cellStyle name="好_行政（人员）_财力性转移支付2010年预算参考数" xfId="152"/>
    <cellStyle name="常规 33" xfId="153"/>
    <cellStyle name="常规 28" xfId="154"/>
    <cellStyle name="常规 31" xfId="155"/>
    <cellStyle name="常规 26" xfId="156"/>
    <cellStyle name="差_1110洱源县 3 2" xfId="157"/>
    <cellStyle name="常规 23 6" xfId="158"/>
    <cellStyle name="常规 23 5" xfId="159"/>
    <cellStyle name="常规 2__%e9%a2%84%ef%bc%882012%ef%bc%89137%e5%8f%b7%e9%99%84%e4%bb%b6%e4%ba%8c(1)" xfId="160"/>
    <cellStyle name="常规 2 7 2" xfId="161"/>
    <cellStyle name="常规 2 7" xfId="162"/>
    <cellStyle name="常规 2 6 3" xfId="163"/>
    <cellStyle name="好_03昭通 3" xfId="164"/>
    <cellStyle name="差_M01-2(州市补助收入)_Sheet1" xfId="165"/>
    <cellStyle name="强调文字颜色 5 2" xfId="166"/>
    <cellStyle name="常规 2 6" xfId="167"/>
    <cellStyle name="常规 2 5 3" xfId="168"/>
    <cellStyle name="常规 2 4 2 3" xfId="169"/>
    <cellStyle name="常规 7 3" xfId="170"/>
    <cellStyle name="常规 2 4 2" xfId="171"/>
    <cellStyle name="常规 7" xfId="172"/>
    <cellStyle name="常规 2 3_2013年市县可用财力（总人口）-发处室" xfId="173"/>
    <cellStyle name="Accent1 - 60% 3 2" xfId="174"/>
    <cellStyle name="常规 2 3 5" xfId="175"/>
    <cellStyle name="Accent5 - 40% 2" xfId="176"/>
    <cellStyle name="好_09黑龙江_财力性转移支付2010年预算参考数" xfId="177"/>
    <cellStyle name="常规 2 3 3" xfId="178"/>
    <cellStyle name="常规 2 3 2 3" xfId="179"/>
    <cellStyle name="差_0605石屏县_财力性转移支付2010年预算参考数" xfId="180"/>
    <cellStyle name="常规 2 3 2 2" xfId="181"/>
    <cellStyle name="好_银行账户情况表_2010年12月 3 2" xfId="182"/>
    <cellStyle name="常规 2 3 2" xfId="183"/>
    <cellStyle name="好_34青海" xfId="184"/>
    <cellStyle name="好_缺口县区测算" xfId="185"/>
    <cellStyle name="好_银行账户情况表_2010年12月 3" xfId="186"/>
    <cellStyle name="常规 2 3" xfId="187"/>
    <cellStyle name="常规 2 2 4" xfId="188"/>
    <cellStyle name="好_0502通海县 2" xfId="189"/>
    <cellStyle name="好_2009年一般性转移支付标准工资_奖励补助测算5.22测试 3 2" xfId="190"/>
    <cellStyle name="常规 2 2 3" xfId="191"/>
    <cellStyle name="常规 2 2 2 4" xfId="192"/>
    <cellStyle name="常规 2 2 2 2_2013新机制（指标文）(1)" xfId="193"/>
    <cellStyle name="常规 8 2 2" xfId="194"/>
    <cellStyle name="差_地方配套按人均增幅控制8.31（调整结案率后）xl" xfId="195"/>
    <cellStyle name="常规 2 2 2 2 3" xfId="196"/>
    <cellStyle name="常规 2 2 2 2 2" xfId="197"/>
    <cellStyle name="20% - Accent3 3" xfId="198"/>
    <cellStyle name="好_其他部门(按照总人口测算）—20080416" xfId="199"/>
    <cellStyle name="警告文本 2 4" xfId="200"/>
    <cellStyle name="烹拳_ +Foil &amp; -FOIL &amp; PAPER" xfId="201"/>
    <cellStyle name="常规 2 2" xfId="202"/>
    <cellStyle name="常规 2 11" xfId="203"/>
    <cellStyle name="常规 23" xfId="204"/>
    <cellStyle name="常规 18" xfId="205"/>
    <cellStyle name="差_核定人数下发表" xfId="206"/>
    <cellStyle name="40% - 强调文字颜色 4 4" xfId="207"/>
    <cellStyle name="常规 22" xfId="208"/>
    <cellStyle name="常规 17" xfId="209"/>
    <cellStyle name="40% - 强调文字颜色 4 3" xfId="210"/>
    <cellStyle name="常规 21" xfId="211"/>
    <cellStyle name="常规 16" xfId="212"/>
    <cellStyle name="差_奖励补助测算7.25 (version 1) (version 1) 3" xfId="213"/>
    <cellStyle name="40% - 强调文字颜色 4 2" xfId="214"/>
    <cellStyle name="常规 20" xfId="215"/>
    <cellStyle name="常规 15" xfId="216"/>
    <cellStyle name="差_检验表" xfId="217"/>
    <cellStyle name="差_奖励补助测算7.25 (version 1) (version 1) 2" xfId="218"/>
    <cellStyle name="常规 14 3" xfId="219"/>
    <cellStyle name="Accent3 - 60%_Sheet1" xfId="220"/>
    <cellStyle name="常规 14 2" xfId="221"/>
    <cellStyle name="常规 14" xfId="222"/>
    <cellStyle name="常规 13" xfId="223"/>
    <cellStyle name="常规 2 9 3" xfId="224"/>
    <cellStyle name="好_2009年一般性转移支付标准工资_奖励补助测算5.23新" xfId="225"/>
    <cellStyle name="好_2012年逐月消缺情况表格" xfId="226"/>
    <cellStyle name="常规 12 2" xfId="227"/>
    <cellStyle name="常规 11 2 2" xfId="228"/>
    <cellStyle name="常规 11" xfId="229"/>
    <cellStyle name="常规 10_2013新机制（指标文）(1)" xfId="230"/>
    <cellStyle name="好_奖励补助测算7.25 (version 1) (version 1) 3 2" xfId="231"/>
    <cellStyle name="差_总人口_财力性转移支付2010年预算参考数" xfId="232"/>
    <cellStyle name="差_Book1_1_Sheet1" xfId="233"/>
    <cellStyle name="差_总人口" xfId="234"/>
    <cellStyle name="差_奖励补助测算7.25 6" xfId="235"/>
    <cellStyle name="差_自行调整差异系数顺序_财力性转移支付2010年预算参考数" xfId="236"/>
    <cellStyle name="好_分县成本差异系数_不含人员经费系数_财力性转移支付2010年预算参考数" xfId="237"/>
    <cellStyle name="输出 3" xfId="238"/>
    <cellStyle name="差_专项发文" xfId="239"/>
    <cellStyle name="标题 3 2 4" xfId="240"/>
    <cellStyle name="差_重点民生支出需求测算表社保（农村低保）081112" xfId="241"/>
    <cellStyle name="差_指标四 3" xfId="242"/>
    <cellStyle name="差_指标四 3 2" xfId="243"/>
    <cellStyle name="差_第一部分：综合全" xfId="244"/>
    <cellStyle name="差_指标四 2" xfId="245"/>
    <cellStyle name="差_指标四" xfId="246"/>
    <cellStyle name="好_00省级(定稿)_Sheet1" xfId="247"/>
    <cellStyle name="好_县公司 2" xfId="248"/>
    <cellStyle name="差_云南水利电力有限公司_Sheet1" xfId="249"/>
    <cellStyle name="40% - 强调文字颜色 4 3 3" xfId="250"/>
    <cellStyle name="差_云南水利电力有限公司 3" xfId="251"/>
    <cellStyle name="差_2012年逐月消缺情况表格（1-11月）" xfId="252"/>
    <cellStyle name="差_云南省2008年转移支付测算——州市本级考核部分及政策性测算_财力性转移支付2010年预算参考数" xfId="253"/>
    <cellStyle name="差_云南省2008年转移支付测算——州市本级考核部分及政策性测算 3" xfId="254"/>
    <cellStyle name="差_云南省2008年中小学教职工情况（教育厅提供20090101加工整理） 3" xfId="255"/>
    <cellStyle name="差_云南省2008年中小学教职工情况（教育厅提供20090101加工整理） 2" xfId="256"/>
    <cellStyle name="千位分季_新建 Microsoft Excel 工作表" xfId="257"/>
    <cellStyle name="差_云南省2008年中小学教师人数统计表" xfId="258"/>
    <cellStyle name="差_云南农村义务教育统计表 3" xfId="259"/>
    <cellStyle name="好_2006年34青海_财力性转移支付2010年预算参考数" xfId="260"/>
    <cellStyle name="差_2007年收支情况及2008年收支预计表(汇总表)" xfId="261"/>
    <cellStyle name="差_银行账户情况表_2010年12月 3 2" xfId="262"/>
    <cellStyle name="差_云南省2008年中小学教职工情况（教育厅提供20090101加工整理） 3 2" xfId="263"/>
    <cellStyle name="好_义务教育阶段教职工人数（教育厅提供最终）_Sheet1" xfId="264"/>
    <cellStyle name="差_银行账户情况表_2010年12月 3" xfId="265"/>
    <cellStyle name="差_市辖区测算20080510" xfId="266"/>
    <cellStyle name="好 2_Sheet1" xfId="267"/>
    <cellStyle name="Accent3 4" xfId="268"/>
    <cellStyle name="差_银行账户情况表_2010年12月 2" xfId="269"/>
    <cellStyle name="好_2012年逐月消缺情况表格（1-12月）" xfId="270"/>
    <cellStyle name="差_银行账户情况表_2010年12月" xfId="271"/>
    <cellStyle name="差_义务教育阶段教职工人数（教育厅提供最终） 3" xfId="272"/>
    <cellStyle name="好_2009年一般性转移支付标准工资_奖励补助测算7.25 7" xfId="273"/>
    <cellStyle name="好_行政(燃修费)_不含人员经费系数" xfId="274"/>
    <cellStyle name="好_卫生(按照总人口测算）—20080416_县市旗测算-新科目（含人口规模效应）" xfId="275"/>
    <cellStyle name="差_义务教育阶段教职工人数（教育厅提供最终） 2" xfId="276"/>
    <cellStyle name="好_2009年一般性转移支付标准工资_奖励补助测算7.25 6" xfId="277"/>
    <cellStyle name="差_一般预算支出口径剔除表_财力性转移支付2010年预算参考数" xfId="278"/>
    <cellStyle name="差_业务工作量指标_Sheet1" xfId="279"/>
    <cellStyle name="好_530629_2006年县级财政报表附表" xfId="280"/>
    <cellStyle name="差_业务工作量指标 3 2" xfId="281"/>
    <cellStyle name="差_Book1 2" xfId="282"/>
    <cellStyle name="差_业务工作量指标" xfId="283"/>
    <cellStyle name="20% - 强调文字颜色 5 2 4" xfId="284"/>
    <cellStyle name="货币 3 4" xfId="285"/>
    <cellStyle name="差_县市旗测算-新科目（20080627）_民生政策最低支出需求_财力性转移支付2010年预算参考数" xfId="286"/>
    <cellStyle name="常规 2 4_2013新机制（指标文）(1)" xfId="287"/>
    <cellStyle name="差_民生政策最低支出需求_财力性转移支付2010年预算参考数" xfId="288"/>
    <cellStyle name="常规 2 4 5" xfId="289"/>
    <cellStyle name="差_县市旗测算-新科目（20080627）_不含人员经费系数_财力性转移支付2010年预算参考数" xfId="290"/>
    <cellStyle name="常规 2 2 3 3" xfId="291"/>
    <cellStyle name="差_县市旗测算-新科目（20080626）_县市旗测算-新科目（含人口规模效应）" xfId="292"/>
    <cellStyle name="好_00省级(定稿) 3 2" xfId="293"/>
    <cellStyle name="差_县市旗测算-新科目（20080626）_财力性转移支付2010年预算参考数" xfId="294"/>
    <cellStyle name="差_县市旗测算-新科目（20080626）_不含人员经费系数_财力性转移支付2010年预算参考数" xfId="295"/>
    <cellStyle name="差_县市旗测算-新科目（20080626）" xfId="296"/>
    <cellStyle name="好 2" xfId="297"/>
    <cellStyle name="差_县市旗测算20080508_县市旗测算-新科目（含人口规模效应）_财力性转移支付2010年预算参考数" xfId="298"/>
    <cellStyle name="差_县区合并测算20080423(按照各省比重）_县市旗测算-新科目（含人口规模效应）_财力性转移支付2010年预算参考数" xfId="299"/>
    <cellStyle name="差_县区合并测算20080423(按照各省比重）_民生政策最低支出需求" xfId="300"/>
    <cellStyle name="强调文字颜色 2 2 3" xfId="301"/>
    <cellStyle name="差_县区合并测算20080423(按照各省比重）_不含人员经费系数" xfId="302"/>
    <cellStyle name="20% - Accent1 3" xfId="303"/>
    <cellStyle name="差_县区合并测算20080423(按照各省比重）" xfId="304"/>
    <cellStyle name="差_县区合并测算20080421_县市旗测算-新科目（含人口规模效应）_财力性转移支付2010年预算参考数" xfId="305"/>
    <cellStyle name="Input 3 2" xfId="306"/>
    <cellStyle name="差_县区合并测算20080421_县市旗测算-新科目（含人口规模效应）" xfId="307"/>
    <cellStyle name="差_县区合并测算20080421_民生政策最低支出需求_财力性转移支付2010年预算参考数" xfId="308"/>
    <cellStyle name="差_县区合并测算20080421_民生政策最低支出需求" xfId="309"/>
    <cellStyle name="差_县区合并测算20080421_财力性转移支付2010年预算参考数" xfId="310"/>
    <cellStyle name="差_县区合并测算20080421" xfId="311"/>
    <cellStyle name="差_县级基础数据" xfId="312"/>
    <cellStyle name="Accent5 - 60% 3" xfId="313"/>
    <cellStyle name="小数 2" xfId="314"/>
    <cellStyle name="差_县级公安机关公用经费标准奖励测算方案（定稿）_Sheet1" xfId="315"/>
    <cellStyle name="差_县级公安机关公用经费标准奖励测算方案（定稿）" xfId="316"/>
    <cellStyle name="差_县公司" xfId="317"/>
    <cellStyle name="差_2008年支出核定" xfId="318"/>
    <cellStyle name="差_下半年禁吸戒毒经费1000万元_Sheet1" xfId="319"/>
    <cellStyle name="差_县市旗测算-新科目（20080627）_民生政策最低支出需求" xfId="320"/>
    <cellStyle name="差_下半年禁毒办案经费分配2544.3万元" xfId="321"/>
    <cellStyle name="20% - Accent2 2" xfId="322"/>
    <cellStyle name="差_文体广播事业(按照总人口测算）—20080416_财力性转移支付2010年预算参考数" xfId="323"/>
    <cellStyle name="差_文体广播事业(按照总人口测算）—20080416_不含人员经费系数" xfId="324"/>
    <cellStyle name="千位分隔[0] 2 3 3" xfId="325"/>
    <cellStyle name="㼿㼿㼿㼿㼿㼿_Sheet1" xfId="326"/>
    <cellStyle name="差_文体广播事业(按照总人口测算）—20080416" xfId="327"/>
    <cellStyle name="差_卫生部门 3 2" xfId="328"/>
    <cellStyle name="Accent3_2006年33甘肃" xfId="329"/>
    <cellStyle name="Accent2 - 40%" xfId="330"/>
    <cellStyle name="好_对口支援新疆资金规模测算表20100113" xfId="331"/>
    <cellStyle name="差_卫生部门 2" xfId="332"/>
    <cellStyle name="好_奖励补助测算7.25 3 2" xfId="333"/>
    <cellStyle name="差_卫生部门" xfId="334"/>
    <cellStyle name="好_奖励补助测算7.25 3" xfId="335"/>
    <cellStyle name="差_卫生(按照总人口测算）—20080416_县市旗测算-新科目（含人口规模效应）" xfId="336"/>
    <cellStyle name="差_卫生(按照总人口测算）—20080416_民生政策最低支出需求_财力性转移支付2010年预算参考数" xfId="337"/>
    <cellStyle name="差_卫生(按照总人口测算）—20080416_财力性转移支付2010年预算参考数" xfId="338"/>
    <cellStyle name="差_卫生(按照总人口测算）—20080416_不含人员经费系数_财力性转移支付2010年预算参考数" xfId="339"/>
    <cellStyle name="差_同德" xfId="340"/>
    <cellStyle name="常规 4" xfId="341"/>
    <cellStyle name="差_市辖区测算-新科目（20080626）_县市旗测算-新科目（含人口规模效应）" xfId="342"/>
    <cellStyle name="常规 2 9" xfId="343"/>
    <cellStyle name="好_奖励补助测算5.24冯铸 3 2" xfId="344"/>
    <cellStyle name="常规 5 2 3" xfId="345"/>
    <cellStyle name="差_分县成本差异系数_民生政策最低支出需求_财力性转移支付2010年预算参考数" xfId="346"/>
    <cellStyle name="差_市辖区测算-新科目（20080626）_民生政策最低支出需求_财力性转移支付2010年预算参考数" xfId="347"/>
    <cellStyle name="Border" xfId="348"/>
    <cellStyle name="差_市辖区测算-新科目（20080626）_不含人员经费系数" xfId="349"/>
    <cellStyle name="差_市辖区测算-新科目（20080626）" xfId="350"/>
    <cellStyle name="差_市辖区测算20080510_民生政策最低支出需求_财力性转移支付2010年预算参考数" xfId="351"/>
    <cellStyle name="差_行政(燃修费)_不含人员经费系数_财力性转移支付2010年预算参考数" xfId="352"/>
    <cellStyle name="差_22湖南" xfId="353"/>
    <cellStyle name="常规 23 2" xfId="354"/>
    <cellStyle name="常规 18 2" xfId="355"/>
    <cellStyle name="差_市辖区测算20080510_不含人员经费系数_财力性转移支付2010年预算参考数" xfId="356"/>
    <cellStyle name="差_市辖区测算20080510_不含人员经费系数" xfId="357"/>
    <cellStyle name="常规 13 2" xfId="358"/>
    <cellStyle name="差_山东省民生支出标准_财力性转移支付2010年预算参考数" xfId="359"/>
    <cellStyle name="40% - 强调文字颜色 6 2_Sheet1" xfId="360"/>
    <cellStyle name="差_山东省民生支出标准" xfId="361"/>
    <cellStyle name="差_三季度－表二_Sheet1" xfId="362"/>
    <cellStyle name="差_三季度－表二 3 2" xfId="363"/>
    <cellStyle name="常规 2 2 2 3" xfId="364"/>
    <cellStyle name="差_三季度－表二 3" xfId="365"/>
    <cellStyle name="好_县区合并测算20080421_民生政策最低支出需求" xfId="366"/>
    <cellStyle name="差_人员工资和公用经费2_财力性转移支付2010年预算参考数" xfId="367"/>
    <cellStyle name="链接单元格 3 2" xfId="368"/>
    <cellStyle name="差_人员工资和公用经费" xfId="369"/>
    <cellStyle name="差_缺口消化情况" xfId="370"/>
    <cellStyle name="差_缺口县区测算(财政部标准)" xfId="371"/>
    <cellStyle name="差_缺口县区测算(按核定人数)" xfId="372"/>
    <cellStyle name="差_缺口县区测算(按2007支出增长25%测算)_财力性转移支付2010年预算参考数" xfId="373"/>
    <cellStyle name="好_2006年28四川" xfId="374"/>
    <cellStyle name="差_青海 缺口县区测算(地方填报)" xfId="375"/>
    <cellStyle name="差_其他部门(按照总人口测算）—20080416_县市旗测算-新科目（含人口规模效应）" xfId="376"/>
    <cellStyle name="差_2007一般预算支出口径剔除表_财力性转移支付2010年预算参考数" xfId="377"/>
    <cellStyle name="好_0605石屏县 2" xfId="378"/>
    <cellStyle name="常规 2 8 2" xfId="379"/>
    <cellStyle name="差_M01-2(州市补助收入)" xfId="380"/>
    <cellStyle name="差_云南 缺口县区测算(地方填报)_财力性转移支付2010年预算参考数" xfId="381"/>
    <cellStyle name="标题 1 2 3" xfId="382"/>
    <cellStyle name="差_其他部门(按照总人口测算）—20080416_不含人员经费系数_财力性转移支付2010年预算参考数" xfId="383"/>
    <cellStyle name="强调文字颜色 4 2_Sheet1" xfId="384"/>
    <cellStyle name="差_平邑" xfId="385"/>
    <cellStyle name="差_农林水和城市维护标准支出20080505－县区合计_民生政策最低支出需求" xfId="386"/>
    <cellStyle name="Total" xfId="387"/>
    <cellStyle name="后继超链接" xfId="388"/>
    <cellStyle name="强调文字颜色 2 2_Sheet1" xfId="389"/>
    <cellStyle name="差_农村义务教育学生和寄宿生数（去掉01-20主城区）（正式）" xfId="390"/>
    <cellStyle name="Total_2013新机制（指标文）(1)" xfId="391"/>
    <cellStyle name="好_2、土地面积、人口、粮食产量基本情况 3 2" xfId="392"/>
    <cellStyle name="Neutral 2" xfId="393"/>
    <cellStyle name="常规 2" xfId="394"/>
    <cellStyle name="差_卫生(按照总人口测算）—20080416_县市旗测算-新科目（含人口规模效应）_财力性转移支付2010年预算参考数" xfId="395"/>
    <cellStyle name="Accent1 - 20%" xfId="396"/>
    <cellStyle name="标题 3 4" xfId="397"/>
    <cellStyle name="好_市辖区测算-新科目（20080626）_民生政策最低支出需求_财力性转移支付2010年预算参考数" xfId="398"/>
    <cellStyle name="差_教育厅提供义务教育及高中教师人数（2009年1月6日） 3" xfId="399"/>
    <cellStyle name="差_教育厅提供义务教育及高中教师人数（2009年1月6日） 2" xfId="400"/>
    <cellStyle name="好_2006年基础数据" xfId="401"/>
    <cellStyle name="Neutral_Sheet1" xfId="402"/>
    <cellStyle name="差_教育(按照总人口测算）—20080416_县市旗测算-新科目（含人口规模效应）_财力性转移支付2010年预算参考数" xfId="403"/>
    <cellStyle name="差_教育(按照总人口测算）—20080416_县市旗测算-新科目（含人口规模效应）" xfId="404"/>
    <cellStyle name="20% - Accent2" xfId="405"/>
    <cellStyle name="差_教育(按照总人口测算）—20080416_民生政策最低支出需求" xfId="406"/>
    <cellStyle name="差_教育(按照总人口测算）—20080416_财力性转移支付2010年预算参考数" xfId="407"/>
    <cellStyle name="好_不含人员经费系数" xfId="408"/>
    <cellStyle name="差_教育(按照总人口测算）—20080416_不含人员经费系数_财力性转移支付2010年预算参考数" xfId="409"/>
    <cellStyle name="Accent5 - 60% 2" xfId="410"/>
    <cellStyle name="差_教育(按照总人口测算）—20080416_不含人员经费系数" xfId="411"/>
    <cellStyle name="差_卫生部门 3" xfId="412"/>
    <cellStyle name="差_农林水和城市维护标准支出20080505－县区合计" xfId="413"/>
    <cellStyle name="差_2009年一般性转移支付标准工资 3 2" xfId="414"/>
    <cellStyle name="差_教育(按照总人口测算）—20080416" xfId="415"/>
    <cellStyle name="常规 23 3" xfId="416"/>
    <cellStyle name="差_奖励补助测算7.25_Sheet1" xfId="417"/>
    <cellStyle name="差_奖励补助测算7.25 9" xfId="418"/>
    <cellStyle name="差_奖励补助测算7.25 8" xfId="419"/>
    <cellStyle name="差_奖励补助测算7.25 7" xfId="420"/>
    <cellStyle name="差_奖励补助测算7.25 5" xfId="421"/>
    <cellStyle name="好_人员工资和公用经费3" xfId="422"/>
    <cellStyle name="差_奖励补助测算7.25 4" xfId="423"/>
    <cellStyle name="好_人员工资和公用经费2" xfId="424"/>
    <cellStyle name="差_奖励补助测算7.25 3" xfId="425"/>
    <cellStyle name="差_奖励补助测算7.23_Sheet1" xfId="426"/>
    <cellStyle name="差_奖励补助测算7.23 3 2" xfId="427"/>
    <cellStyle name="差_奖励补助测算7.23 3" xfId="428"/>
    <cellStyle name="差_奖励补助测算7.23 2" xfId="429"/>
    <cellStyle name="20% - 强调文字颜色 4 3 3" xfId="430"/>
    <cellStyle name="差_奖励补助测算5.24冯铸_Sheet1" xfId="431"/>
    <cellStyle name="常规 37" xfId="432"/>
    <cellStyle name="差_奖励补助测算5.24冯铸 3 2" xfId="433"/>
    <cellStyle name="差_奖励补助测算5.24冯铸 2" xfId="434"/>
    <cellStyle name="差_奖励补助测算5.24冯铸" xfId="435"/>
    <cellStyle name="差_县市旗测算20080508_民生政策最低支出需求" xfId="436"/>
    <cellStyle name="好_市辖区测算-新科目（20080626）" xfId="437"/>
    <cellStyle name="差_奖励补助测算5.23新_Sheet1" xfId="438"/>
    <cellStyle name="好_530623_2006年县级财政报表附表" xfId="439"/>
    <cellStyle name="好_高中教师人数（教育厅1.6日提供） 3" xfId="440"/>
    <cellStyle name="差_奖励补助测算5.23新 3 2" xfId="441"/>
    <cellStyle name="差_奖励补助测算5.22测试 3" xfId="442"/>
    <cellStyle name="差_奖励补助测算5.22测试 2" xfId="443"/>
    <cellStyle name="差_建行_Sheet1" xfId="444"/>
    <cellStyle name="差_县区合并测算20080421_不含人员经费系数" xfId="445"/>
    <cellStyle name="差_~4190974 2" xfId="446"/>
    <cellStyle name="差_建行 3 2" xfId="447"/>
    <cellStyle name="差_建行 3" xfId="448"/>
    <cellStyle name="差_建行" xfId="449"/>
    <cellStyle name="常规 2 5 2" xfId="450"/>
    <cellStyle name="差_架子九队员工实名制花名册(2011年）_Sheet1" xfId="451"/>
    <cellStyle name="差_指标五" xfId="452"/>
    <cellStyle name="Neutral 3 2" xfId="453"/>
    <cellStyle name="差_架子九队员工实名制花名册(2011年） 3 2" xfId="454"/>
    <cellStyle name="Accent5 - 40% 3 2" xfId="455"/>
    <cellStyle name="差_检验表（调整后）" xfId="456"/>
    <cellStyle name="差_架子九队员工实名制花名册(2011年） 2" xfId="457"/>
    <cellStyle name="差_架子九队员工实名制花名册(2011年）" xfId="458"/>
    <cellStyle name="差_2009年一般性转移支付标准工资_奖励补助测算5.24冯铸 3 2" xfId="459"/>
    <cellStyle name="20% - 强调文字颜色 3 2 3" xfId="460"/>
    <cellStyle name="差_基础数据分析_Sheet1" xfId="461"/>
    <cellStyle name="Heading 1 2" xfId="462"/>
    <cellStyle name="好_30云南_1" xfId="463"/>
    <cellStyle name="差_基础数据分析 2" xfId="464"/>
    <cellStyle name="差_2009年一般性转移支付标准工资_奖励补助测算5.22测试 3 2" xfId="465"/>
    <cellStyle name="差_2009年一般性转移支付标准工资_~4190974 2" xfId="466"/>
    <cellStyle name="常规 13 3" xfId="467"/>
    <cellStyle name="好_河南 缺口县区测算(地方填报)" xfId="468"/>
    <cellStyle name="差_基础数据分析" xfId="469"/>
    <cellStyle name="Accent4 - 40% 3 2" xfId="470"/>
    <cellStyle name="好_Book1_1 3 2" xfId="471"/>
    <cellStyle name="差_汇总-县级财政报表附表" xfId="472"/>
    <cellStyle name="差_汇总表4" xfId="473"/>
    <cellStyle name="常规 8" xfId="474"/>
    <cellStyle name="好_2006年基础数据 2" xfId="475"/>
    <cellStyle name="常规 2 4 3" xfId="476"/>
    <cellStyle name="差_其他部门(按照总人口测算）—20080416_不含人员经费系数" xfId="477"/>
    <cellStyle name="差_汇总_财力性转移支付2010年预算参考数" xfId="478"/>
    <cellStyle name="差_汇总_Sheet1" xfId="479"/>
    <cellStyle name="强调文字颜色 2 4" xfId="480"/>
    <cellStyle name="差_汇总 2" xfId="481"/>
    <cellStyle name="差_汇总" xfId="482"/>
    <cellStyle name="差_核定人数对比" xfId="483"/>
    <cellStyle name="Accent1 - 40%_2013新机制（指标文）(1)" xfId="484"/>
    <cellStyle name="差_河南 缺口县区测算(地方填报白)_财力性转移支付2010年预算参考数" xfId="485"/>
    <cellStyle name="差_河南 缺口县区测算(地方填报)_财力性转移支付2010年预算参考数" xfId="486"/>
    <cellStyle name="差_行政公检法测算_县市旗测算-新科目（含人口规模效应）" xfId="487"/>
    <cellStyle name="差_行政公检法测算_民生政策最低支出需求_财力性转移支付2010年预算参考数" xfId="488"/>
    <cellStyle name="差_行政公检法测算_民生政策最低支出需求" xfId="489"/>
    <cellStyle name="好_第五部分(才淼、饶永宏）_Sheet1" xfId="490"/>
    <cellStyle name="差_行政公检法测算_不含人员经费系数_财力性转移支付2010年预算参考数" xfId="491"/>
    <cellStyle name="差_行政公检法测算_不含人员经费系数" xfId="492"/>
    <cellStyle name="差_Book1_县公司 2" xfId="493"/>
    <cellStyle name="常规_Sheet1 2" xfId="494"/>
    <cellStyle name="常规 2 2 6" xfId="495"/>
    <cellStyle name="差_行政公检法测算" xfId="496"/>
    <cellStyle name="Accent5_2013新机制（指标文）(1)" xfId="497"/>
    <cellStyle name="差_行政（人员）_县市旗测算-新科目（含人口规模效应）_财力性转移支付2010年预算参考数" xfId="498"/>
    <cellStyle name="差_2009年一般性转移支付标准工资_不用软件计算9.1不考虑经费管理评价xl 3" xfId="499"/>
    <cellStyle name="Dollar (zero dec)" xfId="500"/>
    <cellStyle name="差_Book2" xfId="501"/>
    <cellStyle name="差_教育(按照总人口测算）—20080416_民生政策最低支出需求_财力性转移支付2010年预算参考数" xfId="502"/>
    <cellStyle name="差_奖励补助测算5.24冯铸 3" xfId="503"/>
    <cellStyle name="差_行政（人员）_县市旗测算-新科目（含人口规模效应）" xfId="504"/>
    <cellStyle name="差_缺口县区测算（11.13）" xfId="505"/>
    <cellStyle name="差_行政（人员）_民生政策最低支出需求" xfId="506"/>
    <cellStyle name="差_2007年检察院案件数_Sheet1" xfId="507"/>
    <cellStyle name="好_总人口_财力性转移支付2010年预算参考数" xfId="508"/>
    <cellStyle name="差_行政（人员）_不含人员经费系数" xfId="509"/>
    <cellStyle name="Title_Sheet1" xfId="510"/>
    <cellStyle name="差_行政(燃修费)_县市旗测算-新科目（含人口规模效应）" xfId="511"/>
    <cellStyle name="差_行政(燃修费)_民生政策最低支出需求" xfId="512"/>
    <cellStyle name="差_高中教师人数（教育厅1.6日提供）_Sheet1" xfId="513"/>
    <cellStyle name="差_高中教师人数（教育厅1.6日提供） 3 2" xfId="514"/>
    <cellStyle name="差_高中教师人数（教育厅1.6日提供） 3" xfId="515"/>
    <cellStyle name="千位分隔 3 2" xfId="516"/>
    <cellStyle name="差_高中教师人数（教育厅1.6日提供） 2" xfId="517"/>
    <cellStyle name="差_市辖区测算20080510_财力性转移支付2010年预算参考数" xfId="518"/>
    <cellStyle name="差_奖励补助测算7.25 (version 1) (version 1)" xfId="519"/>
    <cellStyle name="差_高中教师人数（教育厅1.6日提供）" xfId="520"/>
    <cellStyle name="差_附表_财力性转移支付2010年预算参考数" xfId="521"/>
    <cellStyle name="强调文字颜色 5 2_Sheet1" xfId="522"/>
    <cellStyle name="分级显示行_1_13区汇总" xfId="523"/>
    <cellStyle name="20% - 强调文字颜色 6 4" xfId="524"/>
    <cellStyle name="差_分县成本差异系数_财力性转移支付2010年预算参考数" xfId="525"/>
    <cellStyle name="差_云南省2008年转移支付测算——州市本级考核部分及政策性测算_Sheet1" xfId="526"/>
    <cellStyle name="差_分县成本差异系数_不含人员经费系数" xfId="527"/>
    <cellStyle name="差_分县成本差异系数" xfId="528"/>
    <cellStyle name="Accent3 3 2" xfId="529"/>
    <cellStyle name="差_分析缺口率_财力性转移支付2010年预算参考数" xfId="530"/>
    <cellStyle name="好_人员工资和公用经费_财力性转移支付2010年预算参考数" xfId="531"/>
    <cellStyle name="差_分析缺口率" xfId="532"/>
    <cellStyle name="20% - 强调文字颜色 1 2 4" xfId="533"/>
    <cellStyle name="差_对口支援新疆资金规模测算表20100113" xfId="534"/>
    <cellStyle name="差_对口支援新疆资金规模测算表20100106" xfId="535"/>
    <cellStyle name="好_2006年分析表" xfId="536"/>
    <cellStyle name="差_第五部分(才淼、饶永宏）_Sheet1" xfId="537"/>
    <cellStyle name="差_第五部分(才淼、饶永宏） 3 2" xfId="538"/>
    <cellStyle name="差_第五部分(才淼、饶永宏） 3" xfId="539"/>
    <cellStyle name="差_28四川" xfId="540"/>
    <cellStyle name="MS Sans Serif_2013新机制（指标文）(1)" xfId="541"/>
    <cellStyle name="差_行政(燃修费)_民生政策最低支出需求_财力性转移支付2010年预算参考数" xfId="542"/>
    <cellStyle name="0,0_x000d__x000a_NA_x000d__x000a_" xfId="543"/>
    <cellStyle name="差_第五部分(才淼、饶永宏） 2" xfId="544"/>
    <cellStyle name="差_地方配套按人均增幅控制8.31（调整结案率后）xl 3 2" xfId="545"/>
    <cellStyle name="差_地方配套按人均增幅控制8.31（调整结案率后）xl 3" xfId="546"/>
    <cellStyle name="差_0502通海县 2" xfId="547"/>
    <cellStyle name="好_2007年政法部门业务指标_Sheet1" xfId="548"/>
    <cellStyle name="差_地方配套按人均增幅控制8.31（调整结案率后）xl_Sheet1" xfId="549"/>
    <cellStyle name="差_地方配套按人均增幅控制8.31（调整结案率后）xl 2" xfId="550"/>
    <cellStyle name="差_汇总 3" xfId="551"/>
    <cellStyle name="差_奖励补助测算5.23新 2" xfId="552"/>
    <cellStyle name="差_地方配套按人均增幅控制8.30一般预算平均增幅、人均可用财力平均增幅两次控制、社会治安系数调整、案件数调整xl_Sheet1" xfId="553"/>
    <cellStyle name="差_地方配套按人均增幅控制8.30一般预算平均增幅、人均可用财力平均增幅两次控制、社会治安系数调整、案件数调整xl 3 2" xfId="554"/>
    <cellStyle name="差_下半年禁吸戒毒经费1000万元 3" xfId="555"/>
    <cellStyle name="差_地方配套按人均增幅控制8.30一般预算平均增幅、人均可用财力平均增幅两次控制、社会治安系数调整、案件数调整xl 3" xfId="556"/>
    <cellStyle name="40% - Accent3 3" xfId="557"/>
    <cellStyle name="差_下半年禁吸戒毒经费1000万元 2" xfId="558"/>
    <cellStyle name="差_地方配套按人均增幅控制8.30一般预算平均增幅、人均可用财力平均增幅两次控制、社会治安系数调整、案件数调整xl 2" xfId="559"/>
    <cellStyle name="40% - Accent3 2" xfId="560"/>
    <cellStyle name="好_其他部门(按照总人口测算）—20080416_民生政策最低支出需求_财力性转移支付2010年预算参考数" xfId="561"/>
    <cellStyle name="差_地方配套按人均增幅控制8.30xl_Sheet1" xfId="562"/>
    <cellStyle name="差_地方配套按人均增幅控制8.30xl 3" xfId="563"/>
    <cellStyle name="差_2009年一般性转移支付标准工资_不用软件计算9.1不考虑经费管理评价xl 3 2" xfId="564"/>
    <cellStyle name="差_行政公检法测算_财力性转移支付2010年预算参考数" xfId="565"/>
    <cellStyle name="好_行政公检法测算" xfId="566"/>
    <cellStyle name="差_地方配套按人均增幅控制8.30xl 2" xfId="567"/>
    <cellStyle name="_ET_STYLE_NoName_00__银行账户情况表_2010年12月" xfId="568"/>
    <cellStyle name="差_地方配套按人均增幅控制8.30xl" xfId="569"/>
    <cellStyle name="差_成本差异系数_财力性转移支付2010年预算参考数" xfId="570"/>
    <cellStyle name="强调文字颜色 4 4" xfId="571"/>
    <cellStyle name="差_测算结果_财力性转移支付2010年预算参考数" xfId="572"/>
    <cellStyle name="差_测算结果" xfId="573"/>
    <cellStyle name="好_2007年人员分部门统计表 3" xfId="574"/>
    <cellStyle name="差_财政供养人员_Sheet1" xfId="575"/>
    <cellStyle name="好_2_财力性转移支付2010年预算参考数" xfId="576"/>
    <cellStyle name="好_1110洱源县 2" xfId="577"/>
    <cellStyle name="差_不足100人的农村义务教育学校（含教学点）个数及学生数" xfId="578"/>
    <cellStyle name="差_不用软件计算9.1不考虑经费管理评价xl 3 2" xfId="579"/>
    <cellStyle name="Check Cell 3 2" xfId="580"/>
    <cellStyle name="差_其他部门(按照总人口测算）—20080416_民生政策最低支出需求" xfId="581"/>
    <cellStyle name="好_2009年一般性转移支付标准工资_奖励补助测算5.23新 3 2" xfId="582"/>
    <cellStyle name="好_县公司" xfId="583"/>
    <cellStyle name="差_不用软件计算9.1不考虑经费管理评价xl 3" xfId="584"/>
    <cellStyle name="差_不用软件计算9.1不考虑经费管理评价xl 2" xfId="585"/>
    <cellStyle name="好_义务教育阶段教职工人数（教育厅提供最终） 3" xfId="586"/>
    <cellStyle name="差_不含人员经费系数" xfId="587"/>
    <cellStyle name="常规 11 2" xfId="588"/>
    <cellStyle name="差_安徽 缺口县区测算(地方填报)1_财力性转移支付2010年预算参考数" xfId="589"/>
    <cellStyle name="好_2006年在职人员情况 2" xfId="590"/>
    <cellStyle name="差_安徽 缺口县区测算(地方填报)1" xfId="591"/>
    <cellStyle name="Accent1 - 60%_2013新机制（指标文）(1)" xfId="592"/>
    <cellStyle name="差_不用软件计算9.1不考虑经费管理评价xl" xfId="593"/>
    <cellStyle name="差_M03 2" xfId="594"/>
    <cellStyle name="Dezimal [0]_laroux" xfId="595"/>
    <cellStyle name="差_M03" xfId="596"/>
    <cellStyle name="好_奖励补助测算7.25 9" xfId="597"/>
    <cellStyle name="差_M01-2(州市补助收入) 3 2" xfId="598"/>
    <cellStyle name="差_M01-2(州市补助收入) 3" xfId="599"/>
    <cellStyle name="常规 11 3" xfId="600"/>
    <cellStyle name="差_M01-2(州市补助收入) 2" xfId="601"/>
    <cellStyle name="好_2007年检察院案件数 3" xfId="602"/>
    <cellStyle name="差_Book2_2013新机制（指标文）(1)" xfId="603"/>
    <cellStyle name="好_2007年政法部门业务指标" xfId="604"/>
    <cellStyle name="差_Book2_2014校舍维修资金分配(定）" xfId="605"/>
    <cellStyle name="20% - Accent6 3 2" xfId="606"/>
    <cellStyle name="差_Book2 3 2" xfId="607"/>
    <cellStyle name="差_Book2 3" xfId="608"/>
    <cellStyle name="差_Book2 2" xfId="609"/>
    <cellStyle name="差_县市旗测算-新科目（20080626）_民生政策最低支出需求" xfId="610"/>
    <cellStyle name="差_Book1_银行账户情况表_2010年12月_Sheet1" xfId="611"/>
    <cellStyle name="差_Book1_银行账户情况表_2010年12月 3" xfId="612"/>
    <cellStyle name="差_云南 缺口县区测算(地方填报)" xfId="613"/>
    <cellStyle name="差_2008云南省分县市中小学教职工统计表（教育厅提供） 3" xfId="614"/>
    <cellStyle name="好_2006年34青海" xfId="615"/>
    <cellStyle name="差_Book1_县公司_Sheet1" xfId="616"/>
    <cellStyle name="差_奖励补助测算5.22测试_Sheet1" xfId="617"/>
    <cellStyle name="40% - 强调文字颜色 5 2 2" xfId="618"/>
    <cellStyle name="强调 2" xfId="619"/>
    <cellStyle name="差_Book1_财力性转移支付2010年预算参考数" xfId="620"/>
    <cellStyle name="输入 2" xfId="621"/>
    <cellStyle name="差_Book1_Sheet1" xfId="622"/>
    <cellStyle name="差_Book1_1 3 2" xfId="623"/>
    <cellStyle name="好_2006年28四川_财力性转移支付2010年预算参考数" xfId="624"/>
    <cellStyle name="差_Book1 3" xfId="625"/>
    <cellStyle name="差_5334_2006年迪庆县级财政报表附表 3" xfId="626"/>
    <cellStyle name="40% - 强调文字颜色 4 2 3" xfId="627"/>
    <cellStyle name="差_市辖区测算20080510_民生政策最低支出需求" xfId="628"/>
    <cellStyle name="40% - 强调文字颜色 3 2_Sheet1" xfId="629"/>
    <cellStyle name="差_5334_2006年迪庆县级财政报表附表" xfId="630"/>
    <cellStyle name="Accent2 - 20%_2013新机制（指标文）(1)" xfId="631"/>
    <cellStyle name="差_530629_2006年县级财政报表附表_Sheet1" xfId="632"/>
    <cellStyle name="Accent6 - 20%" xfId="633"/>
    <cellStyle name="差_云南水利电力有限公司 2" xfId="634"/>
    <cellStyle name="好_市辖区测算-新科目（20080626）_县市旗测算-新科目（含人口规模效应）" xfId="635"/>
    <cellStyle name="差_530629_2006年县级财政报表附表 3 2" xfId="636"/>
    <cellStyle name="20% - 强调文字颜色 5 3 3" xfId="637"/>
    <cellStyle name="差_530629_2006年县级财政报表附表 3" xfId="638"/>
    <cellStyle name="好_2007年政法部门业务指标 2" xfId="639"/>
    <cellStyle name="差_530623_2006年县级财政报表附表_Sheet1" xfId="640"/>
    <cellStyle name="货币 2 4 2" xfId="641"/>
    <cellStyle name="差_汇总表" xfId="642"/>
    <cellStyle name="Accent3 9" xfId="643"/>
    <cellStyle name="差_530623_2006年县级财政报表附表 3 2" xfId="644"/>
    <cellStyle name="常规 4 2 2" xfId="645"/>
    <cellStyle name="差_530623_2006年县级财政报表附表 3" xfId="646"/>
    <cellStyle name="差_其他部门(按照总人口测算）—20080416_财力性转移支付2010年预算参考数" xfId="647"/>
    <cellStyle name="差_530623_2006年县级财政报表附表 2" xfId="648"/>
    <cellStyle name="好_危改资金测算_财力性转移支付2010年预算参考数" xfId="649"/>
    <cellStyle name="差_530623_2006年县级财政报表附表" xfId="650"/>
    <cellStyle name="常规 2 7 3" xfId="651"/>
    <cellStyle name="差_业务工作量指标 3" xfId="652"/>
    <cellStyle name="差_2009年一般性转移支付标准工资_不用软件计算9.1不考虑经费管理评价xl 2" xfId="653"/>
    <cellStyle name="差_Book1" xfId="654"/>
    <cellStyle name="差_34青海_财力性转移支付2010年预算参考数" xfId="655"/>
    <cellStyle name="差_奖励补助测算5.23新" xfId="656"/>
    <cellStyle name="差_34青海_1" xfId="657"/>
    <cellStyle name="差_2012年校舍维修改造资金测算表（发财政厅1）" xfId="658"/>
    <cellStyle name="差_县市旗测算-新科目（20080626）_不含人员经费系数" xfId="659"/>
    <cellStyle name="差_34青海" xfId="660"/>
    <cellStyle name="Warning Text" xfId="661"/>
    <cellStyle name="差_33甘肃" xfId="662"/>
    <cellStyle name="好_市辖区测算-新科目（20080626）_不含人员经费系数" xfId="663"/>
    <cellStyle name="差_30云南_1_财力性转移支付2010年预算参考数" xfId="664"/>
    <cellStyle name="差_30云南_1" xfId="665"/>
    <cellStyle name="差_530629_2006年县级财政报表附表 2" xfId="666"/>
    <cellStyle name="60% - 强调文字颜色 4 4" xfId="667"/>
    <cellStyle name="差_27重庆_财力性转移支付2010年预算参考数" xfId="668"/>
    <cellStyle name="差_27重庆" xfId="669"/>
    <cellStyle name="差_市辖区测算-新科目（20080626）_民生政策最低支出需求" xfId="670"/>
    <cellStyle name="差_M03 3" xfId="671"/>
    <cellStyle name="差_22湖南_财力性转移支付2010年预算参考数" xfId="672"/>
    <cellStyle name="差_20河南_财力性转移支付2010年预算参考数" xfId="673"/>
    <cellStyle name="差_2017义务教育经费保障机制（7.22)" xfId="674"/>
    <cellStyle name="差_2015新机制测算（定稿）" xfId="675"/>
    <cellStyle name="差_2009年一般性转移支付标准工资_地方配套按人均增幅控制8.30一般预算平均增幅、人均可用财力平均增幅两次控制、社会治安系数调整、案件数调整xl 3" xfId="676"/>
    <cellStyle name="标题 2 2 2" xfId="677"/>
    <cellStyle name="差_2015新机制测算(定）" xfId="678"/>
    <cellStyle name="差_行政(燃修费)" xfId="679"/>
    <cellStyle name="差_奖励补助测算7.25 3 2" xfId="680"/>
    <cellStyle name="差_2015校舍维修改造" xfId="681"/>
    <cellStyle name="差_2014新机制测算（定稿）" xfId="682"/>
    <cellStyle name="好_行政（人员）" xfId="683"/>
    <cellStyle name="差_2012年逐月消缺情况表格（1-9月）" xfId="684"/>
    <cellStyle name="差_基础数据分析 3" xfId="685"/>
    <cellStyle name="差_2009年一般性转移支付标准工资_~4190974 3" xfId="686"/>
    <cellStyle name="差_2012年逐月消缺情况表格（1-7月）" xfId="687"/>
    <cellStyle name="20% - 强调文字颜色 1 2 2" xfId="688"/>
    <cellStyle name="好_2006年水利统计指标统计表" xfId="689"/>
    <cellStyle name="常规 8 4" xfId="690"/>
    <cellStyle name="Accent1" xfId="691"/>
    <cellStyle name="常规 5 2 2" xfId="692"/>
    <cellStyle name="差_2012年部分市县项目资金（分市县发）" xfId="693"/>
    <cellStyle name="差_2012年1-6月报数据" xfId="694"/>
    <cellStyle name="差_农林水和城市维护标准支出20080505－县区合计_财力性转移支付2010年预算参考数" xfId="695"/>
    <cellStyle name="差_2009年一般性转移支付标准工资_奖励补助测算7.25_Sheet1" xfId="696"/>
    <cellStyle name="差_县公司 3 2" xfId="697"/>
    <cellStyle name="差_2009年一般性转移支付标准工资_~5676413 2" xfId="698"/>
    <cellStyle name="差_2009年一般性转移支付标准工资_奖励补助测算7.25 7" xfId="699"/>
    <cellStyle name="差_2009年一般性转移支付标准工资_奖励补助测算7.25 5" xfId="700"/>
    <cellStyle name="差_2012年县级基本财力保障机制测算数据20120526旧转移支付系数" xfId="701"/>
    <cellStyle name="好_Book1_银行账户情况表_2010年12月 3 2" xfId="702"/>
    <cellStyle name="差_2009年一般性转移支付标准工资_奖励补助测算7.25 4" xfId="703"/>
    <cellStyle name="差_2009年一般性转移支付标准工资_奖励补助测算7.25 3 2" xfId="704"/>
    <cellStyle name="差_县市旗测算-新科目（20080626）_民生政策最低支出需求_财力性转移支付2010年预算参考数" xfId="705"/>
    <cellStyle name="差_2009年一般性转移支付标准工资_奖励补助测算7.25 (version 1) (version 1)_Sheet1" xfId="706"/>
    <cellStyle name="常规 2 2 2" xfId="707"/>
    <cellStyle name="差_市辖区测算-新科目（20080626）_不含人员经费系数_财力性转移支付2010年预算参考数" xfId="708"/>
    <cellStyle name="差_三季度－表二" xfId="709"/>
    <cellStyle name="差_2009年一般性转移支付标准工资_奖励补助测算7.25 (version 1) (version 1) 3" xfId="710"/>
    <cellStyle name="常规 4_01综合类2010" xfId="711"/>
    <cellStyle name="差_2009年一般性转移支付标准工资_奖励补助测算7.25 (version 1) (version 1) 2" xfId="712"/>
    <cellStyle name="好_14安徽" xfId="713"/>
    <cellStyle name="差_云南省2008年转移支付测算——州市本级考核部分及政策性测算 2" xfId="714"/>
    <cellStyle name="好_财政供养人员" xfId="715"/>
    <cellStyle name="差_2009年一般性转移支付标准工资_奖励补助测算7.23 3 2" xfId="716"/>
    <cellStyle name="60% - 强调文字颜色 6 3" xfId="717"/>
    <cellStyle name="差_2009年一般性转移支付标准工资_奖励补助测算7.23" xfId="718"/>
    <cellStyle name="差_2009年一般性转移支付标准工资_奖励补助测算5.24冯铸_Sheet1" xfId="719"/>
    <cellStyle name="好_M01-2(州市补助收入)_Sheet1" xfId="720"/>
    <cellStyle name="常规 2 6_2013新机制（指标文）(1)" xfId="721"/>
    <cellStyle name="常规 7 2 2" xfId="722"/>
    <cellStyle name="差_2009年一般性转移支付标准工资_奖励补助测算5.23新 3 2" xfId="723"/>
    <cellStyle name="差_2009年一般性转移支付标准工资_奖励补助测算5.23新 3" xfId="724"/>
    <cellStyle name="差_架子九队员工实名制花名册(2011年） 3" xfId="725"/>
    <cellStyle name="标题 6 2" xfId="726"/>
    <cellStyle name="差_分县成本差异系数_不含人员经费系数_财力性转移支付2010年预算参考数" xfId="727"/>
    <cellStyle name="差_2009年一般性转移支付标准工资_奖励补助测算5.23新 2" xfId="728"/>
    <cellStyle name="差_2006年基础数据_Sheet1" xfId="729"/>
    <cellStyle name="常规 12 3" xfId="730"/>
    <cellStyle name="差_2009年一般性转移支付标准工资_奖励补助测算5.22测试_Sheet1" xfId="731"/>
    <cellStyle name="差_2009年一般性转移支付标准工资_奖励补助测算7.23 3" xfId="732"/>
    <cellStyle name="差_M03_Sheet1" xfId="733"/>
    <cellStyle name="差_2009年一般性转移支付标准工资_奖励补助测算5.22测试 3" xfId="734"/>
    <cellStyle name="差_2009年一般性转移支付标准工资_奖励补助测算5.22测试 2" xfId="735"/>
    <cellStyle name="好_财政供养人员_财力性转移支付2010年预算参考数" xfId="736"/>
    <cellStyle name="差_2009年一般性转移支付标准工资_地方配套按人均增幅控制8.31（调整结案率后）xl_Sheet1" xfId="737"/>
    <cellStyle name="Accent6 - 60%" xfId="738"/>
    <cellStyle name="20% - 强调文字颜色 4 4" xfId="739"/>
    <cellStyle name="差_2009年一般性转移支付标准工资_地方配套按人均增幅控制8.31（调整结案率后）xl 3 2" xfId="740"/>
    <cellStyle name="检查单元格 2_Sheet1" xfId="741"/>
    <cellStyle name="差_2009年一般性转移支付标准工资_地方配套按人均增幅控制8.31（调整结案率后）xl 3" xfId="742"/>
    <cellStyle name="㼿㼿㼿㼿㼿㼿 2" xfId="743"/>
    <cellStyle name="差_2009年一般性转移支付标准工资_地方配套按人均增幅控制8.31（调整结案率后）xl" xfId="744"/>
    <cellStyle name="好_2009年一般性转移支付标准工资_地方配套按人均增幅控制8.30一般预算平均增幅、人均可用财力平均增幅两次控制、社会治安系数调整、案件数调整xl 3" xfId="745"/>
    <cellStyle name="差_2009年一般性转移支付标准工资_地方配套按人均增幅控制8.30一般预算平均增幅、人均可用财力平均增幅两次控制、社会治安系数调整、案件数调整xl 3 2" xfId="746"/>
    <cellStyle name="差_2009年一般性转移支付标准工资_地方配套按人均增幅控制8.30xl 3" xfId="747"/>
    <cellStyle name="差_2009年一般性转移支付标准工资_地方配套按人均增幅控制8.30xl 2" xfId="748"/>
    <cellStyle name="好_下半年禁吸戒毒经费1000万元 3" xfId="749"/>
    <cellStyle name="差_2009年一般性转移支付标准工资_不用软件计算9.1不考虑经费管理评价xl" xfId="750"/>
    <cellStyle name="链接单元格 3 3" xfId="751"/>
    <cellStyle name="差_2009年一般性转移支付标准工资_~4190974_Sheet1" xfId="752"/>
    <cellStyle name="常规 12" xfId="753"/>
    <cellStyle name="差_2009年一般性转移支付标准工资_~4190974 3 2" xfId="754"/>
    <cellStyle name="好_缺口县区测算(按核定人数)_财力性转移支付2010年预算参考数" xfId="755"/>
    <cellStyle name="差_2009年一般性转移支付标准工资" xfId="756"/>
    <cellStyle name="常规 30" xfId="757"/>
    <cellStyle name="常规 25" xfId="758"/>
    <cellStyle name="常规 24" xfId="759"/>
    <cellStyle name="常规 19" xfId="760"/>
    <cellStyle name="钎霖_4岿角利" xfId="761"/>
    <cellStyle name="差_2008云南省分县市中小学教职工统计表（教育厅提供） 2" xfId="762"/>
    <cellStyle name="差_Book1_银行账户情况表_2010年12月 2" xfId="763"/>
    <cellStyle name="差_文体广播事业(按照总人口测算）—20080416_民生政策最低支出需求_财力性转移支付2010年预算参考数" xfId="764"/>
    <cellStyle name="好_第五部分(才淼、饶永宏） 3" xfId="765"/>
    <cellStyle name="差_2008云南省分县市中小学教职工统计表（教育厅提供）" xfId="766"/>
    <cellStyle name="Accent6 - 20%_2013新机制（指标文）(1)" xfId="767"/>
    <cellStyle name="差_成本差异系数" xfId="768"/>
    <cellStyle name="差_2008年支出调整_财力性转移支付2010年预算参考数" xfId="769"/>
    <cellStyle name="好_2007年收支情况及2008年收支预计表(汇总表)_财力性转移支付2010年预算参考数" xfId="770"/>
    <cellStyle name="差_2006年28四川" xfId="771"/>
    <cellStyle name="差_2008年支出调整" xfId="772"/>
    <cellStyle name="差_财政供养人员" xfId="773"/>
    <cellStyle name="差_2008年预计支出与2007年对比" xfId="774"/>
    <cellStyle name="差_2008年一般预算支出预计" xfId="775"/>
    <cellStyle name="差_2008年县级公安保障标准落实奖励经费分配测算" xfId="776"/>
    <cellStyle name="差_2008年全省汇总收支计算表_财力性转移支付2010年预算参考数" xfId="777"/>
    <cellStyle name="好_民生政策最低支出需求_财力性转移支付2010年预算参考数" xfId="778"/>
    <cellStyle name="差_危改资金测算_财力性转移支付2010年预算参考数" xfId="779"/>
    <cellStyle name="差_2008年全省汇总收支计算表" xfId="780"/>
    <cellStyle name="差_2008计算资料（8月5）" xfId="781"/>
    <cellStyle name="好_汇总 3" xfId="782"/>
    <cellStyle name="差_2007一般预算支出口径剔除表" xfId="783"/>
    <cellStyle name="差_县市旗测算-新科目（20080626）_县市旗测算-新科目（含人口规模效应）_财力性转移支付2010年预算参考数" xfId="784"/>
    <cellStyle name="Accent5 2" xfId="785"/>
    <cellStyle name="差_2007年政法部门业务指标 2" xfId="786"/>
    <cellStyle name="好_分县成本差异系数_不含人员经费系数" xfId="787"/>
    <cellStyle name="好_云南省2008年转移支付测算——州市本级考核部分及政策性测算_Sheet1" xfId="788"/>
    <cellStyle name="差_2007年政法部门业务指标" xfId="789"/>
    <cellStyle name="解释性文本 2 4" xfId="790"/>
    <cellStyle name="差_文体广播事业(按照总人口测算）—20080416_县市旗测算-新科目（含人口规模效应）_财力性转移支付2010年预算参考数" xfId="791"/>
    <cellStyle name="差_M03 3 2" xfId="792"/>
    <cellStyle name="警告文本 2_Sheet1" xfId="793"/>
    <cellStyle name="差_2007年收支情况及2008年收支预计表(汇总表)_财力性转移支付2010年预算参考数" xfId="794"/>
    <cellStyle name="日期" xfId="795"/>
    <cellStyle name="好_~5676413" xfId="796"/>
    <cellStyle name="Grey" xfId="797"/>
    <cellStyle name="60% - 强调文字颜色 6 2" xfId="798"/>
    <cellStyle name="差_2007年人员分部门统计表_Sheet1" xfId="799"/>
    <cellStyle name="常规 18_2013新机制（指标文）(1)" xfId="800"/>
    <cellStyle name="差_测算结果汇总" xfId="801"/>
    <cellStyle name="差_2007年人员分部门统计表 3" xfId="802"/>
    <cellStyle name="差_奖励补助测算5.23新 3" xfId="803"/>
    <cellStyle name="Accent6 2" xfId="804"/>
    <cellStyle name="标题 1 2 4" xfId="805"/>
    <cellStyle name="差_县市旗测算20080508_财力性转移支付2010年预算参考数" xfId="806"/>
    <cellStyle name="Accent6 3 2" xfId="807"/>
    <cellStyle name="差_2009年一般性转移支付标准工资_奖励补助测算5.23新" xfId="808"/>
    <cellStyle name="差_2013年市县可用财力（总人口）-发处室" xfId="809"/>
    <cellStyle name="好_安徽 缺口县区测算(地方填报)1_财力性转移支付2010年预算参考数" xfId="810"/>
    <cellStyle name="检查单元格 2 2" xfId="811"/>
    <cellStyle name="Accent5 5" xfId="812"/>
    <cellStyle name="差_0605石屏县 3" xfId="813"/>
    <cellStyle name="好_县区合并测算20080423(按照各省比重）_财力性转移支付2010年预算参考数" xfId="814"/>
    <cellStyle name="Accent6 4" xfId="815"/>
    <cellStyle name="差_2009年一般性转移支付标准工资_~5676413 3 2" xfId="816"/>
    <cellStyle name="差_云南水利电力有限公司 3 2" xfId="817"/>
    <cellStyle name="Accent6 8" xfId="818"/>
    <cellStyle name="60% - Accent2 2" xfId="819"/>
    <cellStyle name="好_基础数据分析_Sheet1" xfId="820"/>
    <cellStyle name="好_卫生(按照总人口测算）—20080416_不含人员经费系数" xfId="821"/>
    <cellStyle name="好_Book1_县公司 2" xfId="822"/>
    <cellStyle name="Black" xfId="823"/>
    <cellStyle name="Calc Currency (0)" xfId="824"/>
    <cellStyle name="t" xfId="825"/>
    <cellStyle name="60% - 强调文字颜色 1 2 2" xfId="826"/>
    <cellStyle name="Calculation 3 2" xfId="827"/>
    <cellStyle name="40% - 强调文字颜色 2 2" xfId="828"/>
    <cellStyle name="40% - Accent6 3" xfId="829"/>
    <cellStyle name="百分比 3 3 2" xfId="830"/>
    <cellStyle name="20% - 强调文字颜色 6 2" xfId="831"/>
    <cellStyle name="40% - 强调文字颜色 4 2 4" xfId="832"/>
    <cellStyle name="差_奖励补助测算7.25" xfId="833"/>
    <cellStyle name="Check Cell 3" xfId="834"/>
    <cellStyle name="Check Cell_Sheet1" xfId="835"/>
    <cellStyle name="Title 3 2" xfId="836"/>
    <cellStyle name="ColLevel_1" xfId="837"/>
    <cellStyle name="差_Book1_县公司 3 2" xfId="838"/>
    <cellStyle name="好_34青海_1" xfId="839"/>
    <cellStyle name="好_教育厅提供义务教育及高中教师人数（2009年1月6日） 3" xfId="840"/>
    <cellStyle name="Comma [0]" xfId="841"/>
    <cellStyle name="好_地方配套按人均增幅控制8.30一般预算平均增幅、人均可用财力平均增幅两次控制、社会治安系数调整、案件数调整xl_Sheet1" xfId="842"/>
    <cellStyle name="Comma [0] 2" xfId="843"/>
    <cellStyle name="好_2009年一般性转移支付标准工资_~5676413 3 2" xfId="844"/>
    <cellStyle name="差_2007年政法部门业务指标_Sheet1" xfId="845"/>
    <cellStyle name="comma-d" xfId="846"/>
    <cellStyle name="差_2009年一般性转移支付标准工资_奖励补助测算7.23_Sheet1" xfId="847"/>
    <cellStyle name="差_2009年一般性转移支付标准工资_地方配套按人均增幅控制8.31（调整结案率后）xl 2" xfId="848"/>
    <cellStyle name="Explanatory Text 2" xfId="849"/>
    <cellStyle name="好_义务教育阶段教职工人数（教育厅提供最终） 2" xfId="850"/>
    <cellStyle name="Fixed" xfId="851"/>
    <cellStyle name="Heading 3 2" xfId="852"/>
    <cellStyle name="归盒啦_95" xfId="853"/>
    <cellStyle name="20% - 强调文字颜色 4 2" xfId="854"/>
    <cellStyle name="Heading 3 3" xfId="855"/>
    <cellStyle name="千位分隔 2 3 2" xfId="856"/>
    <cellStyle name="Good 2" xfId="857"/>
    <cellStyle name="20% - 强调文字颜色 2 2" xfId="858"/>
    <cellStyle name="Heading 1 3" xfId="859"/>
    <cellStyle name="差_县区合并测算20080423(按照各省比重）_民生政策最低支出需求_财力性转移支付2010年预算参考数" xfId="860"/>
    <cellStyle name="Heading 2_Sheet1" xfId="861"/>
    <cellStyle name="好_Book2 3 2" xfId="862"/>
    <cellStyle name="Heading 3_Sheet1" xfId="863"/>
    <cellStyle name="好_Book1_县公司 3 2" xfId="864"/>
    <cellStyle name="60% - Accent6 3 2" xfId="865"/>
    <cellStyle name="好_同德" xfId="866"/>
    <cellStyle name="Heading 4 3 2" xfId="867"/>
    <cellStyle name="Heading 4_Sheet1" xfId="868"/>
    <cellStyle name="Input [yellow]" xfId="869"/>
    <cellStyle name="好_2006年全省财力计算表（中央、决算） 3" xfId="870"/>
    <cellStyle name="Accent1 - 40% 3 2" xfId="871"/>
    <cellStyle name="Input 5" xfId="872"/>
    <cellStyle name="Millares [0]_96 Risk" xfId="873"/>
    <cellStyle name="差_00省级(定稿) 2" xfId="874"/>
    <cellStyle name="Accent1 - 60% 3" xfId="875"/>
    <cellStyle name="Input 7" xfId="876"/>
    <cellStyle name="Linked Cell" xfId="877"/>
    <cellStyle name="千位分隔[0] 3" xfId="878"/>
    <cellStyle name="好_县区合并测算20080423(按照各省比重）_县市旗测算-新科目（含人口规模效应）" xfId="879"/>
    <cellStyle name="好_下半年禁吸戒毒经费1000万元_Sheet1" xfId="880"/>
    <cellStyle name="差_农林水和城市维护标准支出20080505－县区合计_县市旗测算-新科目（含人口规模效应）" xfId="881"/>
    <cellStyle name="Linked Cell 3 2" xfId="882"/>
    <cellStyle name="好_分县成本差异系数_民生政策最低支出需求" xfId="883"/>
    <cellStyle name="差_12滨州_财力性转移支付2010年预算参考数" xfId="884"/>
    <cellStyle name="警告文本 2" xfId="885"/>
    <cellStyle name="Linked Cell_Sheet1" xfId="886"/>
    <cellStyle name="差_~5676413 2" xfId="887"/>
    <cellStyle name="差_2006年水利统计指标统计表" xfId="888"/>
    <cellStyle name="Accent2 8" xfId="889"/>
    <cellStyle name="好_2012年逐月消缺情况表格（1-9月）" xfId="890"/>
    <cellStyle name="差_教育厅提供义务教育及高中教师人数（2009年1月6日） 3 2" xfId="891"/>
    <cellStyle name="Moneda [0]_96 Risk" xfId="892"/>
    <cellStyle name="差_0605石屏县 2" xfId="893"/>
    <cellStyle name="Accent5 4" xfId="894"/>
    <cellStyle name="差_11大理_Sheet1" xfId="895"/>
    <cellStyle name="好_2009年一般性转移支付标准工资_奖励补助测算5.24冯铸_Sheet1" xfId="896"/>
    <cellStyle name="Accent6 - 20% 3" xfId="897"/>
    <cellStyle name="Input 4" xfId="898"/>
    <cellStyle name="Mon閠aire_!!!GO" xfId="899"/>
    <cellStyle name="好_缺口消化情况" xfId="900"/>
    <cellStyle name="20% - 强调文字颜色 2 3 3" xfId="901"/>
    <cellStyle name="好_云南省2008年中小学教职工情况（教育厅提供20090101加工整理） 2" xfId="902"/>
    <cellStyle name="Neutral" xfId="903"/>
    <cellStyle name="好_2007一般预算支出口径剔除表" xfId="904"/>
    <cellStyle name="Accent5 - 40%" xfId="905"/>
    <cellStyle name="好_教育(按照总人口测算）—20080416_县市旗测算-新科目（含人口规模效应）_财力性转移支付2010年预算参考数" xfId="906"/>
    <cellStyle name="Normal_!!!GO" xfId="907"/>
    <cellStyle name="好_汇总表4" xfId="908"/>
    <cellStyle name="好_0605石屏县_财力性转移支付2010年预算参考数" xfId="909"/>
    <cellStyle name="强调 3 2" xfId="910"/>
    <cellStyle name="好_农林水和城市维护标准支出20080505－县区合计_县市旗测算-新科目（含人口规模效应）_财力性转移支付2010年预算参考数" xfId="911"/>
    <cellStyle name="gcd_2013新机制（指标文）(1)" xfId="912"/>
    <cellStyle name="差_00省级(打印)_Sheet1" xfId="913"/>
    <cellStyle name="Note 2" xfId="914"/>
    <cellStyle name="好_22湖南" xfId="915"/>
    <cellStyle name="20% - 强调文字颜色 4 3" xfId="916"/>
    <cellStyle name="好_2、土地面积、人口、粮食产量基本情况 2" xfId="917"/>
    <cellStyle name="好_Book1" xfId="918"/>
    <cellStyle name="MS Sans Serif 3" xfId="919"/>
    <cellStyle name="好_奖励补助测算5.23新 2" xfId="920"/>
    <cellStyle name="Output 3" xfId="921"/>
    <cellStyle name="后继超级链接" xfId="922"/>
    <cellStyle name="PSDate" xfId="923"/>
    <cellStyle name="好_2012年校舍维修改造资金测算表（发财政厅1）" xfId="924"/>
    <cellStyle name="好_分县成本差异系数" xfId="925"/>
    <cellStyle name="差_2009年一般性转移支付标准工资 2" xfId="926"/>
    <cellStyle name="表标题_2013新机制（指标文）(1)" xfId="927"/>
    <cellStyle name="好_00省级(定稿) 2" xfId="928"/>
    <cellStyle name="Heading 3" xfId="929"/>
    <cellStyle name="Standard_AREAS" xfId="930"/>
    <cellStyle name="普通_ 白土" xfId="931"/>
    <cellStyle name="适中" xfId="932" builtinId="28"/>
    <cellStyle name="差_2009年一般性转移支付标准工资_~5676413 3" xfId="933"/>
    <cellStyle name="差_2009年一般性转移支付标准工资_~4190974" xfId="934"/>
    <cellStyle name="60% - 强调文字颜色 3 2 2" xfId="935"/>
    <cellStyle name="Valuta_pldt" xfId="936"/>
    <cellStyle name="20% - 强调文字颜色 4 3 2" xfId="937"/>
    <cellStyle name="适中 2" xfId="938"/>
    <cellStyle name="差_农林水和城市维护标准支出20080505－县区合计_县市旗测算-新科目（含人口规模效应）_财力性转移支付2010年预算参考数" xfId="939"/>
    <cellStyle name="Warning Text 3 2" xfId="940"/>
    <cellStyle name="适中 3 2" xfId="941"/>
    <cellStyle name="差_义务教育阶段教职工人数（教育厅提供最终）_Sheet1" xfId="942"/>
    <cellStyle name="差_银行账户情况表_2010年12月_Sheet1" xfId="943"/>
    <cellStyle name="输入 3 3" xfId="944"/>
    <cellStyle name="百分比 4" xfId="945"/>
    <cellStyle name="好_下半年禁毒办案经费分配2544.3万元" xfId="946"/>
    <cellStyle name="百分比 5" xfId="947"/>
    <cellStyle name="捠壿 [0.00]_Region Orders (2)" xfId="948"/>
    <cellStyle name="差_平邑_财力性转移支付2010年预算参考数" xfId="949"/>
    <cellStyle name="差_县市旗测算20080508_县市旗测算-新科目（含人口规模效应）" xfId="950"/>
    <cellStyle name="好_行政公检法测算_不含人员经费系数" xfId="951"/>
    <cellStyle name="差_~5676413 3" xfId="952"/>
    <cellStyle name="差_2012年逐月消缺情况表格（1-10月）" xfId="953"/>
    <cellStyle name="好_市辖区测算20080510_不含人员经费系数" xfId="954"/>
    <cellStyle name="好 3" xfId="955"/>
    <cellStyle name="差_奖励补助测算7.23" xfId="956"/>
    <cellStyle name="Note 3 2" xfId="957"/>
    <cellStyle name="好_其他部门(按照总人口测算）—20080416_不含人员经费系数" xfId="958"/>
    <cellStyle name="好 3 2" xfId="959"/>
    <cellStyle name="差_00省级(打印) 2" xfId="960"/>
    <cellStyle name="差_文体广播事业(按照总人口测算）—20080416_不含人员经费系数_财力性转移支付2010年预算参考数" xfId="961"/>
    <cellStyle name="60% - Accent1_Sheet1" xfId="962"/>
    <cellStyle name="差_00省级(定稿) 3" xfId="963"/>
    <cellStyle name="差_2009年一般性转移支付标准工资_奖励补助测算7.23 2" xfId="964"/>
    <cellStyle name="差_00省级(定稿) 3 2" xfId="965"/>
    <cellStyle name="40% - 强调文字颜色 2 2 3" xfId="966"/>
    <cellStyle name="㼿㼿㼿㼿㼿㼿㼿㼿㼿㼿㼿?" xfId="967"/>
    <cellStyle name="强调文字颜色 3 3 3" xfId="968"/>
    <cellStyle name="差_00省级(定稿)_Sheet1" xfId="969"/>
    <cellStyle name="好_奖励补助测算7.25 (version 1) (version 1) 2" xfId="970"/>
    <cellStyle name="20% - Accent1 3 2" xfId="971"/>
    <cellStyle name="好_05玉溪 3" xfId="972"/>
    <cellStyle name="适中 4" xfId="973"/>
    <cellStyle name="常规 2 9 2" xfId="974"/>
    <cellStyle name="差_0502通海县 3" xfId="975"/>
    <cellStyle name="强调文字颜色 2 2 2" xfId="976"/>
    <cellStyle name="好_文体广播部门" xfId="977"/>
    <cellStyle name="差_0605石屏县" xfId="978"/>
    <cellStyle name="60% - Accent1" xfId="979"/>
    <cellStyle name="好_03昭通 2" xfId="980"/>
    <cellStyle name="差_07临沂" xfId="981"/>
    <cellStyle name="常规 2 5" xfId="982"/>
    <cellStyle name="Explanatory Text 3 2" xfId="983"/>
    <cellStyle name="差_2009年一般性转移支付标准工资_地方配套按人均增幅控制8.30xl_Sheet1" xfId="984"/>
    <cellStyle name="差_1110洱源县 3" xfId="985"/>
    <cellStyle name="Explanatory Text" xfId="986"/>
    <cellStyle name="差_12滨州" xfId="987"/>
    <cellStyle name="汇总 3 3" xfId="988"/>
    <cellStyle name="差_2、土地面积、人口、粮食产量基本情况 3" xfId="989"/>
    <cellStyle name="差_2、土地面积、人口、粮食产量基本情况 3 2" xfId="990"/>
    <cellStyle name="常规 7 5" xfId="991"/>
    <cellStyle name="常规 32" xfId="992"/>
    <cellStyle name="常规 27" xfId="993"/>
    <cellStyle name="好_地方配套按人均增幅控制8.30xl_Sheet1" xfId="994"/>
    <cellStyle name="差_2、土地面积、人口、粮食产量基本情况_Sheet1" xfId="995"/>
    <cellStyle name="40% - 强调文字颜色 5 3 2" xfId="996"/>
    <cellStyle name="Percent_!!!GO" xfId="997"/>
    <cellStyle name="差_2006年28四川_财力性转移支付2010年预算参考数" xfId="998"/>
    <cellStyle name="差_2006年33甘肃" xfId="999"/>
    <cellStyle name="强调 3 3" xfId="1000"/>
    <cellStyle name="Accent4 - 60%" xfId="1001"/>
    <cellStyle name="差_2006年基础数据 3 2" xfId="1002"/>
    <cellStyle name="差_2006年全省财力计算表（中央、决算）_Sheet1" xfId="1003"/>
    <cellStyle name="好_教育(按照总人口测算）—20080416_民生政策最低支出需求_财力性转移支付2010年预算参考数" xfId="1004"/>
    <cellStyle name="60% - 强调文字颜色 1 3 2" xfId="1005"/>
    <cellStyle name="Note" xfId="1006"/>
    <cellStyle name="差_县市旗测算20080508_民生政策最低支出需求_财力性转移支付2010年预算参考数" xfId="1007"/>
    <cellStyle name="Accent6_2006年33甘肃" xfId="1008"/>
    <cellStyle name="好_2008年县级公安保障标准落实奖励经费分配测算" xfId="1009"/>
    <cellStyle name="标题 2 2 3" xfId="1010"/>
    <cellStyle name="好_2008年预计支出与2007年对比" xfId="1011"/>
    <cellStyle name="借出原因" xfId="1012"/>
    <cellStyle name="好_2008年支出调整" xfId="1013"/>
    <cellStyle name="百分比 2 3" xfId="1014"/>
    <cellStyle name="好_2008年支出调整_财力性转移支付2010年预算参考数" xfId="1015"/>
    <cellStyle name="好_市辖区测算20080510_不含人员经费系数_财力性转移支付2010年预算参考数" xfId="1016"/>
    <cellStyle name="好_2008云南省分县市中小学教职工统计表（教育厅提供）" xfId="1017"/>
    <cellStyle name="好_2014新机制测算（定稿）" xfId="1018"/>
    <cellStyle name="好_指标四" xfId="1019"/>
    <cellStyle name="好_2014年义务教育阶段在校生和寄宿生数（新机制测算修订）" xfId="1020"/>
    <cellStyle name="Input 3" xfId="1021"/>
    <cellStyle name="20% - 强调文字颜色 2 3 2" xfId="1022"/>
    <cellStyle name="好_Book2_2014校舍维修资金分配(定）" xfId="1023"/>
    <cellStyle name="好_检验表" xfId="1024"/>
    <cellStyle name="40% - 强调文字颜色 6 3 3" xfId="1025"/>
    <cellStyle name="Accent2 7" xfId="1026"/>
    <cellStyle name="好_2008云南省分县市中小学教职工统计表（教育厅提供） 3" xfId="1027"/>
    <cellStyle name="霓付 [0]_ +Foil &amp; -FOIL &amp; PAPER" xfId="1028"/>
    <cellStyle name="好_2015新机制测算(定）" xfId="1029"/>
    <cellStyle name="好_缺口县区测算_财力性转移支付2010年预算参考数" xfId="1030"/>
    <cellStyle name="好_城建部门" xfId="1031"/>
    <cellStyle name="好_2009年一般性转移支付标准工资_~5676413_Sheet1" xfId="1032"/>
    <cellStyle name="好_教育(按照总人口测算）—20080416" xfId="1033"/>
    <cellStyle name="好_奖励补助测算5.24冯铸 3" xfId="1034"/>
    <cellStyle name="好_2009年一般性转移支付标准工资_不用软件计算9.1不考虑经费管理评价xl 2" xfId="1035"/>
    <cellStyle name="好_2009年一般性转移支付标准工资_地方配套按人均增幅控制8.30xl 2" xfId="1036"/>
    <cellStyle name="注释 2 2" xfId="1037"/>
    <cellStyle name="好_2009年一般性转移支付标准工资_地方配套按人均增幅控制8.30xl 3 2" xfId="1038"/>
    <cellStyle name="好_2009年一般性转移支付标准工资_地方配套按人均增幅控制8.30xl_Sheet1" xfId="1039"/>
    <cellStyle name="好_县市旗测算20080508_县市旗测算-新科目（含人口规模效应）" xfId="1040"/>
    <cellStyle name="好_2009年一般性转移支付标准工资_地方配套按人均增幅控制8.30一般预算平均增幅、人均可用财力平均增幅两次控制、社会治安系数调整、案件数调整xl_Sheet1" xfId="1041"/>
    <cellStyle name="Accent6 - 60% 2" xfId="1042"/>
    <cellStyle name="好_2009年一般性转移支付标准工资_地方配套按人均增幅控制8.31（调整结案率后）xl 2" xfId="1043"/>
    <cellStyle name="计算" xfId="1044" builtinId="22"/>
    <cellStyle name="Accent6 - 60% 3" xfId="1045"/>
    <cellStyle name="Percent [2]" xfId="1046"/>
    <cellStyle name="好_不用软件计算9.1不考虑经费管理评价xl_Sheet1" xfId="1047"/>
    <cellStyle name="好_第一部分：综合全" xfId="1048"/>
    <cellStyle name="好_2009年一般性转移支付标准工资_地方配套按人均增幅控制8.31（调整结案率后）xl 3" xfId="1049"/>
    <cellStyle name="Accent6 - 20% 3 2" xfId="1050"/>
    <cellStyle name="Bad_Sheet1" xfId="1051"/>
    <cellStyle name="强调文字颜色 4 3" xfId="1052"/>
    <cellStyle name="好_县市旗测算20080508" xfId="1053"/>
    <cellStyle name="百分比 2" xfId="1054"/>
    <cellStyle name="40% - 强调文字颜色 1 2_Sheet1" xfId="1055"/>
    <cellStyle name="好_2009年一般性转移支付标准工资_奖励补助测算7.23" xfId="1056"/>
    <cellStyle name="20% - Accent2_Sheet1" xfId="1057"/>
    <cellStyle name="好_2009年一般性转移支付标准工资_奖励补助测算7.25 (version 1) (version 1) 2" xfId="1058"/>
    <cellStyle name="差_2006年基础数据" xfId="1059"/>
    <cellStyle name="好_2009年一般性转移支付标准工资_奖励补助测算7.25 (version 1) (version 1) 3" xfId="1060"/>
    <cellStyle name="好_2009年一般性转移支付标准工资_奖励补助测算5.22测试 3" xfId="1061"/>
    <cellStyle name="常规 3 5" xfId="1062"/>
    <cellStyle name="好_2009年一般性转移支付标准工资_奖励补助测算7.25 (version 1) (version 1)_Sheet1" xfId="1063"/>
    <cellStyle name="好_2009年一般性转移支付标准工资_奖励补助测算7.25 3" xfId="1064"/>
    <cellStyle name="好_2009年一般性转移支付标准工资_奖励补助测算7.25 5" xfId="1065"/>
    <cellStyle name="好_云南省2008年中小学教职工情况（教育厅提供20090101加工整理）" xfId="1066"/>
    <cellStyle name="Accent5 - 60%" xfId="1067"/>
    <cellStyle name="好_2009年一般性转移支付标准工资_奖励补助测算7.25 9" xfId="1068"/>
    <cellStyle name="Valuta (0)_pldt" xfId="1069"/>
    <cellStyle name="Accent6 9" xfId="1070"/>
    <cellStyle name="好_2007年收支情况及2008年收支预计表(汇总表)" xfId="1071"/>
    <cellStyle name="差_河南 缺口县区测算(地方填报白)" xfId="1072"/>
    <cellStyle name="好_2012年县级基本财力保障机制测算数据20120526旧转移支付系数" xfId="1073"/>
    <cellStyle name="好_县市旗测算20080508_财力性转移支付2010年预算参考数" xfId="1074"/>
    <cellStyle name="好_财力差异计算表(不含非农业区)" xfId="1075"/>
    <cellStyle name="差_1003牟定县 3" xfId="1076"/>
    <cellStyle name="?鹎%U龡&amp;H?_x0008__x001c__x001c_?_x0007__x0001__x0001_ 3" xfId="1077"/>
    <cellStyle name="好_2009年一般性转移支付标准工资_奖励补助测算7.25 4" xfId="1078"/>
    <cellStyle name="好_2012年逐月消缺情况表格（1-10月）" xfId="1079"/>
    <cellStyle name="好_2013年教育基础数据" xfId="1080"/>
    <cellStyle name="好_2013年市县可用财力（总人口）-发处室" xfId="1081"/>
    <cellStyle name="好_2014校舍维修资金分配(定）" xfId="1082"/>
    <cellStyle name="好_2015校舍维修改造" xfId="1083"/>
    <cellStyle name="_ET_STYLE_NoName_00_" xfId="1084"/>
    <cellStyle name="好_2009年一般性转移支付标准工资 3 2" xfId="1085"/>
    <cellStyle name="好_县级公安机关公用经费标准奖励测算方案（定稿） 3" xfId="1086"/>
    <cellStyle name="好_2009年一般性转移支付标准工资_奖励补助测算5.23新 2" xfId="1087"/>
    <cellStyle name="好_2015新机制测算（定稿）" xfId="1088"/>
    <cellStyle name="好_2017义务教育经费保障机制（7.22)" xfId="1089"/>
    <cellStyle name="差_1" xfId="1090"/>
    <cellStyle name="差_缺口县区测算(按2007支出增长25%测算)" xfId="1091"/>
    <cellStyle name="汇总" xfId="1092" builtinId="25"/>
    <cellStyle name="好_30云南" xfId="1093"/>
    <cellStyle name="好_33甘肃" xfId="1094"/>
    <cellStyle name="Heading 3 3 2" xfId="1095"/>
    <cellStyle name="好_34青海_1_财力性转移支付2010年预算参考数" xfId="1096"/>
    <cellStyle name="好_530623_2006年县级财政报表附表 3 2" xfId="1097"/>
    <cellStyle name="好_2009年一般性转移支付标准工资_地方配套按人均增幅控制8.30一般预算平均增幅、人均可用财力平均增幅两次控制、社会治安系数调整、案件数调整xl" xfId="1098"/>
    <cellStyle name="好_530629_2006年县级财政报表附表 3" xfId="1099"/>
    <cellStyle name="注释 2 3" xfId="1100"/>
    <cellStyle name="好_5334_2006年迪庆县级财政报表附表 3" xfId="1101"/>
    <cellStyle name="好_地方配套按人均增幅控制8.30一般预算平均增幅、人均可用财力平均增幅两次控制、社会治安系数调整、案件数调整xl 3 2" xfId="1102"/>
    <cellStyle name="好_5334_2006年迪庆县级财政报表附表_Sheet1" xfId="1103"/>
    <cellStyle name="好_Book1 2" xfId="1104"/>
    <cellStyle name="好_汇总-县级财政报表附表 2" xfId="1105"/>
    <cellStyle name="差_县市旗测算20080508" xfId="1106"/>
    <cellStyle name="货币 2 2" xfId="1107"/>
    <cellStyle name="差_人员工资和公用经费_财力性转移支付2010年预算参考数" xfId="1108"/>
    <cellStyle name="60% - 强调文字颜色 2" xfId="1109" builtinId="36"/>
    <cellStyle name="好_Book1 3" xfId="1110"/>
    <cellStyle name="好_汇总-县级财政报表附表 3" xfId="1111"/>
    <cellStyle name="好_Book1_2014校舍维修资金分配(定）" xfId="1112"/>
    <cellStyle name="好_缺口县区测算(财政部标准)_财力性转移支付2010年预算参考数" xfId="1113"/>
    <cellStyle name="Total 2" xfId="1114"/>
    <cellStyle name="后继超链接 2" xfId="1115"/>
    <cellStyle name="好_2009年一般性转移支付标准工资_奖励补助测算7.25 2" xfId="1116"/>
    <cellStyle name="好_Book1_县公司_Sheet1" xfId="1117"/>
    <cellStyle name="货币 2 2 3" xfId="1118"/>
    <cellStyle name="60% - Accent6_Sheet1" xfId="1119"/>
    <cellStyle name="好_Book1_银行账户情况表_2010年12月_Sheet1" xfId="1120"/>
    <cellStyle name="好_M03" xfId="1121"/>
    <cellStyle name="Accent1 5" xfId="1122"/>
    <cellStyle name="好_Book2 3" xfId="1123"/>
    <cellStyle name="好_云南省2008年中小学教职工情况（教育厅提供20090101加工整理）_Sheet1" xfId="1124"/>
    <cellStyle name="差_~5676413" xfId="1125"/>
    <cellStyle name="好_县区合并测算20080423(按照各省比重）_民生政策最低支出需求" xfId="1126"/>
    <cellStyle name="好_2012年1-6月报数据" xfId="1127"/>
    <cellStyle name="输出 2 3" xfId="1128"/>
    <cellStyle name="好_20河南" xfId="1129"/>
    <cellStyle name="Accent3 - 60% 2" xfId="1130"/>
    <cellStyle name="强调文字颜色 4 3 2" xfId="1131"/>
    <cellStyle name="Accent1 9" xfId="1132"/>
    <cellStyle name="好_Sheet1" xfId="1133"/>
    <cellStyle name="好_安徽 缺口县区测算(地方填报)1" xfId="1134"/>
    <cellStyle name="Total 3 2" xfId="1135"/>
    <cellStyle name="后继超链接 3 2" xfId="1136"/>
    <cellStyle name="好_县市旗测算-新科目（20080626）_民生政策最低支出需求_财力性转移支付2010年预算参考数" xfId="1137"/>
    <cellStyle name="好_基础数据分析" xfId="1138"/>
    <cellStyle name="통화 [0]_BOILER-CO1" xfId="1139"/>
    <cellStyle name="好_M03 2" xfId="1140"/>
    <cellStyle name="好_不用软件计算9.1不考虑经费管理评价xl 3" xfId="1141"/>
    <cellStyle name="好_不用软件计算9.1不考虑经费管理评价xl 3 2" xfId="1142"/>
    <cellStyle name="强调文字颜色 6" xfId="1143" builtinId="49"/>
    <cellStyle name="40% - Accent2_Sheet1" xfId="1144"/>
    <cellStyle name="好_不足100人的农村义务教育学校（含教学点）个数及学生数" xfId="1145"/>
    <cellStyle name="好_财政供养人员_Sheet1" xfId="1146"/>
    <cellStyle name="好_测算结果" xfId="1147"/>
    <cellStyle name="好_成本差异系数" xfId="1148"/>
    <cellStyle name="好" xfId="1149" builtinId="26"/>
    <cellStyle name="差_2006年全省财力计算表（中央、决算）" xfId="1150"/>
    <cellStyle name="好_成本差异系数_财力性转移支付2010年预算参考数" xfId="1151"/>
    <cellStyle name="好_2008年一般预算支出预计" xfId="1152"/>
    <cellStyle name="检查单元格 3" xfId="1153"/>
    <cellStyle name="好_财政供养人员 2" xfId="1154"/>
    <cellStyle name="20% - Accent6" xfId="1155"/>
    <cellStyle name="常规 3 2 3" xfId="1156"/>
    <cellStyle name="好_2009年一般性转移支付标准工资_地方配套按人均增幅控制8.31（调整结案率后）xl 3 2" xfId="1157"/>
    <cellStyle name="好_2008云南省分县市中小学教职工统计表（教育厅提供）_Sheet1" xfId="1158"/>
    <cellStyle name="好_地方配套按人均增幅控制8.30xl 3 2" xfId="1159"/>
    <cellStyle name="好_奖励补助测算7.23" xfId="1160"/>
    <cellStyle name="40% - Accent6_Sheet1" xfId="1161"/>
    <cellStyle name="好_云南省2008年中小学教职工情况（教育厅提供20090101加工整理） 3" xfId="1162"/>
    <cellStyle name="好_云南省2008年转移支付测算——州市本级考核部分及政策性测算 2" xfId="1163"/>
    <cellStyle name="好_云南水利电力有限公司 3 2" xfId="1164"/>
    <cellStyle name="好_云南省2008年转移支付测算——州市本级考核部分及政策性测算 3" xfId="1165"/>
    <cellStyle name="好_云南水利电力有限公司_Sheet1" xfId="1166"/>
    <cellStyle name="差_卫生部门_Sheet1" xfId="1167"/>
    <cellStyle name="好_地方配套按人均增幅控制8.31（调整结案率后）xl" xfId="1168"/>
    <cellStyle name="好_指标五" xfId="1169"/>
    <cellStyle name="汇总 2 2" xfId="1170"/>
    <cellStyle name="好_Book1 3 2" xfId="1171"/>
    <cellStyle name="好_汇总-县级财政报表附表 3 2" xfId="1172"/>
    <cellStyle name="货币 2 2 2" xfId="1173"/>
    <cellStyle name="40% - 强调文字颜色 2 4" xfId="1174"/>
    <cellStyle name="60% - 强调文字颜色 2 2" xfId="1175"/>
    <cellStyle name="好_2009年一般性转移支付标准工资_奖励补助测算5.22测试 2" xfId="1176"/>
    <cellStyle name="好_30云南_1_财力性转移支付2010年预算参考数" xfId="1177"/>
    <cellStyle name="好_云南省2008年转移支付测算——州市本级考核部分及政策性测算 3 2" xfId="1178"/>
    <cellStyle name="Accent2 4" xfId="1179"/>
    <cellStyle name="好_20河南_财力性转移支付2010年预算参考数" xfId="1180"/>
    <cellStyle name="货币 2 3" xfId="1181"/>
    <cellStyle name="强调 2 3" xfId="1182"/>
    <cellStyle name="强调文字颜色 3 2_Sheet1" xfId="1183"/>
    <cellStyle name="20% - Accent6 2" xfId="1184"/>
    <cellStyle name="货币 2_2013新机制（指标文）(1)" xfId="1185"/>
    <cellStyle name="强调文字颜色 5 4" xfId="1186"/>
    <cellStyle name="好_市辖区测算-新科目（20080626）_县市旗测算-新科目（含人口规模效应）_财力性转移支付2010年预算参考数" xfId="1187"/>
    <cellStyle name="计算 3 2" xfId="1188"/>
    <cellStyle name="差_2006年水利统计指标统计表 3" xfId="1189"/>
    <cellStyle name="汇总 2" xfId="1190"/>
    <cellStyle name="常规 2 2 2_2013新机制（指标文）(1)" xfId="1191"/>
    <cellStyle name="Good 3" xfId="1192"/>
    <cellStyle name="昗弨_Pacific Region P&amp;L" xfId="1193"/>
    <cellStyle name="好_M03 3 2" xfId="1194"/>
    <cellStyle name="好_三季度－表二 2" xfId="1195"/>
    <cellStyle name="好_云南 缺口县区测算(地方填报)" xfId="1196"/>
    <cellStyle name="Date" xfId="1197"/>
    <cellStyle name="解释性文本 2" xfId="1198"/>
    <cellStyle name="千位分隔[0] 2 2" xfId="1199"/>
    <cellStyle name="好_县区合并测算20080421" xfId="1200"/>
    <cellStyle name="好_2009年一般性转移支付标准工资_奖励补助测算7.23 2" xfId="1201"/>
    <cellStyle name="汇总 4" xfId="1202"/>
    <cellStyle name="检查单元格 2 4" xfId="1203"/>
    <cellStyle name="Accent5 7" xfId="1204"/>
    <cellStyle name="差_云南省2008年转移支付测算——州市本级考核部分及政策性测算 3 2" xfId="1205"/>
    <cellStyle name="t_HVAC Equipment (3)" xfId="1206"/>
    <cellStyle name="检查单元格 3 3" xfId="1207"/>
    <cellStyle name="Accent6 6" xfId="1208"/>
    <cellStyle name="适中 2 4" xfId="1209"/>
    <cellStyle name="差_Book1_2013新机制（指标文）(1)" xfId="1210"/>
    <cellStyle name="好_2009年一般性转移支付标准工资_地方配套按人均增幅控制8.30一般预算平均增幅、人均可用财力平均增幅两次控制、社会治安系数调整、案件数调整xl 2" xfId="1211"/>
    <cellStyle name="好_1_财力性转移支付2010年预算参考数" xfId="1212"/>
    <cellStyle name="差_文体广播部门" xfId="1213"/>
    <cellStyle name="60% - 强调文字颜色 1" xfId="1214" builtinId="32"/>
    <cellStyle name="链接单元格 2 2" xfId="1215"/>
    <cellStyle name="计算 2" xfId="1216"/>
    <cellStyle name="好_县区合并测算20080421_财力性转移支付2010年预算参考数" xfId="1217"/>
    <cellStyle name="标题 3 3" xfId="1218"/>
    <cellStyle name="解释性文本 3 3" xfId="1219"/>
    <cellStyle name="链接单元格 2 4" xfId="1220"/>
    <cellStyle name="好_指标四_Sheet1" xfId="1221"/>
    <cellStyle name="콤마_BOILER-CO1" xfId="1222"/>
    <cellStyle name="霓付_ +Foil &amp; -FOIL &amp; PAPER" xfId="1223"/>
    <cellStyle name="千分位[0]_ 白土" xfId="1224"/>
    <cellStyle name="寘嬫愗傝_Region Orders (2)" xfId="1225"/>
    <cellStyle name="20% - Accent5_Sheet1" xfId="1226"/>
    <cellStyle name="好_530623_2006年县级财政报表附表 3" xfId="1227"/>
    <cellStyle name="好_地方配套按人均增幅控制8.30一般预算平均增幅、人均可用财力平均增幅两次控制、社会治安系数调整、案件数调整xl 2" xfId="1228"/>
    <cellStyle name="千分位_ 白土" xfId="1229"/>
    <cellStyle name="计算 2 2" xfId="1230"/>
    <cellStyle name="好_一般预算支出口径剔除表" xfId="1231"/>
    <cellStyle name="好_义务教育阶段教职工人数（教育厅提供最终） 3 2" xfId="1232"/>
    <cellStyle name="差_业务工作量指标 2" xfId="1233"/>
    <cellStyle name="Input 6" xfId="1234"/>
    <cellStyle name="MS Sans Serif" xfId="1235"/>
    <cellStyle name="好_Book1_Sheet1" xfId="1236"/>
    <cellStyle name="千位_ 方正PC" xfId="1237"/>
    <cellStyle name="好_Book1_2013新机制（指标文）(1)" xfId="1238"/>
    <cellStyle name="好_汇总_Sheet1" xfId="1239"/>
    <cellStyle name="好_2007一般预算支出口径剔除表_财力性转移支付2010年预算参考数" xfId="1240"/>
    <cellStyle name="千位分隔 2 3" xfId="1241"/>
    <cellStyle name="好_财政供养人员 3 2" xfId="1242"/>
    <cellStyle name="好_其他部门(按照总人口测算）—20080416_不含人员经费系数_财力性转移支付2010年预算参考数" xfId="1243"/>
    <cellStyle name="警告文本 2 2" xfId="1244"/>
    <cellStyle name="好_教育厅提供义务教育及高中教师人数（2009年1月6日）_Sheet1" xfId="1245"/>
    <cellStyle name="差_~4190974_Sheet1" xfId="1246"/>
    <cellStyle name="好_第五部分(才淼、饶永宏） 2" xfId="1247"/>
    <cellStyle name="好_2009年一般性转移支付标准工资_不用软件计算9.1不考虑经费管理评价xl" xfId="1248"/>
    <cellStyle name="强调文字颜色 3 3" xfId="1249"/>
    <cellStyle name="强调文字颜色 3 3 2" xfId="1250"/>
    <cellStyle name="千位分隔[0] 2 2 2" xfId="1251"/>
    <cellStyle name="解释性文本 2 2" xfId="1252"/>
    <cellStyle name="强调 1" xfId="1253"/>
    <cellStyle name="千位分隔 3 3 3" xfId="1254"/>
    <cellStyle name="_ET_STYLE_NoName_00__Book1_2" xfId="1255"/>
    <cellStyle name="强调 3_Sheet1" xfId="1256"/>
    <cellStyle name="汇总 2_Sheet1" xfId="1257"/>
    <cellStyle name="计算 4" xfId="1258"/>
    <cellStyle name="Heading 1_Sheet1" xfId="1259"/>
    <cellStyle name="强调文字颜色 1 2 3" xfId="1260"/>
    <cellStyle name="好_教育(按照总人口测算）—20080416_不含人员经费系数_财力性转移支付2010年预算参考数" xfId="1261"/>
    <cellStyle name="强调文字颜色 1 2 4" xfId="1262"/>
    <cellStyle name="好_奖励补助测算7.23 3" xfId="1263"/>
    <cellStyle name="好_业务工作量指标 3 2" xfId="1264"/>
    <cellStyle name="差_0605石屏县_Sheet1" xfId="1265"/>
    <cellStyle name="_Book1_2" xfId="1266"/>
    <cellStyle name="差_教育厅提供义务教育及高中教师人数（2009年1月6日）_Sheet1" xfId="1267"/>
    <cellStyle name="差_县区合并测算20080421_不含人员经费系数_财力性转移支付2010年预算参考数" xfId="1268"/>
    <cellStyle name="好_2009年一般性转移支付标准工资_地方配套按人均增幅控制8.30一般预算平均增幅、人均可用财力平均增幅两次控制、社会治安系数调整、案件数调整xl 3 2" xfId="1269"/>
    <cellStyle name="千位分隔 3 3" xfId="1270"/>
    <cellStyle name="强调文字颜色 1 3" xfId="1271"/>
    <cellStyle name="千位分隔 3 4" xfId="1272"/>
    <cellStyle name="好_5334_2006年迪庆县级财政报表附表 2" xfId="1273"/>
    <cellStyle name="强调文字颜色 1 4" xfId="1274"/>
    <cellStyle name="强调文字颜色 2 2 4" xfId="1275"/>
    <cellStyle name="差_2_财力性转移支付2010年预算参考数" xfId="1276"/>
    <cellStyle name="好_2009年一般性转移支付标准工资_奖励补助测算7.25" xfId="1277"/>
    <cellStyle name="千位分隔 3 3 2" xfId="1278"/>
    <cellStyle name="_ET_STYLE_NoName_00__Book1_1" xfId="1279"/>
    <cellStyle name="好_5334_2006年迪庆县级财政报表附表" xfId="1280"/>
    <cellStyle name="好_河南 缺口县区测算(地方填报)_财力性转移支付2010年预算参考数" xfId="1281"/>
    <cellStyle name="好_行政（人员）_不含人员经费系数_财力性转移支付2010年预算参考数" xfId="1282"/>
    <cellStyle name="好_文体广播事业(按照总人口测算）—20080416_不含人员经费系数" xfId="1283"/>
    <cellStyle name="60% - 强调文字颜色 4 3 3" xfId="1284"/>
    <cellStyle name="强调文字颜色 3 2 3" xfId="1285"/>
    <cellStyle name="_ET_STYLE_NoName_00__武陵山区交通项目" xfId="1286"/>
    <cellStyle name="强调文字颜色 3 2 4" xfId="1287"/>
    <cellStyle name="强调文字颜色 1 3 2" xfId="1288"/>
    <cellStyle name="好_青海 缺口县区测算(地方填报)" xfId="1289"/>
    <cellStyle name="好_奖励补助测算7.25 6" xfId="1290"/>
    <cellStyle name="百分比 3 2" xfId="1291"/>
    <cellStyle name="强调文字颜色 4 2" xfId="1292"/>
    <cellStyle name="好_专项发文" xfId="1293"/>
    <cellStyle name="强调文字颜色 4 2 2" xfId="1294"/>
    <cellStyle name="20% - 强调文字颜色 3 2_Sheet1" xfId="1295"/>
    <cellStyle name="货币 2 3 2" xfId="1296"/>
    <cellStyle name="强调 2 3 2" xfId="1297"/>
    <cellStyle name="40% - 强调文字颜色 3 4" xfId="1298"/>
    <cellStyle name="60% - 强调文字颜色 3 2" xfId="1299"/>
    <cellStyle name="好_县级公安机关公用经费标准奖励测算方案（定稿）_Sheet1" xfId="1300"/>
    <cellStyle name="常规 7 4" xfId="1301"/>
    <cellStyle name="好_县市旗测算-新科目（20080626）_财力性转移支付2010年预算参考数" xfId="1302"/>
    <cellStyle name="汇总 3 2" xfId="1303"/>
    <cellStyle name="好_财政支出对上级的依赖程度" xfId="1304"/>
    <cellStyle name="20% - 强调文字颜色 4" xfId="1305" builtinId="42"/>
    <cellStyle name="好_奖励补助测算7.25 5" xfId="1306"/>
    <cellStyle name="差_县市旗测算-新科目（20080627）_不含人员经费系数" xfId="1307"/>
    <cellStyle name="好_2009年一般性转移支付标准工资_地方配套按人均增幅控制8.30xl 3" xfId="1308"/>
    <cellStyle name="好_奖励补助测算5.23新_Sheet1" xfId="1309"/>
    <cellStyle name="警告文本 4" xfId="1310"/>
    <cellStyle name="好_县市旗测算-新科目（20080626）_不含人员经费系数" xfId="1311"/>
    <cellStyle name="输入" xfId="1312" builtinId="20"/>
    <cellStyle name="差_30云南" xfId="1313"/>
    <cellStyle name="Accent5 - 20%" xfId="1314"/>
    <cellStyle name="好_卫生(按照总人口测算）—20080416_不含人员经费系数_财力性转移支付2010年预算参考数" xfId="1315"/>
    <cellStyle name="好_历年教师人数" xfId="1316"/>
    <cellStyle name="差_青海 缺口县区测算(地方填报)_财力性转移支付2010年预算参考数" xfId="1317"/>
    <cellStyle name="Output 3 2" xfId="1318"/>
    <cellStyle name="20% - 强调文字颜色 3" xfId="1319" builtinId="38"/>
    <cellStyle name="好_汇总" xfId="1320"/>
    <cellStyle name="警告文本 3" xfId="1321"/>
    <cellStyle name="差_财政支出对上级的依赖程度" xfId="1322"/>
    <cellStyle name="强调文字颜色 6 3" xfId="1323"/>
    <cellStyle name="好_11大理" xfId="1324"/>
    <cellStyle name="差_附表" xfId="1325"/>
    <cellStyle name="好_Book1_银行账户情况表_2010年12月 2" xfId="1326"/>
    <cellStyle name="强调文字颜色 2" xfId="1327" builtinId="33"/>
    <cellStyle name="小数_2013新机制（指标文）(1)" xfId="1328"/>
    <cellStyle name="标题 2 3 3" xfId="1329"/>
    <cellStyle name="常规 4 4" xfId="1330"/>
    <cellStyle name="强调文字颜色 1 3 3" xfId="1331"/>
    <cellStyle name="强调文字颜色 6 2" xfId="1332"/>
    <cellStyle name="差_gdp" xfId="1333"/>
    <cellStyle name="超链接" xfId="1334" builtinId="8"/>
    <cellStyle name="60% - 强调文字颜色 4" xfId="1335" builtinId="44"/>
    <cellStyle name="货币 2 4" xfId="1336"/>
    <cellStyle name="20% - Accent6 3" xfId="1337"/>
    <cellStyle name="差_核定人数下发表_财力性转移支付2010年预算参考数" xfId="1338"/>
    <cellStyle name="千位分隔 3" xfId="1339"/>
    <cellStyle name="好_县市旗测算-新科目（20080626）_不含人员经费系数_财力性转移支付2010年预算参考数" xfId="1340"/>
    <cellStyle name="好_教育厅提供义务教育及高中教师人数（2009年1月6日） 3 2" xfId="1341"/>
    <cellStyle name="链接单元格 2 3" xfId="1342"/>
    <cellStyle name="好_行政公检法测算_民生政策最低支出需求_财力性转移支付2010年预算参考数" xfId="1343"/>
    <cellStyle name="千位分隔 3 2 2" xfId="1344"/>
    <cellStyle name="强调文字颜色 1 2 2" xfId="1345"/>
    <cellStyle name="好_2012年逐月消缺情况表格（1-11月）" xfId="1346"/>
    <cellStyle name="解释性文本 4" xfId="1347"/>
    <cellStyle name="千位分隔[0] 2 4" xfId="1348"/>
    <cellStyle name="㼿㼿㼿㼿㼿㼿㼿㼿㼿㼿㼿? 2" xfId="1349"/>
    <cellStyle name="Explanatory Text_Sheet1" xfId="1350"/>
    <cellStyle name="好_基础数据分析 2" xfId="1351"/>
    <cellStyle name="好_行政(燃修费)_财力性转移支付2010年预算参考数" xfId="1352"/>
    <cellStyle name="好_卫生部门 3 2" xfId="1353"/>
    <cellStyle name="好_其他部门(按照总人口测算）—20080416_民生政策最低支出需求" xfId="1354"/>
    <cellStyle name="好_总人口" xfId="1355"/>
    <cellStyle name="好_2012年逐月消缺情况表格（1-7月）" xfId="1356"/>
    <cellStyle name="好_奖励补助测算5.23新 3 2" xfId="1357"/>
    <cellStyle name="好_5334_2006年迪庆县级财政报表附表 3 2" xfId="1358"/>
    <cellStyle name="好_河南 缺口县区测算(地方填报白)_财力性转移支付2010年预算参考数" xfId="1359"/>
    <cellStyle name="好_汇总 3 2" xfId="1360"/>
    <cellStyle name="Accent3 3" xfId="1361"/>
    <cellStyle name="Check Cell" xfId="1362"/>
    <cellStyle name="㼿㼿㼿㼿㼿㼿㼿㼿㼿㼿㼿?_Sheet1" xfId="1363"/>
    <cellStyle name="计算 3 3" xfId="1364"/>
    <cellStyle name="好_云南省2008年转移支付测算——州市本级考核部分及政策性测算" xfId="1365"/>
    <cellStyle name="40% - 强调文字颜色 4 2_Sheet1" xfId="1366"/>
    <cellStyle name="Warning Text 2" xfId="1367"/>
    <cellStyle name="好_县区合并测算20080421_县市旗测算-新科目（含人口规模效应）" xfId="1368"/>
    <cellStyle name="?鹎%U龡&amp;H?_x0008__x001c__x001c_?_x0007__x0001__x0001__Sheet1" xfId="1369"/>
    <cellStyle name="计算 2 3" xfId="1370"/>
    <cellStyle name="貨幣 [0]_SGV" xfId="1371"/>
    <cellStyle name="好_重点民生支出需求测算表社保（农村低保）081112" xfId="1372"/>
    <cellStyle name="注释 4" xfId="1373"/>
    <cellStyle name="好_县市旗测算-新科目（20080627）" xfId="1374"/>
    <cellStyle name="20% - 强调文字颜色 2" xfId="1375" builtinId="34"/>
    <cellStyle name="好_行政(燃修费)_民生政策最低支出需求_财力性转移支付2010年预算参考数" xfId="1376"/>
    <cellStyle name="Accent1 - 40% 2" xfId="1377"/>
    <cellStyle name="解释性文本 2 3" xfId="1378"/>
    <cellStyle name="标题 4" xfId="1379" builtinId="19"/>
    <cellStyle name="40% - 强调文字颜色 4" xfId="1380" builtinId="43"/>
    <cellStyle name="常规 15 3" xfId="1381"/>
    <cellStyle name="好_2007年人员分部门统计表 3 2" xfId="1382"/>
    <cellStyle name="标题" xfId="1383" builtinId="15"/>
    <cellStyle name="千位分隔" xfId="1384" builtinId="3"/>
    <cellStyle name="好_奖励补助测算5.24冯铸 2" xfId="1385"/>
    <cellStyle name="好_自行调整差异系数顺序_财力性转移支付2010年预算参考数" xfId="1386"/>
    <cellStyle name="标题 2 4" xfId="1387"/>
    <cellStyle name="计算 3" xfId="1388"/>
    <cellStyle name="适中 2_Sheet1" xfId="1389"/>
    <cellStyle name="强调文字颜色 1 2" xfId="1390"/>
    <cellStyle name="好_文体广播事业(按照总人口测算）—20080416_不含人员经费系数_财力性转移支付2010年预算参考数" xfId="1391"/>
    <cellStyle name="差_城建部门" xfId="1392"/>
    <cellStyle name="强调文字颜色 1 2_Sheet1" xfId="1393"/>
    <cellStyle name="好_地方配套按人均增幅控制8.31（调整结案率后）xl 3 2" xfId="1394"/>
    <cellStyle name="40% - Accent4" xfId="1395"/>
    <cellStyle name="差 3 3" xfId="1396"/>
    <cellStyle name="好_县区合并测算20080423(按照各省比重）_县市旗测算-新科目（含人口规模效应）_财力性转移支付2010年预算参考数" xfId="1397"/>
    <cellStyle name="Mon閠aire [0]_!!!GO" xfId="1398"/>
    <cellStyle name="好_Book1_县公司" xfId="1399"/>
    <cellStyle name="40% - Accent2 3" xfId="1400"/>
    <cellStyle name="常规 6 4" xfId="1401"/>
    <cellStyle name="输出 3 2" xfId="1402"/>
    <cellStyle name="常规 15 2" xfId="1403"/>
    <cellStyle name="标题 3" xfId="1404" builtinId="18"/>
    <cellStyle name="差_云南省2008年转移支付测算——州市本级考核部分及政策性测算" xfId="1405"/>
    <cellStyle name="强调文字颜色 5" xfId="1406" builtinId="45"/>
    <cellStyle name="千位分隔[0]" xfId="1407" builtinId="6"/>
    <cellStyle name="好_Book2_财力性转移支付2010年预算参考数" xfId="1408"/>
    <cellStyle name="40% - 强调文字颜色 5" xfId="1409" builtinId="47"/>
    <cellStyle name="标题 3 2_Sheet1" xfId="1410"/>
    <cellStyle name="好_2008年全省汇总收支计算表" xfId="1411"/>
    <cellStyle name="好_指标四 3 2" xfId="1412"/>
    <cellStyle name="好_2009年一般性转移支付标准工资_奖励补助测算5.24冯铸" xfId="1413"/>
    <cellStyle name="好_2009年一般性转移支付标准工资_奖励补助测算5.24冯铸 3 2" xfId="1414"/>
    <cellStyle name="20% - 强调文字颜色 4 2 2" xfId="1415"/>
    <cellStyle name="sstot" xfId="1416"/>
    <cellStyle name="Output" xfId="1417"/>
    <cellStyle name="Accent2 - 60% 3" xfId="1418"/>
    <cellStyle name="差_2" xfId="1419"/>
    <cellStyle name="好_教育厅提供义务教育及高中教师人数（2009年1月6日） 2" xfId="1420"/>
    <cellStyle name="强调文字颜色 3 2" xfId="1421"/>
    <cellStyle name="好_核定人数下发表" xfId="1422"/>
    <cellStyle name="통화_BOILER-CO1" xfId="1423"/>
    <cellStyle name="Comma_!!!GO" xfId="1424"/>
    <cellStyle name="40% - 强调文字颜色 1" xfId="1425" builtinId="31"/>
    <cellStyle name="差_2009年一般性转移支付标准工资_奖励补助测算5.24冯铸 2" xfId="1426"/>
    <cellStyle name="60% - 强调文字颜色 5" xfId="1427" builtinId="48"/>
    <cellStyle name="货币 2 5" xfId="1428"/>
    <cellStyle name="差" xfId="1429" builtinId="27"/>
    <cellStyle name="20% - 强调文字颜色 1 2 3" xfId="1430"/>
    <cellStyle name="常规 9 2 3" xfId="1431"/>
    <cellStyle name="输出 3 3" xfId="1432"/>
    <cellStyle name="输出 2_Sheet1" xfId="1433"/>
    <cellStyle name="好_下半年禁吸戒毒经费1000万元 2" xfId="1434"/>
    <cellStyle name="Accent2 - 20% 2" xfId="1435"/>
    <cellStyle name="适中 3" xfId="1436"/>
    <cellStyle name="常规 2 4 2_2013新机制（指标文）(1)" xfId="1437"/>
    <cellStyle name="好_05玉溪 2" xfId="1438"/>
    <cellStyle name="警告文本" xfId="1439" builtinId="11"/>
    <cellStyle name="输出 2 4" xfId="1440"/>
    <cellStyle name="好_县市旗测算-新科目（20080627）_不含人员经费系数_财力性转移支付2010年预算参考数" xfId="1441"/>
    <cellStyle name="输入 2 4" xfId="1442"/>
    <cellStyle name="好_奖励补助测算5.24冯铸" xfId="1443"/>
    <cellStyle name="货币 2 2 4" xfId="1444"/>
    <cellStyle name="差_5334_2006年迪庆县级财政报表附表 3 2" xfId="1445"/>
    <cellStyle name="好_云南省2008年中小学教师人数统计表" xfId="1446"/>
    <cellStyle name="输出" xfId="1447" builtinId="21"/>
    <cellStyle name="输入 2 2" xfId="1448"/>
    <cellStyle name="好_县公司 3 2" xfId="1449"/>
    <cellStyle name="40% - 强调文字颜色 2" xfId="1450" builtinId="35"/>
    <cellStyle name="好_1110洱源县 3 2" xfId="1451"/>
    <cellStyle name="标题 2" xfId="1452" builtinId="17"/>
    <cellStyle name="百分比" xfId="1453" builtinId="5"/>
    <cellStyle name="好_县市旗测算20080508_民生政策最低支出需求_财力性转移支付2010年预算参考数" xfId="1454"/>
    <cellStyle name="强调文字颜色 3 2 2" xfId="1455"/>
    <cellStyle name="PSChar" xfId="1456"/>
    <cellStyle name="20% - 强调文字颜色 6" xfId="1457" builtinId="50"/>
    <cellStyle name="好_奖励补助测算7.25 7" xfId="1458"/>
    <cellStyle name="差_1110洱源县 2" xfId="1459"/>
    <cellStyle name="解释性文本" xfId="1460" builtinId="53"/>
    <cellStyle name="好_县市旗测算20080508_不含人员经费系数_财力性转移支付2010年预算参考数" xfId="1461"/>
    <cellStyle name="好_2009年一般性转移支付标准工资_奖励补助测算7.25_Sheet1" xfId="1462"/>
    <cellStyle name="好_市辖区测算20080510_县市旗测算-新科目（含人口规模效应）_财力性转移支付2010年预算参考数" xfId="1463"/>
    <cellStyle name="표준_0N-HANDLING " xfId="1464"/>
    <cellStyle name="好_2009年一般性转移支付标准工资_地方配套按人均增幅控制8.30xl" xfId="1465"/>
    <cellStyle name="好_2008计算资料（8月5）" xfId="1466"/>
    <cellStyle name="Accent4 - 60% 3 2" xfId="1467"/>
    <cellStyle name="注释 3 3" xfId="1468"/>
    <cellStyle name="注释 3 2" xfId="1469"/>
    <cellStyle name="好_县市旗测算-新科目（20080626）" xfId="1470"/>
    <cellStyle name="好_2008云南省分县市中小学教职工统计表（教育厅提供） 2" xfId="1471"/>
    <cellStyle name="40% - 强调文字颜色 6 3 2" xfId="1472"/>
    <cellStyle name="Title 3" xfId="1473"/>
    <cellStyle name="Accent2 6" xfId="1474"/>
    <cellStyle name="好_文体广播事业(按照总人口测算）—20080416_民生政策最低支出需求_财力性转移支付2010年预算参考数" xfId="1475"/>
    <cellStyle name="好_县市旗测算-新科目（20080626）_县市旗测算-新科目（含人口规模效应）" xfId="1476"/>
    <cellStyle name="好_县区合并测算20080421_不含人员经费系数" xfId="1477"/>
    <cellStyle name="好_市辖区测算20080510_财力性转移支付2010年预算参考数" xfId="1478"/>
    <cellStyle name="好_530623_2006年县级财政报表附表 2" xfId="1479"/>
    <cellStyle name="计算 2 4" xfId="1480"/>
    <cellStyle name="Calculation" xfId="1481"/>
    <cellStyle name="差_2007年政法部门业务指标 3" xfId="1482"/>
    <cellStyle name="好_M03_Sheet1" xfId="1483"/>
    <cellStyle name="好_行政公检法测算_民生政策最低支出需求" xfId="1484"/>
    <cellStyle name="检查单元格" xfId="1485" builtinId="23"/>
    <cellStyle name="Accent3 2" xfId="1486"/>
    <cellStyle name="好_其他部门(按照总人口测算）—20080416_县市旗测算-新科目（含人口规模效应）_财力性转移支付2010年预算参考数" xfId="1487"/>
    <cellStyle name="60% - Accent1 3" xfId="1488"/>
    <cellStyle name="货币" xfId="1489" builtinId="4"/>
    <cellStyle name="好_2009年一般性转移支付标准工资_~4190974" xfId="1490"/>
    <cellStyle name="20% - 强调文字颜色 5 4" xfId="1491"/>
    <cellStyle name="40% - 强调文字颜色 5 2" xfId="1492"/>
    <cellStyle name="好_2009年一般性转移支付标准工资_奖励补助测算7.23 3" xfId="1493"/>
    <cellStyle name="已访问的超链接" xfId="1494" builtinId="9"/>
    <cellStyle name="好_下半年禁吸戒毒经费1000万元 3 2" xfId="1495"/>
    <cellStyle name="Accent2 - 20% 3 2" xfId="1496"/>
    <cellStyle name="好_奖励补助测算5.23新" xfId="1497"/>
    <cellStyle name="Header1" xfId="1498"/>
    <cellStyle name="千位分隔[0] 2 3" xfId="1499"/>
    <cellStyle name="一般_SGV" xfId="1500"/>
    <cellStyle name="好_卫生(按照总人口测算）—20080416_民生政策最低支出需求_财力性转移支付2010年预算参考数" xfId="1501"/>
    <cellStyle name="好_云南水利电力有限公司 3" xfId="1502"/>
    <cellStyle name="差_2006年30云南" xfId="1503"/>
    <cellStyle name="数字_2013新机制（指标文）(1)" xfId="1504"/>
    <cellStyle name="Check Cell 2" xfId="1505"/>
    <cellStyle name="好_市辖区测算20080510" xfId="1506"/>
    <cellStyle name="Accent2 - 40% 3 2" xfId="1507"/>
    <cellStyle name="数字" xfId="1508"/>
    <cellStyle name="好_县级公安机关公用经费标准奖励测算方案（定稿） 2" xfId="1509"/>
    <cellStyle name="60% - Accent4_Sheet1" xfId="1510"/>
    <cellStyle name="好_行政（人员）_民生政策最低支出需求_财力性转移支付2010年预算参考数" xfId="1511"/>
    <cellStyle name="好_地方配套按人均增幅控制8.31（调整结案率后）xl 3" xfId="1512"/>
    <cellStyle name="输出 2" xfId="1513"/>
    <cellStyle name="数量" xfId="1514"/>
    <cellStyle name="差_2009年一般性转移支付标准工资_奖励补助测算5.24冯铸 3" xfId="1515"/>
    <cellStyle name="差_1003牟定县 2" xfId="1516"/>
    <cellStyle name="60% - 强调文字颜色 6" xfId="1517" builtinId="52"/>
    <cellStyle name="输入 2 3" xfId="1518"/>
    <cellStyle name="好_行政(燃修费)" xfId="1519"/>
    <cellStyle name="汇总 3" xfId="1520"/>
    <cellStyle name="好_卫生部门_财力性转移支付2010年预算参考数" xfId="1521"/>
    <cellStyle name="强调文字颜色 5 3 3" xfId="1522"/>
    <cellStyle name="好_三季度－表二 3 2" xfId="1523"/>
    <cellStyle name="好_缺口县区测算(按2007支出增长25%测算)_财力性转移支付2010年预算参考数" xfId="1524"/>
    <cellStyle name="好_分县成本差异系数_财力性转移支付2010年预算参考数" xfId="1525"/>
    <cellStyle name="好_奖励补助测算7.25 8" xfId="1526"/>
    <cellStyle name="Bad" xfId="1527"/>
    <cellStyle name="输入 3" xfId="1528"/>
    <cellStyle name="Accent5 - 20% 3" xfId="1529"/>
    <cellStyle name="常规 2 10" xfId="1530"/>
    <cellStyle name="好_2009年一般性转移支付标准工资_奖励补助测算5.23新 3" xfId="1531"/>
    <cellStyle name="货币 2 2 2 2" xfId="1532"/>
    <cellStyle name="60% - 强调文字颜色 2 2 2" xfId="1533"/>
    <cellStyle name="HEADING1" xfId="1534"/>
    <cellStyle name="好_2009年一般性转移支付标准工资_不用软件计算9.1不考虑经费管理评价xl_Sheet1" xfId="1535"/>
    <cellStyle name="HEADING2" xfId="1536"/>
    <cellStyle name="好_附表" xfId="1537"/>
    <cellStyle name="好_2009年一般性转移支付标准工资_奖励补助测算7.23_Sheet1" xfId="1538"/>
    <cellStyle name="Calculation 2" xfId="1539"/>
    <cellStyle name="40% - 强调文字颜色 1 3" xfId="1540"/>
    <cellStyle name="常规 9 5" xfId="1541"/>
    <cellStyle name="强调文字颜色 6 3 2" xfId="1542"/>
    <cellStyle name="㼿㼿㼿㼿㼿㼿" xfId="1543"/>
    <cellStyle name="好_云南 缺口县区测算(地方填报)_财力性转移支付2010年预算参考数" xfId="1544"/>
    <cellStyle name="好_奖励补助测算7.25 4" xfId="1545"/>
    <cellStyle name="好_文体广播事业(按照总人口测算）—20080416_县市旗测算-新科目（含人口规模效应）" xfId="1546"/>
    <cellStyle name="差_市辖区测算-新科目（20080626）_县市旗测算-新科目（含人口规模效应）_财力性转移支付2010年预算参考数" xfId="1547"/>
    <cellStyle name="好_丽江汇总" xfId="1548"/>
    <cellStyle name="强调文字颜色 1" xfId="1549" builtinId="29"/>
    <cellStyle name="Heading 1" xfId="1550"/>
    <cellStyle name="好_00省级(打印) 2" xfId="1551"/>
    <cellStyle name="常规 3 4" xfId="1552"/>
    <cellStyle name="好_县区合并测算20080421_县市旗测算-新科目（含人口规模效应）_财力性转移支付2010年预算参考数" xfId="1553"/>
    <cellStyle name="40% - 强调文字颜色 3 2 2" xfId="1554"/>
    <cellStyle name="好_gdp" xfId="1555"/>
    <cellStyle name="千位[0]_ 方正PC" xfId="1556"/>
    <cellStyle name="好_业务工作量指标_Sheet1" xfId="1557"/>
    <cellStyle name="40% - 强调文字颜色 6 4" xfId="1558"/>
    <cellStyle name="40% - 强调文字颜色 6" xfId="1559" builtinId="51"/>
    <cellStyle name="好_奖励补助测算5.24冯铸_Sheet1" xfId="1560"/>
    <cellStyle name="好_银行账户情况表_2010年12月" xfId="1561"/>
    <cellStyle name="好_县市旗测算-新科目（20080627）_县市旗测算-新科目（含人口规模效应）" xfId="1562"/>
    <cellStyle name="Accent5 - 40%_2013新机制（指标文）(1)" xfId="1563"/>
    <cellStyle name="强调文字颜色 4" xfId="1564" builtinId="41"/>
    <cellStyle name="注释 3" xfId="1565"/>
    <cellStyle name="好_县市旗测算-新科目（20080627）_不含人员经费系数" xfId="1566"/>
    <cellStyle name="好_县市旗测算-新科目（20080626）_县市旗测算-新科目（含人口规模效应）_财力性转移支付2010年预算参考数" xfId="1567"/>
    <cellStyle name="好_一般预算支出口径剔除表_财力性转移支付2010年预算参考数" xfId="1568"/>
    <cellStyle name="好_第五部分(才淼、饶永宏）" xfId="1569"/>
    <cellStyle name="好_县市旗测算20080508_县市旗测算-新科目（含人口规模效应）_财力性转移支付2010年预算参考数" xfId="1570"/>
    <cellStyle name="输出 4" xfId="1571"/>
    <cellStyle name="寘嬫愗傝 [0.00]_Region Orders (2)" xfId="1572"/>
    <cellStyle name="好_财政供养人员 3" xfId="1573"/>
    <cellStyle name="检查单元格 4" xfId="1574"/>
    <cellStyle name="gcd 4" xfId="1575"/>
    <cellStyle name="Accent3 7" xfId="1576"/>
    <cellStyle name="适中 2 3" xfId="1577"/>
    <cellStyle name="_ET_STYLE_NoName_00__Book1_银行账户情况表_2010年12月" xfId="1578"/>
    <cellStyle name="Milliers_!!!GO" xfId="1579"/>
    <cellStyle name="千位分隔 2 4" xfId="1580"/>
    <cellStyle name="好_县区合并测算20080423(按照各省比重）_不含人员经费系数" xfId="1581"/>
    <cellStyle name="好_2008云南省分县市中小学教职工统计表（教育厅提供） 3 2" xfId="1582"/>
    <cellStyle name="好_县区合并测算20080423(按照各省比重）_民生政策最低支出需求_财力性转移支付2010年预算参考数" xfId="1583"/>
    <cellStyle name="好_卫生(按照总人口测算）—20080416_县市旗测算-新科目（含人口规模效应）_财力性转移支付2010年预算参考数" xfId="1584"/>
    <cellStyle name="好_县区合并测算20080423(按照各省比重）_不含人员经费系数_财力性转移支付2010年预算参考数" xfId="1585"/>
    <cellStyle name="强调文字颜色 6 2_Sheet1" xfId="1586"/>
    <cellStyle name="20% - Accent5 3" xfId="1587"/>
    <cellStyle name="差_28四川_财力性转移支付2010年预算参考数" xfId="1588"/>
    <cellStyle name="好_2009年一般性转移支付标准工资_地方配套按人均增幅控制8.31（调整结案率后）xl_Sheet1" xfId="1589"/>
    <cellStyle name="好_县公司 3" xfId="1590"/>
    <cellStyle name="好_2009年一般性转移支付标准工资_奖励补助测算5.22测试_Sheet1" xfId="1591"/>
    <cellStyle name="好_下半年禁吸戒毒经费1000万元" xfId="1592"/>
    <cellStyle name="好_文体广播事业(按照总人口测算）—20080416_县市旗测算-新科目（含人口规模效应）_财力性转移支付2010年预算参考数" xfId="1593"/>
    <cellStyle name="Accent2 - 20%" xfId="1594"/>
    <cellStyle name="好_文体广播事业(按照总人口测算）—20080416_财力性转移支付2010年预算参考数" xfId="1595"/>
    <cellStyle name="好_云南省2008年中小学教职工情况（教育厅提供20090101加工整理） 3 2" xfId="1596"/>
    <cellStyle name="好_文体广播事业(按照总人口测算）—20080416" xfId="1597"/>
    <cellStyle name="好_2009年一般性转移支付标准工资_不用软件计算9.1不考虑经费管理评价xl 3" xfId="1598"/>
    <cellStyle name="烹拳 [0]_ +Foil &amp; -FOIL &amp; PAPER" xfId="1599"/>
    <cellStyle name="好_卫生部门_Sheet1" xfId="1600"/>
    <cellStyle name="好_云南农村义务教育统计表 3 2" xfId="1601"/>
    <cellStyle name="好_奖励补助测算5.22测试 3 2" xfId="1602"/>
    <cellStyle name="好_三季度－表二_Sheet1" xfId="1603"/>
    <cellStyle name="好_县公司_Sheet1" xfId="1604"/>
    <cellStyle name="MS Sans Serif 2" xfId="1605"/>
    <cellStyle name="强调 1_Sheet1" xfId="1606"/>
    <cellStyle name="콤마 [0]_BOILER-CO1" xfId="1607"/>
    <cellStyle name="好_卫生部门 3" xfId="1608"/>
    <cellStyle name="好_2008年全省汇总收支计算表_财力性转移支付2010年预算参考数" xfId="1609"/>
    <cellStyle name="好_汇总 2" xfId="1610"/>
    <cellStyle name="标题1" xfId="1611"/>
    <cellStyle name="好_地方配套按人均增幅控制8.31（调整结案率后）xl_Sheet1" xfId="1612"/>
    <cellStyle name="差_下半年禁吸戒毒经费1000万元 3 2" xfId="1613"/>
    <cellStyle name="好_业务工作量指标 3" xfId="1614"/>
    <cellStyle name="gcd 2 3" xfId="1615"/>
    <cellStyle name="好_行政（人员）_民生政策最低支出需求" xfId="1616"/>
    <cellStyle name="差_2014校舍维修资金分配(定）" xfId="1617"/>
    <cellStyle name="好_云南农村义务教育统计表" xfId="1618"/>
    <cellStyle name="好_奖励补助测算5.22测试" xfId="1619"/>
    <cellStyle name="好_卫生部门 2" xfId="1620"/>
    <cellStyle name="好_农村义务教育学生和寄宿生数（去掉01-20主城区）（正式）" xfId="1621"/>
    <cellStyle name="好_三季度－表二 3" xfId="1622"/>
    <cellStyle name="好_6.22-2016年义务教育经费保障机制测算" xfId="1623"/>
    <cellStyle name="好_卫生(按照总人口测算）—20080416" xfId="1624"/>
    <cellStyle name="好_云南水利电力有限公司" xfId="1625"/>
    <cellStyle name="好_缺口县区测算(按核定人数)" xfId="1626"/>
    <cellStyle name="20% - 强调文字颜色 1" xfId="1627" builtinId="30"/>
    <cellStyle name="好_奖励补助测算7.25 2" xfId="1628"/>
    <cellStyle name="差_Book2_财力性转移支付2010年预算参考数" xfId="1629"/>
    <cellStyle name="好_危改资金测算" xfId="1630"/>
    <cellStyle name="好_云南农村义务教育统计表_Sheet1" xfId="1631"/>
    <cellStyle name="好_奖励补助测算5.22测试_Sheet1" xfId="1632"/>
    <cellStyle name="好_市辖区测算-新科目（20080626）_财力性转移支付2010年预算参考数" xfId="1633"/>
    <cellStyle name="好_市辖区测算-新科目（20080626）_民生政策最低支出需求" xfId="1634"/>
    <cellStyle name="好_市辖区测算-新科目（20080626）_不含人员经费系数_财力性转移支付2010年预算参考数" xfId="1635"/>
    <cellStyle name="好_市辖区测算20080510_县市旗测算-新科目（含人口规模效应）" xfId="1636"/>
    <cellStyle name="好_教育(按照总人口测算）—20080416_不含人员经费系数" xfId="1637"/>
    <cellStyle name="Accent6 - 20% 2" xfId="1638"/>
    <cellStyle name="好_市辖区测算20080510_民生政策最低支出需求" xfId="1639"/>
    <cellStyle name="好_云南省2008年转移支付测算——州市本级考核部分及政策性测算_财力性转移支付2010年预算参考数" xfId="1640"/>
    <cellStyle name="差_2012年消缺情况测算表（2013.2.28）" xfId="1641"/>
    <cellStyle name="_ET_STYLE_NoName_00__Book1_1_银行账户情况表_2010年12月" xfId="1642"/>
    <cellStyle name="差_~5676413 3 2" xfId="1643"/>
    <cellStyle name="小数 3" xfId="1644"/>
    <cellStyle name="好_三季度－表二" xfId="1645"/>
    <cellStyle name="好_人员工资和公用经费3_财力性转移支付2010年预算参考数" xfId="1646"/>
    <cellStyle name="输出 2 2" xfId="1647"/>
    <cellStyle name="好_义务教育阶段教职工人数（教育厅提供最终）" xfId="1648"/>
    <cellStyle name="好_人员工资和公用经费" xfId="1649"/>
    <cellStyle name="Calculation_Sheet1" xfId="1650"/>
    <cellStyle name="汇总 2 3" xfId="1651"/>
    <cellStyle name="链接单元格 2" xfId="1652"/>
    <cellStyle name="好_缺口县区测算(按2007支出增长25%测算)" xfId="1653"/>
    <cellStyle name="好_不用软件计算9.1不考虑经费管理评价xl" xfId="1654"/>
    <cellStyle name="链接单元格 4" xfId="1655"/>
    <cellStyle name="差_2007年检察院案件数 2" xfId="1656"/>
    <cellStyle name="Accent3 - 20% 2" xfId="1657"/>
    <cellStyle name="好_缺口县区测算（11.13）_财力性转移支付2010年预算参考数" xfId="1658"/>
    <cellStyle name="好_青海 缺口县区测算(地方填报)_财力性转移支付2010年预算参考数" xfId="1659"/>
    <cellStyle name="好_其他部门(按照总人口测算）—20080416_县市旗测算-新科目（含人口规模效应）" xfId="1660"/>
    <cellStyle name="好_其他部门(按照总人口测算）—20080416_财力性转移支付2010年预算参考数" xfId="1661"/>
    <cellStyle name="好_平邑_财力性转移支付2010年预算参考数" xfId="1662"/>
    <cellStyle name="货币 2 2 3 2" xfId="1663"/>
    <cellStyle name="Accent3 - 40% 3" xfId="1664"/>
    <cellStyle name="好_平邑" xfId="1665"/>
    <cellStyle name="差_卫生(按照总人口测算）—20080416_不含人员经费系数" xfId="1666"/>
    <cellStyle name="标题 2 2" xfId="1667"/>
    <cellStyle name="好_县级公安机关公用经费标准奖励测算方案（定稿）" xfId="1668"/>
    <cellStyle name="好_农林水和城市维护标准支出20080505－县区合计_不含人员经费系数_财力性转移支付2010年预算参考数" xfId="1669"/>
    <cellStyle name="差_05玉溪" xfId="1670"/>
    <cellStyle name="好_县市旗测算-新科目（20080626）_民生政策最低支出需求" xfId="1671"/>
    <cellStyle name="差_奖励补助测算7.25 (version 1) (version 1)_Sheet1" xfId="1672"/>
    <cellStyle name="差_教育厅提供义务教育及高中教师人数（2009年1月6日）" xfId="1673"/>
    <cellStyle name="好_银行账户情况表_2010年12月 2" xfId="1674"/>
    <cellStyle name="好_教育厅提供义务教育及高中教师人数（2009年1月6日）" xfId="1675"/>
    <cellStyle name="Norma,_laroux_4_营业在建 (2)_E21" xfId="1676"/>
    <cellStyle name="差_2009年一般性转移支付标准工资_奖励补助测算7.25" xfId="1677"/>
    <cellStyle name="好_银行账户情况表_2010年12月_Sheet1" xfId="1678"/>
    <cellStyle name="好_2009年一般性转移支付标准工资 2" xfId="1679"/>
    <cellStyle name="Input Cells" xfId="1680"/>
    <cellStyle name="好_检验表（调整后）" xfId="1681"/>
    <cellStyle name="好_奖励补助测算7.25 (version 1) (version 1)" xfId="1682"/>
    <cellStyle name="好_行政公检法测算_县市旗测算-新科目（含人口规模效应）" xfId="1683"/>
    <cellStyle name="标题 2 3 2" xfId="1684"/>
    <cellStyle name="常规 4 3" xfId="1685"/>
    <cellStyle name="好_教育(按照总人口测算）—20080416_县市旗测算-新科目（含人口规模效应）" xfId="1686"/>
    <cellStyle name="标题 1 3 2" xfId="1687"/>
    <cellStyle name="好_奖励补助测算5.22测试 3" xfId="1688"/>
    <cellStyle name="好_云南农村义务教育统计表 3" xfId="1689"/>
    <cellStyle name="好_教育(按照总人口测算）—20080416_财力性转移支付2010年预算参考数" xfId="1690"/>
    <cellStyle name="好_业务工作量指标" xfId="1691"/>
    <cellStyle name="gcd 2" xfId="1692"/>
    <cellStyle name="Accent3 5" xfId="1693"/>
    <cellStyle name="差_2009年一般性转移支付标准工资_地方配套按人均增幅控制8.30xl 3 2" xfId="1694"/>
    <cellStyle name="千位分隔[0] 2" xfId="1695"/>
    <cellStyle name="差_14安徽_财力性转移支付2010年预算参考数" xfId="1696"/>
    <cellStyle name="链接单元格 3" xfId="1697"/>
    <cellStyle name="汇总 2 4" xfId="1698"/>
    <cellStyle name="好_县市旗测算-新科目（20080627）_财力性转移支付2010年预算参考数" xfId="1699"/>
    <cellStyle name="强调文字颜色 6 4" xfId="1700"/>
    <cellStyle name="货币[0]" xfId="1701" builtinId="7"/>
    <cellStyle name="Accent2_2006年33甘肃" xfId="1702"/>
    <cellStyle name="好_教师绩效工资测算表（离退休按各地上报数测算）2009年1月1日" xfId="1703"/>
    <cellStyle name="常规 5 3" xfId="1704"/>
    <cellStyle name="Followed Hyperlink_AheadBehind.xls Chart 23" xfId="1705"/>
    <cellStyle name="强调文字颜色 5 3 2" xfId="1706"/>
    <cellStyle name="常规 10 3" xfId="1707"/>
    <cellStyle name="好_2009年一般性转移支付标准工资_奖励补助测算5.24冯铸 3" xfId="1708"/>
    <cellStyle name="好_测算结果汇总" xfId="1709"/>
    <cellStyle name="好_行政（人员）_不含人员经费系数" xfId="1710"/>
    <cellStyle name="好_奖励补助测算7.23_Sheet1" xfId="1711"/>
    <cellStyle name="60% - Accent4" xfId="1712"/>
    <cellStyle name="好_高中教师人数（教育厅1.6日提供） 3 2" xfId="1713"/>
    <cellStyle name="好_2009年一般性转移支付标准工资_地方配套按人均增幅控制8.31（调整结案率后）xl" xfId="1714"/>
    <cellStyle name="好_附表_财力性转移支付2010年预算参考数" xfId="1715"/>
    <cellStyle name="好_奖励补助测算5.23新 3" xfId="1716"/>
    <cellStyle name="好_同德_财力性转移支付2010年预算参考数" xfId="1717"/>
    <cellStyle name="强调 1 2" xfId="1718"/>
    <cellStyle name="好_市辖区测算20080510_民生政策最低支出需求_财力性转移支付2010年预算参考数" xfId="1719"/>
    <cellStyle name="输入 4" xfId="1720"/>
    <cellStyle name="好_汇总表" xfId="1721"/>
    <cellStyle name="好_云南农村义务教育统计表 2" xfId="1722"/>
    <cellStyle name="好_奖励补助测算5.22测试 2" xfId="1723"/>
    <cellStyle name="差_14安徽" xfId="1724"/>
    <cellStyle name="好_奖励补助测算7.25 (version 1) (version 1)_Sheet1" xfId="1725"/>
    <cellStyle name="好_建行 3 2" xfId="1726"/>
    <cellStyle name="好_建行 3" xfId="1727"/>
    <cellStyle name="好_建行 2" xfId="1728"/>
    <cellStyle name="表标题" xfId="1729"/>
    <cellStyle name="常规 2 6 2" xfId="1730"/>
    <cellStyle name="好_县区合并测算20080421_不含人员经费系数_财力性转移支付2010年预算参考数" xfId="1731"/>
    <cellStyle name="好_建行" xfId="1732"/>
    <cellStyle name="40% - 强调文字颜色 1 2 3" xfId="1733"/>
    <cellStyle name="好_行政(燃修费)_县市旗测算-新科目（含人口规模效应）_财力性转移支付2010年预算参考数" xfId="1734"/>
    <cellStyle name="链接单元格 2_Sheet1" xfId="1735"/>
    <cellStyle name="Accent4 - 20%" xfId="1736"/>
    <cellStyle name="好_架子九队员工实名制花名册(2011年）_Sheet1" xfId="1737"/>
    <cellStyle name="好_县区合并测算20080423(按照各省比重）" xfId="1738"/>
    <cellStyle name="好_架子九队员工实名制花名册(2011年） 3" xfId="1739"/>
    <cellStyle name="好_27重庆" xfId="1740"/>
    <cellStyle name="Accent3" xfId="1741"/>
    <cellStyle name="差_基础数据分析 3 2" xfId="1742"/>
    <cellStyle name="好_架子九队员工实名制花名册(2011年） 2" xfId="1743"/>
    <cellStyle name="差_00省级(打印) 3" xfId="1744"/>
    <cellStyle name="好 3 3" xfId="1745"/>
    <cellStyle name="好_地方配套按人均增幅控制8.31（调整结案率后）xl 2" xfId="1746"/>
    <cellStyle name="好_建行_Sheet1" xfId="1747"/>
    <cellStyle name="小数" xfId="1748"/>
    <cellStyle name="好_基础数据分析 3 2" xfId="1749"/>
    <cellStyle name="好_基础数据分析 3" xfId="1750"/>
    <cellStyle name="解释性文本 3 2" xfId="1751"/>
    <cellStyle name="检查单元格 2 3" xfId="1752"/>
    <cellStyle name="Accent5 6" xfId="1753"/>
    <cellStyle name="强调文字颜色 3 4" xfId="1754"/>
    <cellStyle name="好_汇总_财力性转移支付2010年预算参考数" xfId="1755"/>
    <cellStyle name="未定义" xfId="1756"/>
    <cellStyle name="适中 3 3" xfId="1757"/>
    <cellStyle name="好_核定人数对比_财力性转移支付2010年预算参考数" xfId="1758"/>
    <cellStyle name="好_核定人数对比" xfId="1759"/>
    <cellStyle name="Total 3" xfId="1760"/>
    <cellStyle name="后继超链接 3" xfId="1761"/>
    <cellStyle name="60% - 强调文字颜色 5 3 2" xfId="1762"/>
    <cellStyle name="常规 5" xfId="1763"/>
    <cellStyle name="差_不用软件计算9.1不考虑经费管理评价xl_Sheet1" xfId="1764"/>
    <cellStyle name="好_Book1_县公司 3" xfId="1765"/>
    <cellStyle name="60% - Accent6 3" xfId="1766"/>
    <cellStyle name="好_县市旗测算20080508_不含人员经费系数" xfId="1767"/>
    <cellStyle name="好_河南 缺口县区测算(地方填报白)" xfId="1768"/>
    <cellStyle name="检查单元格 3 2" xfId="1769"/>
    <cellStyle name="per.style" xfId="1770"/>
    <cellStyle name="Accent6 5" xfId="1771"/>
    <cellStyle name="好_行政公检法测算_财力性转移支付2010年预算参考数" xfId="1772"/>
    <cellStyle name="差_2008云南省分县市中小学教职工统计表（教育厅提供） 3 2" xfId="1773"/>
    <cellStyle name="好_行政（人员）_县市旗测算-新科目（含人口规模效应）" xfId="1774"/>
    <cellStyle name="好_行政(燃修费)_县市旗测算-新科目（含人口规模效应）" xfId="1775"/>
    <cellStyle name="60% - Accent5" xfId="1776"/>
    <cellStyle name="40% - Accent2 2" xfId="1777"/>
    <cellStyle name="常规 6 3" xfId="1778"/>
    <cellStyle name="好_县区合并测算20080421_民生政策最低支出需求_财力性转移支付2010年预算参考数" xfId="1779"/>
    <cellStyle name="好_高中教师人数（教育厅1.6日提供）_Sheet1" xfId="1780"/>
    <cellStyle name="货币 2" xfId="1781"/>
    <cellStyle name="60% - Accent1 3 2" xfId="1782"/>
    <cellStyle name="好_成本差异系数（含人口规模）_财力性转移支付2010年预算参考数" xfId="1783"/>
    <cellStyle name="好_高中教师人数（教育厅1.6日提供） 2" xfId="1784"/>
    <cellStyle name="好_22湖南_财力性转移支付2010年预算参考数" xfId="1785"/>
    <cellStyle name="标题 3 3 2" xfId="1786"/>
    <cellStyle name="好_分县成本差异系数_民生政策最低支出需求_财力性转移支付2010年预算参考数" xfId="1787"/>
    <cellStyle name="好_分析缺口率_财力性转移支付2010年预算参考数" xfId="1788"/>
    <cellStyle name="好_奖励补助测算7.25_Sheet1" xfId="1789"/>
    <cellStyle name="Explanatory Text 3" xfId="1790"/>
    <cellStyle name="好_2009年一般性转移支付标准工资_奖励补助测算5.23新_Sheet1" xfId="1791"/>
    <cellStyle name="强调文字颜色 4 2 4" xfId="1792"/>
    <cellStyle name="强调文字颜色 4 3 3" xfId="1793"/>
    <cellStyle name="_ET_STYLE_NoName_00__县公司" xfId="1794"/>
    <cellStyle name="差_00省级(打印)" xfId="1795"/>
    <cellStyle name="差_汇总-县级财政报表附表 3 2" xfId="1796"/>
    <cellStyle name="好_地方配套按人均增幅控制8.30一般预算平均增幅、人均可用财力平均增幅两次控制、社会治安系数调整、案件数调整xl" xfId="1797"/>
    <cellStyle name="Accent6 - 40% 3" xfId="1798"/>
    <cellStyle name="20% - 强调文字颜色 2 4" xfId="1799"/>
    <cellStyle name="Accent6 - 40%" xfId="1800"/>
    <cellStyle name="20% - 强调文字颜色 3 2 2" xfId="1801"/>
    <cellStyle name="20% - 强调文字颜色 6 3 2" xfId="1802"/>
    <cellStyle name="差_卫生(按照总人口测算）—20080416" xfId="1803"/>
    <cellStyle name="常规 9_2013新机制（指标文）(1)" xfId="1804"/>
    <cellStyle name="好_2009年一般性转移支付标准工资_奖励补助测算7.25 8" xfId="1805"/>
    <cellStyle name="Normal - Style1" xfId="1806"/>
    <cellStyle name="Heading 2 3 2" xfId="1807"/>
    <cellStyle name="百分比 4 3" xfId="1808"/>
    <cellStyle name="常规 8_2013新机制（指标文）(1)" xfId="1809"/>
    <cellStyle name="Accent5 - 60%_2013新机制（指标文）(1)" xfId="1810"/>
    <cellStyle name="差_同德_财力性转移支付2010年预算参考数" xfId="1811"/>
    <cellStyle name="差_县区合并测算20080423(按照各省比重）_县市旗测算-新科目（含人口规模效应）" xfId="1812"/>
    <cellStyle name="Accent5 - 60% 3 2" xfId="1813"/>
    <cellStyle name="差_县公司 3" xfId="1814"/>
    <cellStyle name="好_地方配套按人均增幅控制8.30xl" xfId="1815"/>
    <cellStyle name="好_~4190974" xfId="1816"/>
    <cellStyle name="Tusental (0)_pldt" xfId="1817"/>
    <cellStyle name="标题 1 2 2" xfId="1818"/>
    <cellStyle name="差_卫生(按照总人口测算）—20080416_民生政策最低支出需求" xfId="1819"/>
    <cellStyle name="Heading 4 2" xfId="1820"/>
    <cellStyle name="差_Book1_县公司" xfId="1821"/>
    <cellStyle name="差_县区合并测算20080423(按照各省比重）_财力性转移支付2010年预算参考数" xfId="1822"/>
    <cellStyle name="常规 2 2 2 5" xfId="1823"/>
    <cellStyle name="好_00省级(打印)_Sheet1" xfId="1824"/>
    <cellStyle name="好_34青海_财力性转移支付2010年预算参考数" xfId="1825"/>
    <cellStyle name="Accent5 - 40% 3" xfId="1826"/>
    <cellStyle name="20% - 强调文字颜色 2 2 3" xfId="1827"/>
    <cellStyle name="Accent5 - 20% 3 2" xfId="1828"/>
    <cellStyle name="好_2007年一般预算支出剔除" xfId="1829"/>
    <cellStyle name="输入 3 2" xfId="1830"/>
    <cellStyle name="好_缺口县区测算(财政部标准)" xfId="1831"/>
    <cellStyle name="好_0502通海县_Sheet1" xfId="1832"/>
    <cellStyle name="好_2008年支出核定" xfId="1833"/>
    <cellStyle name="差_1003牟定县" xfId="1834"/>
    <cellStyle name="差_云南农村义务教育统计表 2" xfId="1835"/>
    <cellStyle name="Accent4 9" xfId="1836"/>
    <cellStyle name="差_县市旗测算-新科目（20080627）_县市旗测算-新科目（含人口规模效应）_财力性转移支付2010年预算参考数" xfId="1837"/>
    <cellStyle name="Accent4 6" xfId="1838"/>
    <cellStyle name="_Book1" xfId="1839"/>
    <cellStyle name="60% - 强调文字颜色 6 3 2" xfId="1840"/>
    <cellStyle name="差_Book2_Sheet1" xfId="1841"/>
    <cellStyle name="Accent4 2" xfId="1842"/>
    <cellStyle name="60% - Accent1 2" xfId="1843"/>
    <cellStyle name="常规 3_2013新机制（指标文）(1)" xfId="1844"/>
    <cellStyle name="Accent4 - 60%_2013新机制（指标文）(1)" xfId="1845"/>
    <cellStyle name="Accent4 - 60% 3" xfId="1846"/>
    <cellStyle name="Accent6 - 60% 3 2" xfId="1847"/>
    <cellStyle name="20% - Accent6_Sheet1" xfId="1848"/>
    <cellStyle name="差_县市旗测算-新科目（20080627）_县市旗测算-新科目（含人口规模效应）" xfId="1849"/>
    <cellStyle name="差_云南水利电力有限公司" xfId="1850"/>
    <cellStyle name="差_下半年禁吸戒毒经费1000万元" xfId="1851"/>
    <cellStyle name="好_Book1_1 3" xfId="1852"/>
    <cellStyle name="Accent4 - 40% 3" xfId="1853"/>
    <cellStyle name="标题 5_Sheet1" xfId="1854"/>
    <cellStyle name="差_云南农村义务教育统计表 3 2" xfId="1855"/>
    <cellStyle name="常规 10" xfId="1856"/>
    <cellStyle name="强调 1 3 2" xfId="1857"/>
    <cellStyle name="好_Book1_1 2" xfId="1858"/>
    <cellStyle name="Accent4 - 40% 2" xfId="1859"/>
    <cellStyle name="差_Book1_银行账户情况表_2010年12月" xfId="1860"/>
    <cellStyle name="20% - Accent5 2" xfId="1861"/>
    <cellStyle name="好_Book1_1" xfId="1862"/>
    <cellStyle name="强调 1 3" xfId="1863"/>
    <cellStyle name="Accent4 - 40%" xfId="1864"/>
    <cellStyle name="好_05玉溪_Sheet1" xfId="1865"/>
    <cellStyle name="Accent2 - 40% 2" xfId="1866"/>
    <cellStyle name="60% - 强调文字颜色 2 3 2" xfId="1867"/>
    <cellStyle name="40% - Accent1 2" xfId="1868"/>
    <cellStyle name="Accent4 - 20%_2013新机制（指标文）(1)" xfId="1869"/>
    <cellStyle name="好_530629_2006年县级财政报表附表 3 2" xfId="1870"/>
    <cellStyle name="Accent4 - 20% 3 2" xfId="1871"/>
    <cellStyle name="标题 3 2 2" xfId="1872"/>
    <cellStyle name="差_县区合并测算20080423(按照各省比重）_不含人员经费系数_财力性转移支付2010年预算参考数" xfId="1873"/>
    <cellStyle name="40% - Accent4 3" xfId="1874"/>
    <cellStyle name="Accent3 8" xfId="1875"/>
    <cellStyle name="60% - 强调文字颜色 6 2 4" xfId="1876"/>
    <cellStyle name="40% - Accent6 3 2" xfId="1877"/>
    <cellStyle name="40% - 强调文字颜色 2 2 2" xfId="1878"/>
    <cellStyle name="40% - Accent3_Sheet1" xfId="1879"/>
    <cellStyle name="好_行政(燃修费)_不含人员经费系数_财力性转移支付2010年预算参考数" xfId="1880"/>
    <cellStyle name="20% - 强调文字颜色 1 3 3" xfId="1881"/>
    <cellStyle name="20% - Accent5" xfId="1882"/>
    <cellStyle name="好_山东省民生支出标准_财力性转移支付2010年预算参考数" xfId="1883"/>
    <cellStyle name="Accent1 6" xfId="1884"/>
    <cellStyle name="差_2009年一般性转移支付标准工资_奖励补助测算7.25 9" xfId="1885"/>
    <cellStyle name="40% - 强调文字颜色 6 2 2" xfId="1886"/>
    <cellStyle name="好_卫生部门" xfId="1887"/>
    <cellStyle name="好_行政(燃修费)_民生政策最低支出需求" xfId="1888"/>
    <cellStyle name="40% - Accent1_Sheet1" xfId="1889"/>
    <cellStyle name="Heading 2" xfId="1890"/>
    <cellStyle name="好_00省级(打印) 3" xfId="1891"/>
    <cellStyle name="40% - Accent1 3 2" xfId="1892"/>
    <cellStyle name="20% - 强调文字颜色 6 2_Sheet1" xfId="1893"/>
    <cellStyle name="Accent1 - 20% 3" xfId="1894"/>
    <cellStyle name="千位分隔 2" xfId="1895"/>
    <cellStyle name="商品名称" xfId="1896"/>
    <cellStyle name="警告文本 3 2" xfId="1897"/>
    <cellStyle name="好_2006年22湖南" xfId="1898"/>
    <cellStyle name="好_2009年一般性转移支付标准工资_奖励补助测算5.22测试" xfId="1899"/>
    <cellStyle name="好_Book1_财力性转移支付2010年预算参考数" xfId="1900"/>
    <cellStyle name="20% - 强调文字颜色 6 2 4" xfId="1901"/>
    <cellStyle name="Accent6 - 40% 2" xfId="1902"/>
    <cellStyle name="40% - Accent6 2" xfId="1903"/>
    <cellStyle name="20% - 强调文字颜色 2 3" xfId="1904"/>
    <cellStyle name="表标题 3 2" xfId="1905"/>
    <cellStyle name="20% - 强调文字颜色 6 2 3" xfId="1906"/>
    <cellStyle name="Output_Sheet1" xfId="1907"/>
    <cellStyle name="强调文字颜色 4 2 3" xfId="1908"/>
    <cellStyle name="强调 2_2013新机制（指标文）(1)" xfId="1909"/>
    <cellStyle name="Accent3 - 40% 2" xfId="1910"/>
    <cellStyle name="差_11大理 2" xfId="1911"/>
    <cellStyle name="差_奖励补助测算7.25 (version 1) (version 1) 3 2" xfId="1912"/>
    <cellStyle name="货币 4 2" xfId="1913"/>
    <cellStyle name="20% - 强调文字颜色 5 3 2" xfId="1914"/>
    <cellStyle name="60% - 强调文字颜色 2 2_Sheet1" xfId="1915"/>
    <cellStyle name="差_2007年政法部门业务指标 3 2" xfId="1916"/>
    <cellStyle name="差_2008云南省分县市中小学教职工统计表（教育厅提供）_Sheet1" xfId="1917"/>
    <cellStyle name="Accent4 8" xfId="1918"/>
    <cellStyle name="好_2009年一般性转移支付标准工资_不用软件计算9.1不考虑经费管理评价xl 3 2" xfId="1919"/>
    <cellStyle name="Warning Text_Sheet1" xfId="1920"/>
    <cellStyle name="货币 3 3" xfId="1921"/>
    <cellStyle name="Input 9" xfId="1922"/>
    <cellStyle name="20% - 强调文字颜色 5 2 3" xfId="1923"/>
    <cellStyle name="差_03昭通 3 2" xfId="1924"/>
    <cellStyle name="差_缺口县区测算" xfId="1925"/>
    <cellStyle name="货币 3 2 2" xfId="1926"/>
    <cellStyle name="超级链接" xfId="1927"/>
    <cellStyle name="好_Book1_1_Sheet1" xfId="1928"/>
    <cellStyle name="好_奖励补助测算7.25" xfId="1929"/>
    <cellStyle name="Accent4 - 40%_Sheet1" xfId="1930"/>
    <cellStyle name="Accent4" xfId="1931"/>
    <cellStyle name="强调文字颜色 5 2 4" xfId="1932"/>
    <cellStyle name="40% - 强调文字颜色 6 3" xfId="1933"/>
    <cellStyle name="Accent1 7" xfId="1934"/>
    <cellStyle name="差_2006年全省财力计算表（中央、决算） 2" xfId="1935"/>
    <cellStyle name="差_2009年一般性转移支付标准工资_Sheet1" xfId="1936"/>
    <cellStyle name="好_2009年一般性转移支付标准工资_~5676413 3" xfId="1937"/>
    <cellStyle name="_2006－2009年结余结转情况" xfId="1938"/>
    <cellStyle name="20% - 强调文字颜色 5 2_Sheet1" xfId="1939"/>
    <cellStyle name="Accent2 3 2" xfId="1940"/>
    <cellStyle name="好_2007年人员分部门统计表 2" xfId="1941"/>
    <cellStyle name="差_1110洱源县_Sheet1" xfId="1942"/>
    <cellStyle name="Input 2" xfId="1943"/>
    <cellStyle name="强调文字颜色 5 2 3" xfId="1944"/>
    <cellStyle name="40% - 强调文字颜色 6 2" xfId="1945"/>
    <cellStyle name="差_县级公安机关公用经费标准奖励测算方案（定稿） 3" xfId="1946"/>
    <cellStyle name="差_09黑龙江_财力性转移支付2010年预算参考数" xfId="1947"/>
    <cellStyle name="20% - 强调文字颜色 1 2" xfId="1948"/>
    <cellStyle name="差_05潍坊" xfId="1949"/>
    <cellStyle name="货币 3" xfId="1950"/>
    <cellStyle name="20% - 强调文字颜色 5 2" xfId="1951"/>
    <cellStyle name="Heading 4 3" xfId="1952"/>
    <cellStyle name="Milliers [0]_!!!GO" xfId="1953"/>
    <cellStyle name="40% - Accent1 3" xfId="1954"/>
    <cellStyle name="60% - 强调文字颜色 2 3 3" xfId="1955"/>
    <cellStyle name="千位分隔 2_2013新机制（指标文）(1)" xfId="1956"/>
    <cellStyle name="20% - 强调文字颜色 3 3 3" xfId="1957"/>
    <cellStyle name="60% - Accent3_Sheet1" xfId="1958"/>
    <cellStyle name="强调 3" xfId="1959"/>
    <cellStyle name="40% - 强调文字颜色 5 2 3" xfId="1960"/>
    <cellStyle name="好_核定人数下发表_财力性转移支付2010年预算参考数" xfId="1961"/>
    <cellStyle name="差_Book1_1" xfId="1962"/>
    <cellStyle name="差_03昭通 3" xfId="1963"/>
    <cellStyle name="Accent4 7" xfId="1964"/>
    <cellStyle name="Accent1 - 20%_2013新机制（指标文）(1)" xfId="1965"/>
    <cellStyle name="差_缺口县区测算（11.13）_财力性转移支付2010年预算参考数" xfId="1966"/>
    <cellStyle name="分级显示列_1_Book1" xfId="1967"/>
    <cellStyle name="Accent6 - 40% 3 2" xfId="1968"/>
    <cellStyle name="差_人员工资和公用经费2" xfId="1969"/>
    <cellStyle name="Accent2 - 60%" xfId="1970"/>
    <cellStyle name="好_测算结果汇总_财力性转移支付2010年预算参考数" xfId="1971"/>
    <cellStyle name="20% - 强调文字颜色 3 2" xfId="1972"/>
    <cellStyle name="千位分隔 2 2 2" xfId="1973"/>
    <cellStyle name="Heading 2 3" xfId="1974"/>
    <cellStyle name="好_2009年一般性转移支付标准工资_~5676413 2" xfId="1975"/>
    <cellStyle name="标题 4 2 3" xfId="1976"/>
    <cellStyle name="好_指标四 3" xfId="1977"/>
    <cellStyle name="20% - 强调文字颜色 4 2 4" xfId="1978"/>
    <cellStyle name="差_2、土地面积、人口、粮食产量基本情况 2" xfId="1979"/>
    <cellStyle name="标题 4 2 2" xfId="1980"/>
    <cellStyle name="差_05玉溪 2" xfId="1981"/>
    <cellStyle name="差_人员工资和公用经费3" xfId="1982"/>
    <cellStyle name="20% - 强调文字颜色 2 2 2" xfId="1983"/>
    <cellStyle name="Heading 1 3 2" xfId="1984"/>
    <cellStyle name="差_人员工资和公用经费3_财力性转移支付2010年预算参考数" xfId="1985"/>
    <cellStyle name="20% - 强调文字颜色 3 3" xfId="1986"/>
    <cellStyle name="标题 5 2" xfId="1987"/>
    <cellStyle name="差_云南农村义务教育统计表" xfId="1988"/>
    <cellStyle name="Accent6 - 60%_2013新机制（指标文）(1)" xfId="1989"/>
    <cellStyle name="标题 4 4" xfId="1990"/>
    <cellStyle name="Accent2 - 20% 3" xfId="1991"/>
    <cellStyle name="Good_Sheet1" xfId="1992"/>
    <cellStyle name="常规 2 4" xfId="1993"/>
    <cellStyle name="20% - 强调文字颜色 1 3 2" xfId="1994"/>
    <cellStyle name="常规 13_Sheet1" xfId="1995"/>
    <cellStyle name="差_核定人数对比_财力性转移支付2010年预算参考数" xfId="1996"/>
    <cellStyle name="差_县市旗测算-新科目（20080627）" xfId="1997"/>
    <cellStyle name="20% - 强调文字颜色 3 2 4" xfId="1998"/>
    <cellStyle name="20% - Accent2 3 2" xfId="1999"/>
    <cellStyle name="60% - 强调文字颜色 5 4" xfId="2000"/>
    <cellStyle name="差_建行 2" xfId="2001"/>
    <cellStyle name="60% - Accent3 3 2" xfId="2002"/>
    <cellStyle name="好_2006年全省财力计算表（中央、决算） 2" xfId="2003"/>
    <cellStyle name="好_530629_2006年县级财政报表附表 2" xfId="2004"/>
    <cellStyle name="常规 11 2_2013新机制（指标文）(1)" xfId="2005"/>
    <cellStyle name="百分比 3" xfId="2006"/>
    <cellStyle name="Accent5 - 20%_2013新机制（指标文）(1)" xfId="2007"/>
    <cellStyle name="标题 3 2 3" xfId="2008"/>
    <cellStyle name="40% - 强调文字颜色 3 2 3" xfId="2009"/>
    <cellStyle name="60% - 强调文字颜色 3" xfId="2010" builtinId="40"/>
    <cellStyle name="好_农林水和城市维护标准支出20080505－县区合计_不含人员经费系数" xfId="2011"/>
    <cellStyle name="20% - 强调文字颜色 2 2 4" xfId="2012"/>
    <cellStyle name="Accent1 8" xfId="2013"/>
    <cellStyle name="40% - 强调文字颜色 6 2 4" xfId="2014"/>
    <cellStyle name="差_2006年全省财力计算表（中央、决算） 3" xfId="2015"/>
    <cellStyle name="Heading 2 2" xfId="2016"/>
    <cellStyle name="好_00省级(打印) 3 2" xfId="2017"/>
    <cellStyle name="Accent4 - 20% 2" xfId="2018"/>
    <cellStyle name="差_2012年逐月消缺情况表格（1-12月）" xfId="2019"/>
    <cellStyle name="好_农林水和城市维护标准支出20080505－县区合计_民生政策最低支出需求_财力性转移支付2010年预算参考数" xfId="2020"/>
    <cellStyle name="Accent3 - 40%" xfId="2021"/>
    <cellStyle name="差_09黑龙江" xfId="2022"/>
    <cellStyle name="Accent1 - 60% 2" xfId="2023"/>
    <cellStyle name="好_2006年27重庆_财力性转移支付2010年预算参考数" xfId="2024"/>
    <cellStyle name="差_20河南" xfId="2025"/>
    <cellStyle name="差_县市旗测算-新科目（20080627）_财力性转移支付2010年预算参考数" xfId="2026"/>
    <cellStyle name="_Book1_4" xfId="2027"/>
    <cellStyle name="40% - 强调文字颜色 1 2 2" xfId="2028"/>
    <cellStyle name="Bad 3 2" xfId="2029"/>
    <cellStyle name="_Book1_3" xfId="2030"/>
    <cellStyle name="常规 35" xfId="2031"/>
    <cellStyle name="Moneda_96 Risk" xfId="2032"/>
    <cellStyle name="常规 3 2 2" xfId="2033"/>
    <cellStyle name="差_05玉溪 3" xfId="2034"/>
    <cellStyle name="好_指标四 2" xfId="2035"/>
    <cellStyle name="20% - 强调文字颜色 4 2 3" xfId="2036"/>
    <cellStyle name="货币 4" xfId="2037"/>
    <cellStyle name="20% - 强调文字颜色 5 3" xfId="2038"/>
    <cellStyle name="20% - Accent3 3 2" xfId="2039"/>
    <cellStyle name="20% - Accent4 3" xfId="2040"/>
    <cellStyle name="差_行政（人员）_民生政策最低支出需求_财力性转移支付2010年预算参考数" xfId="2041"/>
    <cellStyle name="差_丽江汇总" xfId="2042"/>
    <cellStyle name="差_地方配套按人均增幅控制8.30xl 3 2" xfId="2043"/>
    <cellStyle name="常规 2 3 2_2013年市县可用财力（总人口）-发处室" xfId="2044"/>
    <cellStyle name="百分比 2 3 2" xfId="2045"/>
    <cellStyle name="强调文字颜色 6 3 3" xfId="2046"/>
    <cellStyle name="60% - 强调文字颜色 5 2" xfId="2047"/>
    <cellStyle name="40% - 强调文字颜色 5 4" xfId="2048"/>
    <cellStyle name="警告文本 3 3" xfId="2049"/>
    <cellStyle name="20% - Accent4 2" xfId="2050"/>
    <cellStyle name="差_2009年一般性转移支付标准工资_奖励补助测算7.25 (version 1) (version 1) 3 2" xfId="2051"/>
    <cellStyle name="PSInt" xfId="2052"/>
    <cellStyle name="Accent4 - 20% 3" xfId="2053"/>
    <cellStyle name="标题 3 2" xfId="2054"/>
    <cellStyle name="差_文体广播事业(按照总人口测算）—20080416_民生政策最低支出需求" xfId="2055"/>
    <cellStyle name="20% - Accent3_Sheet1" xfId="2056"/>
    <cellStyle name="差_自行调整差异系数顺序" xfId="2057"/>
    <cellStyle name="差_奖励补助测算7.25 2" xfId="2058"/>
    <cellStyle name="差_指标四_Sheet1" xfId="2059"/>
    <cellStyle name="好_奖励补助测算7.23 2" xfId="2060"/>
    <cellStyle name="_Book1_1" xfId="2061"/>
    <cellStyle name="差_2006年在职人员情况 3 2" xfId="2062"/>
    <cellStyle name="强调文字颜色 6 2 3" xfId="2063"/>
    <cellStyle name="60% - 强调文字颜色 4 2" xfId="2064"/>
    <cellStyle name="差_县市旗测算20080508_不含人员经费系数_财力性转移支付2010年预算参考数" xfId="2065"/>
    <cellStyle name="60% - Accent6" xfId="2066"/>
    <cellStyle name="好_农林水和城市维护标准支出20080505－县区合计" xfId="2067"/>
    <cellStyle name="表标题 3" xfId="2068"/>
    <cellStyle name="好_530629_2006年县级财政报表附表_Sheet1" xfId="2069"/>
    <cellStyle name="20% - 强调文字颜色 6 3 3" xfId="2070"/>
    <cellStyle name="40% - 强调文字颜色 6 2 3" xfId="2071"/>
    <cellStyle name="差_2009年一般性转移支付标准工资_奖励补助测算7.25 (version 1) (version 1)" xfId="2072"/>
    <cellStyle name="部门" xfId="2073"/>
    <cellStyle name="差_2007年一般预算支出剔除" xfId="2074"/>
    <cellStyle name="好_汇总表4_财力性转移支付2010年预算参考数" xfId="2075"/>
    <cellStyle name="60% - 强调文字颜色 3 3 3" xfId="2076"/>
    <cellStyle name="好_农林水和城市维护标准支出20080505－县区合计_财力性转移支付2010年预算参考数" xfId="2077"/>
    <cellStyle name="强调文字颜色 3" xfId="2078" builtinId="37"/>
    <cellStyle name="好_Book1_银行账户情况表_2010年12月 3" xfId="2079"/>
    <cellStyle name="差_2006年34青海" xfId="2080"/>
    <cellStyle name="40% - 强调文字颜色 4 2 2" xfId="2081"/>
    <cellStyle name="差_5334_2006年迪庆县级财政报表附表 2" xfId="2082"/>
    <cellStyle name="差_汇总 3 2" xfId="2083"/>
    <cellStyle name="Header2" xfId="2084"/>
    <cellStyle name="40% - 强调文字颜色 3 3" xfId="2085"/>
    <cellStyle name="60% - Accent4 2" xfId="2086"/>
    <cellStyle name="常规 6 2 2" xfId="2087"/>
    <cellStyle name="好_2006年全省财力计算表（中央、决算） 3 2" xfId="2088"/>
    <cellStyle name="好_架子九队员工实名制花名册(2011年）" xfId="2089"/>
    <cellStyle name="强调 3 3 2" xfId="2090"/>
    <cellStyle name="Accent4 - 60% 2" xfId="2091"/>
    <cellStyle name="no dec" xfId="2092"/>
    <cellStyle name="差_2009年一般性转移支付标准工资_~5676413" xfId="2093"/>
    <cellStyle name="好_2009年一般性转移支付标准工资_奖励补助测算7.25 (version 1) (version 1) 3 2" xfId="2094"/>
    <cellStyle name="60% - 强调文字颜色 6 4" xfId="2095"/>
    <cellStyle name="差_~5676413_Sheet1" xfId="2096"/>
    <cellStyle name="差_奖励补助测算5.22测试 3 2" xfId="2097"/>
    <cellStyle name="40% - 强调文字颜色 3 2" xfId="2098"/>
    <cellStyle name="20% - 强调文字颜色 3 4" xfId="2099"/>
    <cellStyle name="好_2012年部分市县项目资金（分市县发）" xfId="2100"/>
    <cellStyle name="Accent5 8" xfId="2101"/>
    <cellStyle name="差_11大理_财力性转移支付2010年预算参考数" xfId="2102"/>
    <cellStyle name="差_市辖区测算-新科目（20080626）_财力性转移支付2010年预算参考数" xfId="2103"/>
    <cellStyle name="_ET_STYLE_NoName_00__云南水利电力有限公司" xfId="2104"/>
    <cellStyle name="差_1110洱源县_财力性转移支付2010年预算参考数" xfId="2105"/>
    <cellStyle name="?鹎%U龡&amp;H?_x0008__x001c__x001c_?_x0007__x0001__x0001_ 2" xfId="2106"/>
    <cellStyle name="60% - 强调文字颜色 1 4" xfId="2107"/>
    <cellStyle name="好_Book2_Sheet1" xfId="2108"/>
    <cellStyle name="标题 4 2" xfId="2109"/>
    <cellStyle name="差_行政公检法测算_县市旗测算-新科目（含人口规模效应）_财力性转移支付2010年预算参考数" xfId="2110"/>
    <cellStyle name="标题 7" xfId="2111"/>
    <cellStyle name="好_M03 3" xfId="2112"/>
    <cellStyle name="差_财政供养人员 3 2" xfId="2113"/>
    <cellStyle name="差_其他部门(按照总人口测算）—20080416_民生政策最低支出需求_财力性转移支付2010年预算参考数" xfId="2114"/>
    <cellStyle name="差_11大理 3 2" xfId="2115"/>
    <cellStyle name="常规 9 2 2" xfId="2116"/>
    <cellStyle name="差_1110洱源县" xfId="2117"/>
    <cellStyle name="千位分隔[0] 2 3 2" xfId="2118"/>
    <cellStyle name="Millares_96 Risk" xfId="2119"/>
    <cellStyle name="差_2009年一般性转移支付标准工资_奖励补助测算5.24冯铸" xfId="2120"/>
    <cellStyle name="警告文本 2 3" xfId="2121"/>
    <cellStyle name="20% - Accent3 2" xfId="2122"/>
    <cellStyle name="好_1003牟定县" xfId="2123"/>
    <cellStyle name="好_云南水利电力有限公司 2" xfId="2124"/>
    <cellStyle name="标题 6" xfId="2125"/>
    <cellStyle name="差_Book1_县公司 3" xfId="2126"/>
    <cellStyle name="Input" xfId="2127"/>
    <cellStyle name="差_1_财力性转移支付2010年预算参考数" xfId="2128"/>
    <cellStyle name="Accent5 - 20% 2" xfId="2129"/>
    <cellStyle name="差_34青海_1_财力性转移支付2010年预算参考数" xfId="2130"/>
    <cellStyle name="百分比 3 3" xfId="2131"/>
    <cellStyle name="好_架子九队员工实名制花名册(2011年） 3 2" xfId="2132"/>
    <cellStyle name="Accent4 5" xfId="2133"/>
    <cellStyle name="60% - 强调文字颜色 2 4" xfId="2134"/>
    <cellStyle name="40% - Accent2" xfId="2135"/>
    <cellStyle name="40% - Accent4 3 2" xfId="2136"/>
    <cellStyle name="Non défini" xfId="2137"/>
    <cellStyle name="40% - 强调文字颜色 3" xfId="2138" builtinId="39"/>
    <cellStyle name="好_缺口县区测算（11.13）" xfId="2139"/>
    <cellStyle name="Accent3 - 40%_2013新机制（指标文）(1)" xfId="2140"/>
    <cellStyle name="差_农林水和城市维护标准支出20080505－县区合计_不含人员经费系数_财力性转移支付2010年预算参考数" xfId="2141"/>
    <cellStyle name="常规 12_2013新机制（指标文）(1)" xfId="2142"/>
    <cellStyle name="Accent5" xfId="2143"/>
    <cellStyle name="Accent3 - 60% 3" xfId="2144"/>
    <cellStyle name="注释" xfId="2145" builtinId="10"/>
    <cellStyle name="Accent5 3" xfId="2146"/>
    <cellStyle name="Accent6 3" xfId="2147"/>
    <cellStyle name="好_业务工作量指标 2" xfId="2148"/>
    <cellStyle name="40% - Accent6" xfId="2149"/>
    <cellStyle name="gcd 2 2" xfId="2150"/>
    <cellStyle name="常规 6 2" xfId="2151"/>
    <cellStyle name="好_2012年消缺情况测算表（2013.2.28）" xfId="2152"/>
    <cellStyle name="好_卫生(按照总人口测算）—20080416_民生政策最低支出需求" xfId="2153"/>
    <cellStyle name="好_行政公检法测算_县市旗测算-新科目（含人口规模效应）_财力性转移支付2010年预算参考数" xfId="2154"/>
    <cellStyle name="20% - 强调文字颜色 6 2 2" xfId="2155"/>
    <cellStyle name="RowLevel_0" xfId="2156"/>
    <cellStyle name="差_县公司 2" xfId="2157"/>
    <cellStyle name="差_不含人员经费系数_财力性转移支付2010年预算参考数" xfId="2158"/>
    <cellStyle name="标题 5 3" xfId="2159"/>
    <cellStyle name="40% - 强调文字颜色 5 3" xfId="2160"/>
    <cellStyle name="60% - Accent6 2" xfId="2161"/>
    <cellStyle name="好_2009年一般性转移支付标准工资_奖励补助测算7.25 3 2" xfId="2162"/>
    <cellStyle name="40% - Accent2 3 2" xfId="2163"/>
    <cellStyle name="好_对口支援新疆资金规模测算表20100106" xfId="2164"/>
    <cellStyle name="20% - Accent4" xfId="2165"/>
    <cellStyle name="20% - 强调文字颜色 2 2_Sheet1" xfId="2166"/>
    <cellStyle name="标题 4 2 4" xfId="2167"/>
    <cellStyle name="60% - 强调文字颜色 4 2 4" xfId="2168"/>
    <cellStyle name="_ET_STYLE_NoName_00__Sheet3" xfId="2169"/>
    <cellStyle name="20% - Accent1_Sheet1" xfId="2170"/>
    <cellStyle name="差_Book1_1 3" xfId="2171"/>
    <cellStyle name="Currency1" xfId="2172"/>
    <cellStyle name="Linked Cell 3" xfId="2173"/>
    <cellStyle name="Accent1 - 40%" xfId="2174"/>
    <cellStyle name="好_自行调整差异系数顺序" xfId="2175"/>
    <cellStyle name="标题 5" xfId="2176"/>
    <cellStyle name="差_成本差异系数（含人口规模）_财力性转移支付2010年预算参考数" xfId="2177"/>
    <cellStyle name="差_财政供养人员 3" xfId="2178"/>
    <cellStyle name="20% - Accent1" xfId="2179"/>
    <cellStyle name="差 2_Sheet1" xfId="2180"/>
    <cellStyle name="好_2006年在职人员情况" xfId="2181"/>
    <cellStyle name="40% - Accent5" xfId="2182"/>
    <cellStyle name="差_其他部门(按照总人口测算）—20080416_县市旗测算-新科目（含人口规模效应）_财力性转移支付2010年预算参考数" xfId="2183"/>
    <cellStyle name="好_2006年水利统计指标统计表_财力性转移支付2010年预算参考数" xfId="2184"/>
    <cellStyle name="差_03昭通_Sheet1" xfId="2185"/>
    <cellStyle name="㼿㼿㼿㼿㼿㼿㼿㼿㼿㼿㼿? 3" xfId="2186"/>
    <cellStyle name="Accent1 - 60%" xfId="2187"/>
    <cellStyle name="常规 6_2013新机制（指标文）(1)" xfId="2188"/>
    <cellStyle name="_Sheet1" xfId="2189"/>
    <cellStyle name="差_成本差异系数（含人口规模）" xfId="2190"/>
    <cellStyle name="标题 4 2_Sheet1" xfId="2191"/>
    <cellStyle name="好_地方配套按人均增幅控制8.30一般预算平均增幅、人均可用财力平均增幅两次控制、社会治安系数调整、案件数调整xl 3" xfId="2192"/>
    <cellStyle name="差_2009年一般性转移支付标准工资_地方配套按人均增幅控制8.30xl" xfId="2193"/>
    <cellStyle name="好_山东省民生支出标准" xfId="2194"/>
    <cellStyle name="20% - 强调文字颜色 5" xfId="2195" builtinId="46"/>
    <cellStyle name="好_M01-2(州市补助收入) 3 2" xfId="2196"/>
    <cellStyle name="Bad 2" xfId="2197"/>
    <cellStyle name="差_2006年27重庆" xfId="2198"/>
    <cellStyle name="差 2 2" xfId="2199"/>
    <cellStyle name="标题 4 3 2" xfId="2200"/>
    <cellStyle name="差_~4190974" xfId="2201"/>
    <cellStyle name="Accent2 - 40%_Sheet1" xfId="2202"/>
    <cellStyle name="40% - 强调文字颜色 4 3 2" xfId="2203"/>
    <cellStyle name="好_05玉溪" xfId="2204"/>
    <cellStyle name="Accent3 6" xfId="2205"/>
    <cellStyle name="gcd 3" xfId="2206"/>
    <cellStyle name="差_汇总表_财力性转移支付2010年预算参考数" xfId="2207"/>
    <cellStyle name="Hyperlink_AheadBehind.xls Chart 23" xfId="2208"/>
    <cellStyle name="Bad 3" xfId="2209"/>
    <cellStyle name="差_汇总表4_财力性转移支付2010年预算参考数" xfId="2210"/>
    <cellStyle name="好_27重庆_财力性转移支付2010年预算参考数" xfId="2211"/>
    <cellStyle name="Neutral 3" xfId="2212"/>
    <cellStyle name="Accent4 4" xfId="2213"/>
    <cellStyle name="好_1003牟定县 3 2" xfId="2214"/>
    <cellStyle name="_ET_STYLE_NoName_00__Book1" xfId="2215"/>
    <cellStyle name="输入 2_Sheet1" xfId="2216"/>
    <cellStyle name="差 2 4" xfId="2217"/>
    <cellStyle name="常规 5 4" xfId="2218"/>
    <cellStyle name="差_2006年水利统计指标统计表 3 2" xfId="2219"/>
    <cellStyle name="好_~4190974_Sheet1" xfId="2220"/>
    <cellStyle name="差_1003牟定县_Sheet1" xfId="2221"/>
    <cellStyle name="好_2007年人员分部门统计表" xfId="2222"/>
    <cellStyle name="?鹎%U龡&amp;H?_x0008__x001c__x001c_?_x0007__x0001__x0001_" xfId="2223"/>
    <cellStyle name="Accent2 - 60% 2" xfId="2224"/>
    <cellStyle name="好_2009年一般性转移支付标准工资_~4190974_Sheet1" xfId="2225"/>
    <cellStyle name="差 4" xfId="2226"/>
    <cellStyle name="20% - Accent1 2" xfId="2227"/>
    <cellStyle name="标题 1 2_Sheet1" xfId="2228"/>
    <cellStyle name="20% - 强调文字颜色 5 2 2" xfId="2229"/>
    <cellStyle name="货币 3 2" xfId="2230"/>
    <cellStyle name="Input 8" xfId="2231"/>
    <cellStyle name="好_~5676413_Sheet1" xfId="2232"/>
    <cellStyle name="60% - 强调文字颜色 6 2_Sheet1" xfId="2233"/>
    <cellStyle name="_杭长项目部职工花名册——架子九队" xfId="2234"/>
    <cellStyle name="差_5334_2006年迪庆县级财政报表附表_Sheet1" xfId="2235"/>
    <cellStyle name="差_2009年一般性转移支付标准工资_奖励补助测算5.23新_Sheet1" xfId="2236"/>
    <cellStyle name="差_2009年一般性转移支付标准工资_不用软件计算9.1不考虑经费管理评价xl_Sheet1" xfId="2237"/>
    <cellStyle name="20% - 强调文字颜色 1 3" xfId="2238"/>
    <cellStyle name="好_M01-2(州市补助收入) 3" xfId="2239"/>
    <cellStyle name="常规 9 3" xfId="2240"/>
    <cellStyle name="_ET_STYLE_NoName_00__Book1_县公司" xfId="2241"/>
    <cellStyle name="差_行政(燃修费)_不含人员经费系数" xfId="2242"/>
    <cellStyle name="千位分隔[0] 5" xfId="2243"/>
    <cellStyle name="40% - Accent4 2" xfId="2244"/>
    <cellStyle name="常规 8 3" xfId="2245"/>
    <cellStyle name="_ET_STYLE_NoName_00__建行" xfId="2246"/>
    <cellStyle name="强调文字颜色 2 3 3" xfId="2247"/>
    <cellStyle name="好_高中教师人数（教育厅1.6日提供）" xfId="2248"/>
    <cellStyle name="百分比 2 2" xfId="2249"/>
    <cellStyle name="20% - Accent4_Sheet1" xfId="2250"/>
    <cellStyle name="好_2009年一般性转移支付标准工资" xfId="2251"/>
    <cellStyle name="样式 1" xfId="2252"/>
    <cellStyle name="表标题 2" xfId="2253"/>
    <cellStyle name="注释 2" xfId="2254"/>
    <cellStyle name="Accent5 3 2" xfId="2255"/>
    <cellStyle name="好_05潍坊" xfId="2256"/>
    <cellStyle name="20% - 强调文字颜色 1 4" xfId="2257"/>
    <cellStyle name="Linked Cells" xfId="2258"/>
    <cellStyle name="常规 14_2013新机制（指标文）(1)" xfId="2259"/>
    <cellStyle name="常规 9 4" xfId="2260"/>
    <cellStyle name="20% - Accent3" xfId="2261"/>
    <cellStyle name="Warning Text 3" xfId="2262"/>
    <cellStyle name="差_缺口县区测算_财力性转移支付2010年预算参考数" xfId="2263"/>
    <cellStyle name="40% - Accent5_Sheet1" xfId="2264"/>
    <cellStyle name="差_市辖区测算20080510_县市旗测算-新科目（含人口规模效应）_财力性转移支付2010年预算参考数" xfId="2265"/>
    <cellStyle name="差_三季度－表二 2" xfId="2266"/>
    <cellStyle name="常规 2 2 2 2" xfId="2267"/>
    <cellStyle name="差_2009年一般性转移支付标准工资_奖励补助测算7.25 6" xfId="2268"/>
    <cellStyle name="常规 3 3" xfId="2269"/>
    <cellStyle name="40% - Accent5 2" xfId="2270"/>
    <cellStyle name="60% - Accent2" xfId="2271"/>
    <cellStyle name="好_2006年30云南" xfId="2272"/>
    <cellStyle name="好_2009年一般性转移支付标准工资_奖励补助测算7.25 (version 1) (version 1)" xfId="2273"/>
    <cellStyle name="百分比 4 2" xfId="2274"/>
    <cellStyle name="差_河南 缺口县区测算(地方填报)" xfId="2275"/>
    <cellStyle name="好_Book1_银行账户情况表_2010年12月" xfId="2276"/>
    <cellStyle name="捠壿_Region Orders (2)" xfId="2277"/>
    <cellStyle name="链接单元格" xfId="2278" builtinId="24"/>
    <cellStyle name="标题 6 3" xfId="2279"/>
    <cellStyle name="好_教育(按照总人口测算）—20080416_民生政策最低支出需求" xfId="2280"/>
    <cellStyle name="_南方电网" xfId="2281"/>
    <cellStyle name="_永州市关小汇总表1" xfId="2282"/>
    <cellStyle name="强调文字颜色 6 2 2" xfId="2283"/>
    <cellStyle name="好_03昭通 3 2" xfId="2284"/>
    <cellStyle name="强调文字颜色 5 2 2" xfId="2285"/>
    <cellStyle name="20% - 强调文字颜色 6 3" xfId="2286"/>
    <cellStyle name="差_县级公安机关公用经费标准奖励测算方案（定稿） 2" xfId="2287"/>
    <cellStyle name="40% - 强调文字颜色 1 2" xfId="2288"/>
    <cellStyle name="Accent6 - 40%_2013新机制（指标文）(1)" xfId="2289"/>
    <cellStyle name="20% - 强调文字颜色 1 2_Sheet1" xfId="2290"/>
    <cellStyle name="60% - 强调文字颜色 1 2 3" xfId="2291"/>
    <cellStyle name="数字 2" xfId="2292"/>
    <cellStyle name="差_2012年逐月消缺情况表格" xfId="2293"/>
    <cellStyle name="好_00省级(定稿) 3" xfId="2294"/>
    <cellStyle name="差_0502通海县 3 2" xfId="2295"/>
    <cellStyle name="差_0502通海县" xfId="2296"/>
    <cellStyle name="20% - Accent2 3" xfId="2297"/>
    <cellStyle name="Title 2" xfId="2298"/>
    <cellStyle name="Accent2 5" xfId="2299"/>
    <cellStyle name="差_2006年34青海_财力性转移支付2010年预算参考数" xfId="2300"/>
    <cellStyle name="e鯪9Y_x000b_" xfId="2301"/>
    <cellStyle name="40% - 强调文字颜色 1 2 4" xfId="2302"/>
    <cellStyle name="差_2009年一般性转移支付标准工资 3" xfId="2303"/>
    <cellStyle name="好_农林水和城市维护标准支出20080505－县区合计_县市旗测算-新科目（含人口规模效应）" xfId="2304"/>
    <cellStyle name="好_530623_2006年县级财政报表附表_Sheet1" xfId="2305"/>
    <cellStyle name="40% - 强调文字颜色 1 3 2" xfId="2306"/>
    <cellStyle name="差_云南农村义务教育统计表_Sheet1" xfId="2307"/>
    <cellStyle name="差_2009年一般性转移支付标准工资_奖励补助测算7.25 8" xfId="2308"/>
    <cellStyle name="常规 2 7_Sheet1" xfId="2309"/>
    <cellStyle name="好_汇总-县级财政报表附表" xfId="2310"/>
    <cellStyle name="40% - 强调文字颜色 3 2 4" xfId="2311"/>
    <cellStyle name="标题 1 3 3" xfId="2312"/>
    <cellStyle name="PSDec" xfId="2313"/>
    <cellStyle name="40% - 强调文字颜色 1 3 3" xfId="2314"/>
    <cellStyle name="60% - 强调文字颜色 3 2 3" xfId="2315"/>
    <cellStyle name="计算 2_Sheet1" xfId="2316"/>
    <cellStyle name="Accent4_2013新机制（指标文）(1)" xfId="2317"/>
    <cellStyle name="40% - Accent5 3" xfId="2318"/>
    <cellStyle name="60% - Accent3" xfId="2319"/>
    <cellStyle name="标题 2 2 4" xfId="2320"/>
    <cellStyle name="适中 2 2" xfId="2321"/>
    <cellStyle name="40% - 强调文字颜色 2 2 4" xfId="2322"/>
    <cellStyle name="解释性文本 3" xfId="2323"/>
    <cellStyle name="差_2006年22湖南" xfId="2324"/>
    <cellStyle name="标题 2 2_Sheet1" xfId="2325"/>
    <cellStyle name="差_00省级(定稿)" xfId="2326"/>
    <cellStyle name="常规 2 5_2013新机制（指标文）(1)" xfId="2327"/>
    <cellStyle name="40% - 强调文字颜色 2 2_Sheet1" xfId="2328"/>
    <cellStyle name="差_文体广播事业(按照总人口测算）—20080416_县市旗测算-新科目（含人口规模效应）" xfId="2329"/>
    <cellStyle name="常规 31 2" xfId="2330"/>
    <cellStyle name="40% - 强调文字颜色 2 3 2" xfId="2331"/>
    <cellStyle name="好_00省级(打印)" xfId="2332"/>
    <cellStyle name="Accent6 7" xfId="2333"/>
    <cellStyle name="60% - 强调文字颜色 4 2 2" xfId="2334"/>
    <cellStyle name="好_汇总-县级财政报表附表_Sheet1" xfId="2335"/>
    <cellStyle name="差_分县成本差异系数_民生政策最低支出需求" xfId="2336"/>
    <cellStyle name="差_义务教育阶段教职工人数（教育厅提供最终）" xfId="2337"/>
    <cellStyle name="40% - 强调文字颜色 2 3 3" xfId="2338"/>
    <cellStyle name="Linked Cell 2" xfId="2339"/>
    <cellStyle name="差_财力差异计算表(不含非农业区)" xfId="2340"/>
    <cellStyle name="㼿㼿㼿㼿㼿㼿 3" xfId="2341"/>
    <cellStyle name="60% - 强调文字颜色 4 2 3" xfId="2342"/>
    <cellStyle name="强调文字颜色 6 2 4" xfId="2343"/>
    <cellStyle name="60% - 强调文字颜色 4 3" xfId="2344"/>
    <cellStyle name="差_行政(燃修费)_财力性转移支付2010年预算参考数" xfId="2345"/>
    <cellStyle name="差_2006年分析表" xfId="2346"/>
    <cellStyle name="Accent3 - 20%_2013新机制（指标文）(1)" xfId="2347"/>
    <cellStyle name="差_财政供养人员_财力性转移支付2010年预算参考数" xfId="2348"/>
    <cellStyle name="好_县级基础数据" xfId="2349"/>
    <cellStyle name="40% - 强调文字颜色 3 3 2" xfId="2350"/>
    <cellStyle name="40% - 强调文字颜色 5 2 4" xfId="2351"/>
    <cellStyle name="60% - 强调文字颜色 5 2 2" xfId="2352"/>
    <cellStyle name="标题 3 3 3" xfId="2353"/>
    <cellStyle name="Good" xfId="2354"/>
    <cellStyle name="差_2007年人员分部门统计表 3 2" xfId="2355"/>
    <cellStyle name="好_民生政策最低支出需求" xfId="2356"/>
    <cellStyle name="_弱电系统设备配置报价清单" xfId="2357"/>
    <cellStyle name="40% - 强调文字颜色 3 3 3" xfId="2358"/>
    <cellStyle name="60% - 强调文字颜色 5 2 3" xfId="2359"/>
    <cellStyle name="60% - Accent4 3" xfId="2360"/>
    <cellStyle name="常规 6 2 3" xfId="2361"/>
    <cellStyle name="60% - 强调文字颜色 3 3" xfId="2362"/>
    <cellStyle name="60% - 强调文字颜色 4 2_Sheet1" xfId="2363"/>
    <cellStyle name="差_2006年22湖南_财力性转移支付2010年预算参考数" xfId="2364"/>
    <cellStyle name="60% - 强调文字颜色 5 3" xfId="2365"/>
    <cellStyle name="好_2006年27重庆" xfId="2366"/>
    <cellStyle name="差_缺口县区测算(财政部标准)_财力性转移支付2010年预算参考数" xfId="2367"/>
    <cellStyle name="Accent3 - 60% 3 2" xfId="2368"/>
    <cellStyle name="40% - 强调文字颜色 5 2_Sheet1" xfId="2369"/>
    <cellStyle name="差 2 3" xfId="2370"/>
    <cellStyle name="标题 4 3 3" xfId="2371"/>
    <cellStyle name="好_1110洱源县_Sheet1" xfId="2372"/>
    <cellStyle name="Tusental_pldt" xfId="2373"/>
    <cellStyle name="Accent2 2" xfId="2374"/>
    <cellStyle name=" 1" xfId="2375"/>
    <cellStyle name="60% - 强调文字颜色 4 3 2" xfId="2376"/>
    <cellStyle name="差_卫生部门_财力性转移支付2010年预算参考数" xfId="2377"/>
    <cellStyle name="40% - 强调文字颜色 5 3 3" xfId="2378"/>
    <cellStyle name="好_不用软件计算9.1不考虑经费管理评价xl 2" xfId="2379"/>
    <cellStyle name="好_农林水和城市维护标准支出20080505－县区合计_民生政策最低支出需求" xfId="2380"/>
    <cellStyle name="差_0502通海县_Sheet1" xfId="2381"/>
    <cellStyle name="Accent2 - 40% 3" xfId="2382"/>
    <cellStyle name="标题 1 3" xfId="2383"/>
    <cellStyle name="差_2013年教育基础数据" xfId="2384"/>
    <cellStyle name="差_农林水和城市维护标准支出20080505－县区合计_不含人员经费系数" xfId="2385"/>
    <cellStyle name="New Times Roman" xfId="2386"/>
    <cellStyle name="标题 1 4" xfId="2387"/>
    <cellStyle name="40% - 强调文字颜色 1 4" xfId="2388"/>
    <cellStyle name="60% - 强调文字颜色 1 2" xfId="2389"/>
    <cellStyle name="Calculation 3" xfId="2390"/>
    <cellStyle name="60% - Accent2 3 2" xfId="2391"/>
    <cellStyle name="差_民生政策最低支出需求" xfId="2392"/>
    <cellStyle name="40% - 强调文字颜色 2 3" xfId="2393"/>
    <cellStyle name="好_行政（人员）_县市旗测算-新科目（含人口规模效应）_财力性转移支付2010年预算参考数" xfId="2394"/>
    <cellStyle name="40% - Accent5 3 2" xfId="2395"/>
    <cellStyle name="60% - Accent3 2" xfId="2396"/>
    <cellStyle name="差_地方配套按人均增幅控制8.30一般预算平均增幅、人均可用财力平均增幅两次控制、社会治安系数调整、案件数调整xl" xfId="2397"/>
    <cellStyle name="差_测算结果汇总_财力性转移支付2010年预算参考数" xfId="2398"/>
    <cellStyle name="差_11大理" xfId="2399"/>
    <cellStyle name="60% - Accent3 3" xfId="2400"/>
    <cellStyle name="Accent1 - 20% 2" xfId="2401"/>
    <cellStyle name="60% - Accent4 3 2" xfId="2402"/>
    <cellStyle name="差_义务教育阶段教职工人数（教育厅提供最终） 3 2" xfId="2403"/>
    <cellStyle name="常规 23 4" xfId="2404"/>
    <cellStyle name="40% - Accent4_Sheet1" xfId="2405"/>
    <cellStyle name="差 2" xfId="2406"/>
    <cellStyle name="差_危改资金测算" xfId="2407"/>
    <cellStyle name="好_28四川" xfId="2408"/>
    <cellStyle name="差_Book1_2014校舍维修资金分配(定）" xfId="2409"/>
    <cellStyle name="好_分析缺口率" xfId="2410"/>
    <cellStyle name="标题 4 3" xfId="2411"/>
    <cellStyle name="差 3" xfId="2412"/>
    <cellStyle name="差_2009年一般性转移支付标准工资_~5676413_Sheet1" xfId="2413"/>
    <cellStyle name="标题 1" xfId="2414" builtinId="16"/>
    <cellStyle name="_本部汇总" xfId="2415"/>
    <cellStyle name="好_县市旗测算-新科目（20080627）_民生政策最低支出需求_财力性转移支付2010年预算参考数" xfId="2416"/>
    <cellStyle name="60% - Accent5 3" xfId="2417"/>
    <cellStyle name="Good 3 2" xfId="2418"/>
    <cellStyle name="差_县公司_Sheet1" xfId="2419"/>
    <cellStyle name="Red" xfId="2420"/>
    <cellStyle name="差 3 2" xfId="2421"/>
    <cellStyle name="常规 7 3 3" xfId="2422"/>
    <cellStyle name="标题 1 2" xfId="2423"/>
    <cellStyle name="差_Sheet1" xfId="2424"/>
    <cellStyle name="60% - Accent2_Sheet1" xfId="2425"/>
    <cellStyle name="好_汇总表_财力性转移支付2010年预算参考数" xfId="2426"/>
    <cellStyle name="Accent1 - 20% 3 2" xfId="2427"/>
    <cellStyle name="差_2009年一般性转移支付标准工资_奖励补助测算5.22测试" xfId="2428"/>
    <cellStyle name="千位分隔 2 2" xfId="2429"/>
    <cellStyle name="60% - Accent5 3 2" xfId="2430"/>
    <cellStyle name="Accent6" xfId="2431"/>
    <cellStyle name="60% - Accent5_Sheet1" xfId="2432"/>
    <cellStyle name="差_2006年27重庆_财力性转移支付2010年预算参考数" xfId="2433"/>
    <cellStyle name="差_03昭通 2" xfId="2434"/>
    <cellStyle name="60% - 强调文字颜色 2 2 4" xfId="2435"/>
    <cellStyle name="差_2009年一般性转移支付标准工资_奖励补助测算7.25 3" xfId="2436"/>
    <cellStyle name="差_汇总-县级财政报表附表_Sheet1" xfId="2437"/>
    <cellStyle name="Note 3" xfId="2438"/>
    <cellStyle name="差_2006年水利统计指标统计表_Sheet1" xfId="2439"/>
    <cellStyle name="60% - 强调文字颜色 6 3 3" xfId="2440"/>
    <cellStyle name="差_2、土地面积、人口、粮食产量基本情况" xfId="2441"/>
    <cellStyle name="60% - 强调文字颜色 1 2 4" xfId="2442"/>
    <cellStyle name="数字 3" xfId="2443"/>
    <cellStyle name="comma zerodec" xfId="2444"/>
    <cellStyle name="好_县市旗测算-新科目（20080627）_县市旗测算-新科目（含人口规模效应）_财力性转移支付2010年预算参考数" xfId="2445"/>
    <cellStyle name="40% - Accent3" xfId="2446"/>
    <cellStyle name="60% - 强调文字颜色 1 2_Sheet1" xfId="2447"/>
    <cellStyle name="60% - 强调文字颜色 1 3" xfId="2448"/>
    <cellStyle name="差_2014年义务教育阶段在校生和寄宿生数（新机制测算修订）" xfId="2449"/>
    <cellStyle name="60% - 强调文字颜色 2 3" xfId="2450"/>
    <cellStyle name="40% - Accent1" xfId="2451"/>
    <cellStyle name="差_县市旗测算20080508_不含人员经费系数" xfId="2452"/>
    <cellStyle name="gcd" xfId="2453"/>
    <cellStyle name="Title" xfId="2454"/>
    <cellStyle name="60% - 强调文字颜色 3 2 4" xfId="2455"/>
    <cellStyle name="差_市辖区测算20080510_县市旗测算-新科目（含人口规模效应）" xfId="2456"/>
    <cellStyle name="常规 2 2 3 2" xfId="2457"/>
    <cellStyle name="_20100326高清市院遂宁检察院1080P配置清单26日改" xfId="2458"/>
    <cellStyle name="60% - 强调文字颜色 1 3 3" xfId="2459"/>
    <cellStyle name="差_2009年一般性转移支付标准工资_地方配套按人均增幅控制8.30一般预算平均增幅、人均可用财力平均增幅两次控制、社会治安系数调整、案件数调整xl 2" xfId="2460"/>
    <cellStyle name="好_2009年一般性转移支付标准工资 3" xfId="2461"/>
    <cellStyle name="Currency [0]" xfId="2462"/>
    <cellStyle name="好_11大理_Sheet1" xfId="2463"/>
    <cellStyle name="差_行政（人员）" xfId="2464"/>
    <cellStyle name="好_2009年一般性转移支付标准工资_奖励补助测算5.24冯铸 2" xfId="2465"/>
    <cellStyle name="常规 10 2" xfId="2466"/>
    <cellStyle name="60% - 强调文字颜色 3 2_Sheet1" xfId="2467"/>
    <cellStyle name="Accent1 - 40% 3" xfId="2468"/>
    <cellStyle name="差_2009年一般性转移支付标准工资_地方配套按人均增幅控制8.30一般预算平均增幅、人均可用财力平均增幅两次控制、社会治安系数调整、案件数调整xl_Sheet1" xfId="2469"/>
    <cellStyle name="好_人员工资和公用经费2_财力性转移支付2010年预算参考数" xfId="2470"/>
    <cellStyle name="60% - 强调文字颜色 3 3 2" xfId="2471"/>
    <cellStyle name="60% - 强调文字颜色 5 2 4" xfId="2472"/>
    <cellStyle name="好_2006年全省财力计算表（中央、决算）" xfId="2473"/>
    <cellStyle name="Dezimal_laroux" xfId="2474"/>
    <cellStyle name="60% - 强调文字颜色 3 4" xfId="2475"/>
    <cellStyle name="差_历年教师人数" xfId="2476"/>
    <cellStyle name="60% - 强调文字颜色 2 2 3" xfId="2477"/>
    <cellStyle name="差_奖励补助测算5.22测试" xfId="2478"/>
    <cellStyle name="60% - 强调文字颜色 5 2_Sheet1" xfId="2479"/>
    <cellStyle name="好_~5676413 3 2" xfId="2480"/>
    <cellStyle name="差_03昭通" xfId="2481"/>
    <cellStyle name="差_2006年基础数据 2" xfId="2482"/>
    <cellStyle name="差_2006年基础数据 3" xfId="2483"/>
    <cellStyle name="解释性文本 2_Sheet1" xfId="2484"/>
    <cellStyle name="60% - 强调文字颜色 5 3 3" xfId="2485"/>
    <cellStyle name="差_云南省2008年中小学教职工情况（教育厅提供20090101加工整理）_Sheet1" xfId="2486"/>
    <cellStyle name="常规 6" xfId="2487"/>
    <cellStyle name="检查单元格 2" xfId="2488"/>
    <cellStyle name="PSHeading" xfId="2489"/>
    <cellStyle name="差_行政(燃修费)_县市旗测算-新科目（含人口规模效应）_财力性转移支付2010年预算参考数" xfId="2490"/>
    <cellStyle name="Accent5 9" xfId="2491"/>
    <cellStyle name="差_2009年一般性转移支付标准工资_地方配套按人均增幅控制8.30一般预算平均增幅、人均可用财力平均增幅两次控制、社会治安系数调整、案件数调整xl" xfId="2492"/>
    <cellStyle name="Accent3 - 40% 3 2" xfId="2493"/>
    <cellStyle name="貨幣_SGV" xfId="2494"/>
    <cellStyle name="好_第五部分(才淼、饶永宏） 3 2" xfId="2495"/>
    <cellStyle name="差_农林水和城市维护标准支出20080505－县区合计_民生政策最低支出需求_财力性转移支付2010年预算参考数" xfId="2496"/>
    <cellStyle name="20% - 强调文字颜色 3 3 2" xfId="2497"/>
    <cellStyle name="_ET_STYLE_NoName_00__Book1_1_县公司" xfId="2498"/>
    <cellStyle name="差_00省级(打印) 3 2" xfId="2499"/>
    <cellStyle name="Accent1 4" xfId="2500"/>
    <cellStyle name="Accent3 - 60%" xfId="2501"/>
    <cellStyle name="好_奖励补助测算7.25 (version 1) (version 1) 3" xfId="2502"/>
    <cellStyle name="差_Book1_银行账户情况表_2010年12月 3 2" xfId="2503"/>
    <cellStyle name="差_行政（人员）_不含人员经费系数_财力性转移支付2010年预算参考数" xfId="2504"/>
    <cellStyle name="好_Book2" xfId="2505"/>
    <cellStyle name="差_1003牟定县 3 2" xfId="2506"/>
    <cellStyle name="Accent1_2006年33甘肃" xfId="2507"/>
    <cellStyle name="PSSpacer" xfId="2508"/>
    <cellStyle name="Accent3 - 20%" xfId="2509"/>
    <cellStyle name="差_2007年检察院案件数" xfId="2510"/>
    <cellStyle name="差_教师绩效工资测算表（离退休按各地上报数测算）2009年1月1日" xfId="2511"/>
    <cellStyle name="40% - Accent3 3 2" xfId="2512"/>
    <cellStyle name="差_2007年检察院案件数 3 2" xfId="2513"/>
    <cellStyle name="强调文字颜色 5 3" xfId="2514"/>
    <cellStyle name="Accent3 - 20% 3 2" xfId="2515"/>
    <cellStyle name="Output 2" xfId="2516"/>
    <cellStyle name="Accent2 - 60% 3 2" xfId="2517"/>
    <cellStyle name="Accent2 - 60%_Sheet1" xfId="2518"/>
    <cellStyle name="Pourcentage_pldt" xfId="2519"/>
    <cellStyle name="60% - Accent5 2" xfId="2520"/>
    <cellStyle name="差_行政（人员）_财力性转移支付2010年预算参考数" xfId="2521"/>
    <cellStyle name="20% - Accent4 3 2" xfId="2522"/>
    <cellStyle name="好_县级公安机关公用经费标准奖励测算方案（定稿） 3 2" xfId="2523"/>
    <cellStyle name="Accent2 9" xfId="2524"/>
    <cellStyle name="好_行政公检法测算_不含人员经费系数_财力性转移支付2010年预算参考数" xfId="2525"/>
    <cellStyle name="6mal" xfId="2526"/>
    <cellStyle name="差_2006年全省财力计算表（中央、决算） 3 2" xfId="2527"/>
    <cellStyle name="差_2006年水利统计指标统计表_财力性转移支付2010年预算参考数" xfId="2528"/>
    <cellStyle name="差_Book1 3 2" xfId="2529"/>
    <cellStyle name="差_第五部分(才淼、饶永宏）" xfId="2530"/>
    <cellStyle name="差_云南省2008年中小学教职工情况（教育厅提供20090101加工整理）" xfId="2531"/>
    <cellStyle name="差_一般预算支出口径剔除表" xfId="2532"/>
    <cellStyle name="好_县市旗测算-新科目（20080627）_民生政策最低支出需求" xfId="2533"/>
    <cellStyle name="差_2006年在职人员情况" xfId="2534"/>
    <cellStyle name="Accent4 3" xfId="2535"/>
    <cellStyle name="Accent4 3 2" xfId="2536"/>
    <cellStyle name="差_2006年在职人员情况 2" xfId="2537"/>
    <cellStyle name="常规 23 7" xfId="2538"/>
    <cellStyle name="好_Book2 2" xfId="2539"/>
    <cellStyle name="差_2006年在职人员情况 3" xfId="2540"/>
    <cellStyle name="差_2006年在职人员情况_Sheet1" xfId="2541"/>
    <cellStyle name="Accent3 - 20% 3" xfId="2542"/>
    <cellStyle name="差_2007年检察院案件数 3" xfId="2543"/>
    <cellStyle name="差_2007年可用财力" xfId="2544"/>
    <cellStyle name="好_卫生(按照总人口测算）—20080416_财力性转移支付2010年预算参考数" xfId="2545"/>
    <cellStyle name="差_~4190974 3" xfId="2546"/>
    <cellStyle name="差_2007年人员分部门统计表" xfId="2547"/>
    <cellStyle name="常规 11_01综合类2010" xfId="2548"/>
    <cellStyle name="好_2009年一般性转移支付标准工资_~4190974 3 2" xfId="2549"/>
    <cellStyle name="差_2007年人员分部门统计表 2" xfId="2550"/>
    <cellStyle name="编号" xfId="2551"/>
    <cellStyle name="差_~4190974 3 2" xfId="25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K:/Documents and Settings/User/&#26700;&#38754;/&#35838;&#39064;/&#21382;&#24180;&#22269;&#23478;&#20915;&#31639;/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A:/WINDOWS.000/Desktop/&#25105;&#30340;&#20844;&#25991;&#21253;/&#36213;&#21746;&#36132;&#25991;&#20214;&#22841;/&#25253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10.128.13.131/&#22320;&#26041;&#22788;&#20027;&#26426;/&#36130;&#25919;&#20379;&#20859;&#20154;&#21592;&#20449;&#24687;&#34920;/&#25945;&#32946;/&#27896;&#27700;&#22235;&#2001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K:/Documents and Settings/User/&#26700;&#38754;/&#35838;&#39064;/&#26032;&#24314;&#25991;&#20214;&#22841;/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MAINSERVER/private/XHC/XLS/XJ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10.128.13.131/&#22320;&#26041;&#22788;&#20027;&#26426;/BY/YS3/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SHANGHAI_LF/&#39044;&#31639;&#22788;/BY/YS3/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10.128.13.131/&#22320;&#26041;&#22788;&#20027;&#26426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&#38590;De&#31946;&#28034;&#30340;&#20113;&#25991;&#26723;/2020/&#28304;&#25968;&#25454;WW/16-19&#65288;&#23436;&#2084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&#20219;&#34183;/&#24037;&#20316;/2007&#24180;/&#35760;&#24080;/2007&#24180;&#35760;&#2408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Y:/home/changchen/&#26700;&#38754;/home/changchen/&#26700;&#38754;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四月份月报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XL4Poppy"/>
      <sheetName val=""/>
      <sheetName val="_x005f_x0000__x005f_x0000__x005f_x0000__x005f_x0000__x0"/>
      <sheetName val="_x005f_x005f_x005f_x0000__x005f_x005f_x005f_x0000__x005"/>
      <sheetName val="20 运输公司"/>
      <sheetName val="_x005f_x005f_x005f_x005f_x005f_x005f_x005f_x0000__x005f"/>
      <sheetName val="_x0"/>
      <sheetName val="市级专项格式"/>
      <sheetName val="经济科目"/>
      <sheetName val="维修租赁"/>
      <sheetName val="专项业务"/>
      <sheetName val="_x005f_x005f_x005f_x005f_x005f_x005f_x005f_x005f_x005f_x005f_"/>
      <sheetName val="行政区划"/>
      <sheetName val="POWER ASSUMPTIONS"/>
      <sheetName val="村级支出"/>
      <sheetName val="_x005f"/>
      <sheetName val="_x005f_x005f_x005F"/>
      <sheetName val="_x005f_x005f_"/>
      <sheetName val="项目类型"/>
      <sheetName val="基础表"/>
      <sheetName val="_x005f_x0000__x005f_x0000__x005"/>
      <sheetName val="_x005f_x005f_x005f_x0000__x005f"/>
      <sheetName val="_x005f_x005f_x005f_x005f_"/>
      <sheetName val="_x005f_x005f_x005f_x005f_x005f_x005f_x005f_x005f_"/>
      <sheetName val="_x005"/>
      <sheetName val="_x005f_x0000__x005f"/>
      <sheetName val="有效性列表"/>
      <sheetName val="_x005f_x005f_x005f_x005f_x005F"/>
      <sheetName val="G.1R-Shou COP G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  <sheetName val="Sheet2"/>
      <sheetName val="下拉选项"/>
      <sheetName val="经费权重"/>
      <sheetName val="mmm"/>
      <sheetName val="人员支出"/>
      <sheetName val="Financ. Overview"/>
      <sheetName val="Toolbox"/>
      <sheetName val="表十六"/>
      <sheetName val="国家"/>
      <sheetName val="区02表"/>
      <sheetName val="区03-1表"/>
      <sheetName val="项目类型"/>
      <sheetName val="参数表"/>
      <sheetName val="区划对应表"/>
      <sheetName val="Sheet1"/>
      <sheetName val="01北京市"/>
      <sheetName val="2009"/>
      <sheetName val="公路里程"/>
      <sheetName val="Main"/>
      <sheetName val="eqpm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PKx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  <sheetName val="国家"/>
      <sheetName val="分类"/>
      <sheetName val="市级专项格式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工商税收"/>
      <sheetName val="市与直管县结算明细表"/>
      <sheetName val="DB"/>
      <sheetName val="经费权重"/>
      <sheetName val="结余结转"/>
      <sheetName val="L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结果"/>
      <sheetName val="2018-2020招聘统计"/>
      <sheetName val="导出计数_入职年份"/>
      <sheetName val="2018成绩分析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_x005f_x005f_x005f_x0000__x005f"/>
      <sheetName val="_x005f_x005f_x005f_x005f_"/>
      <sheetName val="_x005f_x005f_x005f_x005f_x005f_x005f_x005f_x005f_x005f_x005f_"/>
      <sheetName val="Sheet1"/>
      <sheetName val="_x005f_x005f_x005f_x005f_x005f_x005f_x005f_x005f_"/>
      <sheetName val="有效性列表"/>
      <sheetName val="区划对应表"/>
      <sheetName val="L24"/>
      <sheetName val="_x0"/>
      <sheetName val="_x005"/>
      <sheetName val="人民银行"/>
      <sheetName val="人员支出"/>
      <sheetName val="农业人口"/>
      <sheetName val="#REF!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63"/>
  <sheetViews>
    <sheetView tabSelected="1" workbookViewId="0">
      <selection activeCell="I10" sqref="I10"/>
    </sheetView>
  </sheetViews>
  <sheetFormatPr defaultColWidth="9" defaultRowHeight="13.5" outlineLevelCol="5"/>
  <cols>
    <col min="1" max="1" width="16.625" style="37" customWidth="true"/>
    <col min="2" max="2" width="22.875" style="37" customWidth="true"/>
    <col min="3" max="3" width="15.5" style="37" customWidth="true"/>
    <col min="4" max="4" width="16.125" style="37" customWidth="true"/>
    <col min="5" max="5" width="13.375" style="38" customWidth="true"/>
    <col min="6" max="6" width="26.875" style="37" customWidth="true"/>
    <col min="7" max="243" width="9" style="37"/>
    <col min="244" max="244" width="16.625" style="37" customWidth="true"/>
    <col min="245" max="245" width="9.75" style="37" customWidth="true"/>
    <col min="246" max="246" width="11.5" style="37" customWidth="true"/>
    <col min="247" max="247" width="12.25" style="37" customWidth="true"/>
    <col min="248" max="249" width="10.75" style="37" customWidth="true"/>
    <col min="250" max="251" width="11.375" style="37" customWidth="true"/>
    <col min="252" max="252" width="12.25" style="37" customWidth="true"/>
    <col min="253" max="253" width="12.5" style="37" customWidth="true"/>
    <col min="254" max="254" width="11.375" style="37" customWidth="true"/>
    <col min="255" max="256" width="10.25" style="37" customWidth="true"/>
    <col min="257" max="257" width="11.375" style="37" customWidth="true"/>
    <col min="258" max="258" width="11.75" style="37" customWidth="true"/>
    <col min="259" max="499" width="9" style="37"/>
    <col min="500" max="500" width="16.625" style="37" customWidth="true"/>
    <col min="501" max="501" width="9.75" style="37" customWidth="true"/>
    <col min="502" max="502" width="11.5" style="37" customWidth="true"/>
    <col min="503" max="503" width="12.25" style="37" customWidth="true"/>
    <col min="504" max="505" width="10.75" style="37" customWidth="true"/>
    <col min="506" max="507" width="11.375" style="37" customWidth="true"/>
    <col min="508" max="508" width="12.25" style="37" customWidth="true"/>
    <col min="509" max="509" width="12.5" style="37" customWidth="true"/>
    <col min="510" max="510" width="11.375" style="37" customWidth="true"/>
    <col min="511" max="512" width="10.25" style="37" customWidth="true"/>
    <col min="513" max="513" width="11.375" style="37" customWidth="true"/>
    <col min="514" max="514" width="11.75" style="37" customWidth="true"/>
    <col min="515" max="755" width="9" style="37"/>
    <col min="756" max="756" width="16.625" style="37" customWidth="true"/>
    <col min="757" max="757" width="9.75" style="37" customWidth="true"/>
    <col min="758" max="758" width="11.5" style="37" customWidth="true"/>
    <col min="759" max="759" width="12.25" style="37" customWidth="true"/>
    <col min="760" max="761" width="10.75" style="37" customWidth="true"/>
    <col min="762" max="763" width="11.375" style="37" customWidth="true"/>
    <col min="764" max="764" width="12.25" style="37" customWidth="true"/>
    <col min="765" max="765" width="12.5" style="37" customWidth="true"/>
    <col min="766" max="766" width="11.375" style="37" customWidth="true"/>
    <col min="767" max="768" width="10.25" style="37" customWidth="true"/>
    <col min="769" max="769" width="11.375" style="37" customWidth="true"/>
    <col min="770" max="770" width="11.75" style="37" customWidth="true"/>
    <col min="771" max="1011" width="9" style="37"/>
    <col min="1012" max="1012" width="16.625" style="37" customWidth="true"/>
    <col min="1013" max="1013" width="9.75" style="37" customWidth="true"/>
    <col min="1014" max="1014" width="11.5" style="37" customWidth="true"/>
    <col min="1015" max="1015" width="12.25" style="37" customWidth="true"/>
    <col min="1016" max="1017" width="10.75" style="37" customWidth="true"/>
    <col min="1018" max="1019" width="11.375" style="37" customWidth="true"/>
    <col min="1020" max="1020" width="12.25" style="37" customWidth="true"/>
    <col min="1021" max="1021" width="12.5" style="37" customWidth="true"/>
    <col min="1022" max="1022" width="11.375" style="37" customWidth="true"/>
    <col min="1023" max="1024" width="10.25" style="37" customWidth="true"/>
    <col min="1025" max="1025" width="11.375" style="37" customWidth="true"/>
    <col min="1026" max="1026" width="11.75" style="37" customWidth="true"/>
    <col min="1027" max="1267" width="9" style="37"/>
    <col min="1268" max="1268" width="16.625" style="37" customWidth="true"/>
    <col min="1269" max="1269" width="9.75" style="37" customWidth="true"/>
    <col min="1270" max="1270" width="11.5" style="37" customWidth="true"/>
    <col min="1271" max="1271" width="12.25" style="37" customWidth="true"/>
    <col min="1272" max="1273" width="10.75" style="37" customWidth="true"/>
    <col min="1274" max="1275" width="11.375" style="37" customWidth="true"/>
    <col min="1276" max="1276" width="12.25" style="37" customWidth="true"/>
    <col min="1277" max="1277" width="12.5" style="37" customWidth="true"/>
    <col min="1278" max="1278" width="11.375" style="37" customWidth="true"/>
    <col min="1279" max="1280" width="10.25" style="37" customWidth="true"/>
    <col min="1281" max="1281" width="11.375" style="37" customWidth="true"/>
    <col min="1282" max="1282" width="11.75" style="37" customWidth="true"/>
    <col min="1283" max="1523" width="9" style="37"/>
    <col min="1524" max="1524" width="16.625" style="37" customWidth="true"/>
    <col min="1525" max="1525" width="9.75" style="37" customWidth="true"/>
    <col min="1526" max="1526" width="11.5" style="37" customWidth="true"/>
    <col min="1527" max="1527" width="12.25" style="37" customWidth="true"/>
    <col min="1528" max="1529" width="10.75" style="37" customWidth="true"/>
    <col min="1530" max="1531" width="11.375" style="37" customWidth="true"/>
    <col min="1532" max="1532" width="12.25" style="37" customWidth="true"/>
    <col min="1533" max="1533" width="12.5" style="37" customWidth="true"/>
    <col min="1534" max="1534" width="11.375" style="37" customWidth="true"/>
    <col min="1535" max="1536" width="10.25" style="37" customWidth="true"/>
    <col min="1537" max="1537" width="11.375" style="37" customWidth="true"/>
    <col min="1538" max="1538" width="11.75" style="37" customWidth="true"/>
    <col min="1539" max="1779" width="9" style="37"/>
    <col min="1780" max="1780" width="16.625" style="37" customWidth="true"/>
    <col min="1781" max="1781" width="9.75" style="37" customWidth="true"/>
    <col min="1782" max="1782" width="11.5" style="37" customWidth="true"/>
    <col min="1783" max="1783" width="12.25" style="37" customWidth="true"/>
    <col min="1784" max="1785" width="10.75" style="37" customWidth="true"/>
    <col min="1786" max="1787" width="11.375" style="37" customWidth="true"/>
    <col min="1788" max="1788" width="12.25" style="37" customWidth="true"/>
    <col min="1789" max="1789" width="12.5" style="37" customWidth="true"/>
    <col min="1790" max="1790" width="11.375" style="37" customWidth="true"/>
    <col min="1791" max="1792" width="10.25" style="37" customWidth="true"/>
    <col min="1793" max="1793" width="11.375" style="37" customWidth="true"/>
    <col min="1794" max="1794" width="11.75" style="37" customWidth="true"/>
    <col min="1795" max="2035" width="9" style="37"/>
    <col min="2036" max="2036" width="16.625" style="37" customWidth="true"/>
    <col min="2037" max="2037" width="9.75" style="37" customWidth="true"/>
    <col min="2038" max="2038" width="11.5" style="37" customWidth="true"/>
    <col min="2039" max="2039" width="12.25" style="37" customWidth="true"/>
    <col min="2040" max="2041" width="10.75" style="37" customWidth="true"/>
    <col min="2042" max="2043" width="11.375" style="37" customWidth="true"/>
    <col min="2044" max="2044" width="12.25" style="37" customWidth="true"/>
    <col min="2045" max="2045" width="12.5" style="37" customWidth="true"/>
    <col min="2046" max="2046" width="11.375" style="37" customWidth="true"/>
    <col min="2047" max="2048" width="10.25" style="37" customWidth="true"/>
    <col min="2049" max="2049" width="11.375" style="37" customWidth="true"/>
    <col min="2050" max="2050" width="11.75" style="37" customWidth="true"/>
    <col min="2051" max="2291" width="9" style="37"/>
    <col min="2292" max="2292" width="16.625" style="37" customWidth="true"/>
    <col min="2293" max="2293" width="9.75" style="37" customWidth="true"/>
    <col min="2294" max="2294" width="11.5" style="37" customWidth="true"/>
    <col min="2295" max="2295" width="12.25" style="37" customWidth="true"/>
    <col min="2296" max="2297" width="10.75" style="37" customWidth="true"/>
    <col min="2298" max="2299" width="11.375" style="37" customWidth="true"/>
    <col min="2300" max="2300" width="12.25" style="37" customWidth="true"/>
    <col min="2301" max="2301" width="12.5" style="37" customWidth="true"/>
    <col min="2302" max="2302" width="11.375" style="37" customWidth="true"/>
    <col min="2303" max="2304" width="10.25" style="37" customWidth="true"/>
    <col min="2305" max="2305" width="11.375" style="37" customWidth="true"/>
    <col min="2306" max="2306" width="11.75" style="37" customWidth="true"/>
    <col min="2307" max="2547" width="9" style="37"/>
    <col min="2548" max="2548" width="16.625" style="37" customWidth="true"/>
    <col min="2549" max="2549" width="9.75" style="37" customWidth="true"/>
    <col min="2550" max="2550" width="11.5" style="37" customWidth="true"/>
    <col min="2551" max="2551" width="12.25" style="37" customWidth="true"/>
    <col min="2552" max="2553" width="10.75" style="37" customWidth="true"/>
    <col min="2554" max="2555" width="11.375" style="37" customWidth="true"/>
    <col min="2556" max="2556" width="12.25" style="37" customWidth="true"/>
    <col min="2557" max="2557" width="12.5" style="37" customWidth="true"/>
    <col min="2558" max="2558" width="11.375" style="37" customWidth="true"/>
    <col min="2559" max="2560" width="10.25" style="37" customWidth="true"/>
    <col min="2561" max="2561" width="11.375" style="37" customWidth="true"/>
    <col min="2562" max="2562" width="11.75" style="37" customWidth="true"/>
    <col min="2563" max="2803" width="9" style="37"/>
    <col min="2804" max="2804" width="16.625" style="37" customWidth="true"/>
    <col min="2805" max="2805" width="9.75" style="37" customWidth="true"/>
    <col min="2806" max="2806" width="11.5" style="37" customWidth="true"/>
    <col min="2807" max="2807" width="12.25" style="37" customWidth="true"/>
    <col min="2808" max="2809" width="10.75" style="37" customWidth="true"/>
    <col min="2810" max="2811" width="11.375" style="37" customWidth="true"/>
    <col min="2812" max="2812" width="12.25" style="37" customWidth="true"/>
    <col min="2813" max="2813" width="12.5" style="37" customWidth="true"/>
    <col min="2814" max="2814" width="11.375" style="37" customWidth="true"/>
    <col min="2815" max="2816" width="10.25" style="37" customWidth="true"/>
    <col min="2817" max="2817" width="11.375" style="37" customWidth="true"/>
    <col min="2818" max="2818" width="11.75" style="37" customWidth="true"/>
    <col min="2819" max="3059" width="9" style="37"/>
    <col min="3060" max="3060" width="16.625" style="37" customWidth="true"/>
    <col min="3061" max="3061" width="9.75" style="37" customWidth="true"/>
    <col min="3062" max="3062" width="11.5" style="37" customWidth="true"/>
    <col min="3063" max="3063" width="12.25" style="37" customWidth="true"/>
    <col min="3064" max="3065" width="10.75" style="37" customWidth="true"/>
    <col min="3066" max="3067" width="11.375" style="37" customWidth="true"/>
    <col min="3068" max="3068" width="12.25" style="37" customWidth="true"/>
    <col min="3069" max="3069" width="12.5" style="37" customWidth="true"/>
    <col min="3070" max="3070" width="11.375" style="37" customWidth="true"/>
    <col min="3071" max="3072" width="10.25" style="37" customWidth="true"/>
    <col min="3073" max="3073" width="11.375" style="37" customWidth="true"/>
    <col min="3074" max="3074" width="11.75" style="37" customWidth="true"/>
    <col min="3075" max="3315" width="9" style="37"/>
    <col min="3316" max="3316" width="16.625" style="37" customWidth="true"/>
    <col min="3317" max="3317" width="9.75" style="37" customWidth="true"/>
    <col min="3318" max="3318" width="11.5" style="37" customWidth="true"/>
    <col min="3319" max="3319" width="12.25" style="37" customWidth="true"/>
    <col min="3320" max="3321" width="10.75" style="37" customWidth="true"/>
    <col min="3322" max="3323" width="11.375" style="37" customWidth="true"/>
    <col min="3324" max="3324" width="12.25" style="37" customWidth="true"/>
    <col min="3325" max="3325" width="12.5" style="37" customWidth="true"/>
    <col min="3326" max="3326" width="11.375" style="37" customWidth="true"/>
    <col min="3327" max="3328" width="10.25" style="37" customWidth="true"/>
    <col min="3329" max="3329" width="11.375" style="37" customWidth="true"/>
    <col min="3330" max="3330" width="11.75" style="37" customWidth="true"/>
    <col min="3331" max="3571" width="9" style="37"/>
    <col min="3572" max="3572" width="16.625" style="37" customWidth="true"/>
    <col min="3573" max="3573" width="9.75" style="37" customWidth="true"/>
    <col min="3574" max="3574" width="11.5" style="37" customWidth="true"/>
    <col min="3575" max="3575" width="12.25" style="37" customWidth="true"/>
    <col min="3576" max="3577" width="10.75" style="37" customWidth="true"/>
    <col min="3578" max="3579" width="11.375" style="37" customWidth="true"/>
    <col min="3580" max="3580" width="12.25" style="37" customWidth="true"/>
    <col min="3581" max="3581" width="12.5" style="37" customWidth="true"/>
    <col min="3582" max="3582" width="11.375" style="37" customWidth="true"/>
    <col min="3583" max="3584" width="10.25" style="37" customWidth="true"/>
    <col min="3585" max="3585" width="11.375" style="37" customWidth="true"/>
    <col min="3586" max="3586" width="11.75" style="37" customWidth="true"/>
    <col min="3587" max="3827" width="9" style="37"/>
    <col min="3828" max="3828" width="16.625" style="37" customWidth="true"/>
    <col min="3829" max="3829" width="9.75" style="37" customWidth="true"/>
    <col min="3830" max="3830" width="11.5" style="37" customWidth="true"/>
    <col min="3831" max="3831" width="12.25" style="37" customWidth="true"/>
    <col min="3832" max="3833" width="10.75" style="37" customWidth="true"/>
    <col min="3834" max="3835" width="11.375" style="37" customWidth="true"/>
    <col min="3836" max="3836" width="12.25" style="37" customWidth="true"/>
    <col min="3837" max="3837" width="12.5" style="37" customWidth="true"/>
    <col min="3838" max="3838" width="11.375" style="37" customWidth="true"/>
    <col min="3839" max="3840" width="10.25" style="37" customWidth="true"/>
    <col min="3841" max="3841" width="11.375" style="37" customWidth="true"/>
    <col min="3842" max="3842" width="11.75" style="37" customWidth="true"/>
    <col min="3843" max="4083" width="9" style="37"/>
    <col min="4084" max="4084" width="16.625" style="37" customWidth="true"/>
    <col min="4085" max="4085" width="9.75" style="37" customWidth="true"/>
    <col min="4086" max="4086" width="11.5" style="37" customWidth="true"/>
    <col min="4087" max="4087" width="12.25" style="37" customWidth="true"/>
    <col min="4088" max="4089" width="10.75" style="37" customWidth="true"/>
    <col min="4090" max="4091" width="11.375" style="37" customWidth="true"/>
    <col min="4092" max="4092" width="12.25" style="37" customWidth="true"/>
    <col min="4093" max="4093" width="12.5" style="37" customWidth="true"/>
    <col min="4094" max="4094" width="11.375" style="37" customWidth="true"/>
    <col min="4095" max="4096" width="10.25" style="37" customWidth="true"/>
    <col min="4097" max="4097" width="11.375" style="37" customWidth="true"/>
    <col min="4098" max="4098" width="11.75" style="37" customWidth="true"/>
    <col min="4099" max="4339" width="9" style="37"/>
    <col min="4340" max="4340" width="16.625" style="37" customWidth="true"/>
    <col min="4341" max="4341" width="9.75" style="37" customWidth="true"/>
    <col min="4342" max="4342" width="11.5" style="37" customWidth="true"/>
    <col min="4343" max="4343" width="12.25" style="37" customWidth="true"/>
    <col min="4344" max="4345" width="10.75" style="37" customWidth="true"/>
    <col min="4346" max="4347" width="11.375" style="37" customWidth="true"/>
    <col min="4348" max="4348" width="12.25" style="37" customWidth="true"/>
    <col min="4349" max="4349" width="12.5" style="37" customWidth="true"/>
    <col min="4350" max="4350" width="11.375" style="37" customWidth="true"/>
    <col min="4351" max="4352" width="10.25" style="37" customWidth="true"/>
    <col min="4353" max="4353" width="11.375" style="37" customWidth="true"/>
    <col min="4354" max="4354" width="11.75" style="37" customWidth="true"/>
    <col min="4355" max="4595" width="9" style="37"/>
    <col min="4596" max="4596" width="16.625" style="37" customWidth="true"/>
    <col min="4597" max="4597" width="9.75" style="37" customWidth="true"/>
    <col min="4598" max="4598" width="11.5" style="37" customWidth="true"/>
    <col min="4599" max="4599" width="12.25" style="37" customWidth="true"/>
    <col min="4600" max="4601" width="10.75" style="37" customWidth="true"/>
    <col min="4602" max="4603" width="11.375" style="37" customWidth="true"/>
    <col min="4604" max="4604" width="12.25" style="37" customWidth="true"/>
    <col min="4605" max="4605" width="12.5" style="37" customWidth="true"/>
    <col min="4606" max="4606" width="11.375" style="37" customWidth="true"/>
    <col min="4607" max="4608" width="10.25" style="37" customWidth="true"/>
    <col min="4609" max="4609" width="11.375" style="37" customWidth="true"/>
    <col min="4610" max="4610" width="11.75" style="37" customWidth="true"/>
    <col min="4611" max="4851" width="9" style="37"/>
    <col min="4852" max="4852" width="16.625" style="37" customWidth="true"/>
    <col min="4853" max="4853" width="9.75" style="37" customWidth="true"/>
    <col min="4854" max="4854" width="11.5" style="37" customWidth="true"/>
    <col min="4855" max="4855" width="12.25" style="37" customWidth="true"/>
    <col min="4856" max="4857" width="10.75" style="37" customWidth="true"/>
    <col min="4858" max="4859" width="11.375" style="37" customWidth="true"/>
    <col min="4860" max="4860" width="12.25" style="37" customWidth="true"/>
    <col min="4861" max="4861" width="12.5" style="37" customWidth="true"/>
    <col min="4862" max="4862" width="11.375" style="37" customWidth="true"/>
    <col min="4863" max="4864" width="10.25" style="37" customWidth="true"/>
    <col min="4865" max="4865" width="11.375" style="37" customWidth="true"/>
    <col min="4866" max="4866" width="11.75" style="37" customWidth="true"/>
    <col min="4867" max="5107" width="9" style="37"/>
    <col min="5108" max="5108" width="16.625" style="37" customWidth="true"/>
    <col min="5109" max="5109" width="9.75" style="37" customWidth="true"/>
    <col min="5110" max="5110" width="11.5" style="37" customWidth="true"/>
    <col min="5111" max="5111" width="12.25" style="37" customWidth="true"/>
    <col min="5112" max="5113" width="10.75" style="37" customWidth="true"/>
    <col min="5114" max="5115" width="11.375" style="37" customWidth="true"/>
    <col min="5116" max="5116" width="12.25" style="37" customWidth="true"/>
    <col min="5117" max="5117" width="12.5" style="37" customWidth="true"/>
    <col min="5118" max="5118" width="11.375" style="37" customWidth="true"/>
    <col min="5119" max="5120" width="10.25" style="37" customWidth="true"/>
    <col min="5121" max="5121" width="11.375" style="37" customWidth="true"/>
    <col min="5122" max="5122" width="11.75" style="37" customWidth="true"/>
    <col min="5123" max="5363" width="9" style="37"/>
    <col min="5364" max="5364" width="16.625" style="37" customWidth="true"/>
    <col min="5365" max="5365" width="9.75" style="37" customWidth="true"/>
    <col min="5366" max="5366" width="11.5" style="37" customWidth="true"/>
    <col min="5367" max="5367" width="12.25" style="37" customWidth="true"/>
    <col min="5368" max="5369" width="10.75" style="37" customWidth="true"/>
    <col min="5370" max="5371" width="11.375" style="37" customWidth="true"/>
    <col min="5372" max="5372" width="12.25" style="37" customWidth="true"/>
    <col min="5373" max="5373" width="12.5" style="37" customWidth="true"/>
    <col min="5374" max="5374" width="11.375" style="37" customWidth="true"/>
    <col min="5375" max="5376" width="10.25" style="37" customWidth="true"/>
    <col min="5377" max="5377" width="11.375" style="37" customWidth="true"/>
    <col min="5378" max="5378" width="11.75" style="37" customWidth="true"/>
    <col min="5379" max="5619" width="9" style="37"/>
    <col min="5620" max="5620" width="16.625" style="37" customWidth="true"/>
    <col min="5621" max="5621" width="9.75" style="37" customWidth="true"/>
    <col min="5622" max="5622" width="11.5" style="37" customWidth="true"/>
    <col min="5623" max="5623" width="12.25" style="37" customWidth="true"/>
    <col min="5624" max="5625" width="10.75" style="37" customWidth="true"/>
    <col min="5626" max="5627" width="11.375" style="37" customWidth="true"/>
    <col min="5628" max="5628" width="12.25" style="37" customWidth="true"/>
    <col min="5629" max="5629" width="12.5" style="37" customWidth="true"/>
    <col min="5630" max="5630" width="11.375" style="37" customWidth="true"/>
    <col min="5631" max="5632" width="10.25" style="37" customWidth="true"/>
    <col min="5633" max="5633" width="11.375" style="37" customWidth="true"/>
    <col min="5634" max="5634" width="11.75" style="37" customWidth="true"/>
    <col min="5635" max="5875" width="9" style="37"/>
    <col min="5876" max="5876" width="16.625" style="37" customWidth="true"/>
    <col min="5877" max="5877" width="9.75" style="37" customWidth="true"/>
    <col min="5878" max="5878" width="11.5" style="37" customWidth="true"/>
    <col min="5879" max="5879" width="12.25" style="37" customWidth="true"/>
    <col min="5880" max="5881" width="10.75" style="37" customWidth="true"/>
    <col min="5882" max="5883" width="11.375" style="37" customWidth="true"/>
    <col min="5884" max="5884" width="12.25" style="37" customWidth="true"/>
    <col min="5885" max="5885" width="12.5" style="37" customWidth="true"/>
    <col min="5886" max="5886" width="11.375" style="37" customWidth="true"/>
    <col min="5887" max="5888" width="10.25" style="37" customWidth="true"/>
    <col min="5889" max="5889" width="11.375" style="37" customWidth="true"/>
    <col min="5890" max="5890" width="11.75" style="37" customWidth="true"/>
    <col min="5891" max="6131" width="9" style="37"/>
    <col min="6132" max="6132" width="16.625" style="37" customWidth="true"/>
    <col min="6133" max="6133" width="9.75" style="37" customWidth="true"/>
    <col min="6134" max="6134" width="11.5" style="37" customWidth="true"/>
    <col min="6135" max="6135" width="12.25" style="37" customWidth="true"/>
    <col min="6136" max="6137" width="10.75" style="37" customWidth="true"/>
    <col min="6138" max="6139" width="11.375" style="37" customWidth="true"/>
    <col min="6140" max="6140" width="12.25" style="37" customWidth="true"/>
    <col min="6141" max="6141" width="12.5" style="37" customWidth="true"/>
    <col min="6142" max="6142" width="11.375" style="37" customWidth="true"/>
    <col min="6143" max="6144" width="10.25" style="37" customWidth="true"/>
    <col min="6145" max="6145" width="11.375" style="37" customWidth="true"/>
    <col min="6146" max="6146" width="11.75" style="37" customWidth="true"/>
    <col min="6147" max="6387" width="9" style="37"/>
    <col min="6388" max="6388" width="16.625" style="37" customWidth="true"/>
    <col min="6389" max="6389" width="9.75" style="37" customWidth="true"/>
    <col min="6390" max="6390" width="11.5" style="37" customWidth="true"/>
    <col min="6391" max="6391" width="12.25" style="37" customWidth="true"/>
    <col min="6392" max="6393" width="10.75" style="37" customWidth="true"/>
    <col min="6394" max="6395" width="11.375" style="37" customWidth="true"/>
    <col min="6396" max="6396" width="12.25" style="37" customWidth="true"/>
    <col min="6397" max="6397" width="12.5" style="37" customWidth="true"/>
    <col min="6398" max="6398" width="11.375" style="37" customWidth="true"/>
    <col min="6399" max="6400" width="10.25" style="37" customWidth="true"/>
    <col min="6401" max="6401" width="11.375" style="37" customWidth="true"/>
    <col min="6402" max="6402" width="11.75" style="37" customWidth="true"/>
    <col min="6403" max="6643" width="9" style="37"/>
    <col min="6644" max="6644" width="16.625" style="37" customWidth="true"/>
    <col min="6645" max="6645" width="9.75" style="37" customWidth="true"/>
    <col min="6646" max="6646" width="11.5" style="37" customWidth="true"/>
    <col min="6647" max="6647" width="12.25" style="37" customWidth="true"/>
    <col min="6648" max="6649" width="10.75" style="37" customWidth="true"/>
    <col min="6650" max="6651" width="11.375" style="37" customWidth="true"/>
    <col min="6652" max="6652" width="12.25" style="37" customWidth="true"/>
    <col min="6653" max="6653" width="12.5" style="37" customWidth="true"/>
    <col min="6654" max="6654" width="11.375" style="37" customWidth="true"/>
    <col min="6655" max="6656" width="10.25" style="37" customWidth="true"/>
    <col min="6657" max="6657" width="11.375" style="37" customWidth="true"/>
    <col min="6658" max="6658" width="11.75" style="37" customWidth="true"/>
    <col min="6659" max="6899" width="9" style="37"/>
    <col min="6900" max="6900" width="16.625" style="37" customWidth="true"/>
    <col min="6901" max="6901" width="9.75" style="37" customWidth="true"/>
    <col min="6902" max="6902" width="11.5" style="37" customWidth="true"/>
    <col min="6903" max="6903" width="12.25" style="37" customWidth="true"/>
    <col min="6904" max="6905" width="10.75" style="37" customWidth="true"/>
    <col min="6906" max="6907" width="11.375" style="37" customWidth="true"/>
    <col min="6908" max="6908" width="12.25" style="37" customWidth="true"/>
    <col min="6909" max="6909" width="12.5" style="37" customWidth="true"/>
    <col min="6910" max="6910" width="11.375" style="37" customWidth="true"/>
    <col min="6911" max="6912" width="10.25" style="37" customWidth="true"/>
    <col min="6913" max="6913" width="11.375" style="37" customWidth="true"/>
    <col min="6914" max="6914" width="11.75" style="37" customWidth="true"/>
    <col min="6915" max="7155" width="9" style="37"/>
    <col min="7156" max="7156" width="16.625" style="37" customWidth="true"/>
    <col min="7157" max="7157" width="9.75" style="37" customWidth="true"/>
    <col min="7158" max="7158" width="11.5" style="37" customWidth="true"/>
    <col min="7159" max="7159" width="12.25" style="37" customWidth="true"/>
    <col min="7160" max="7161" width="10.75" style="37" customWidth="true"/>
    <col min="7162" max="7163" width="11.375" style="37" customWidth="true"/>
    <col min="7164" max="7164" width="12.25" style="37" customWidth="true"/>
    <col min="7165" max="7165" width="12.5" style="37" customWidth="true"/>
    <col min="7166" max="7166" width="11.375" style="37" customWidth="true"/>
    <col min="7167" max="7168" width="10.25" style="37" customWidth="true"/>
    <col min="7169" max="7169" width="11.375" style="37" customWidth="true"/>
    <col min="7170" max="7170" width="11.75" style="37" customWidth="true"/>
    <col min="7171" max="7411" width="9" style="37"/>
    <col min="7412" max="7412" width="16.625" style="37" customWidth="true"/>
    <col min="7413" max="7413" width="9.75" style="37" customWidth="true"/>
    <col min="7414" max="7414" width="11.5" style="37" customWidth="true"/>
    <col min="7415" max="7415" width="12.25" style="37" customWidth="true"/>
    <col min="7416" max="7417" width="10.75" style="37" customWidth="true"/>
    <col min="7418" max="7419" width="11.375" style="37" customWidth="true"/>
    <col min="7420" max="7420" width="12.25" style="37" customWidth="true"/>
    <col min="7421" max="7421" width="12.5" style="37" customWidth="true"/>
    <col min="7422" max="7422" width="11.375" style="37" customWidth="true"/>
    <col min="7423" max="7424" width="10.25" style="37" customWidth="true"/>
    <col min="7425" max="7425" width="11.375" style="37" customWidth="true"/>
    <col min="7426" max="7426" width="11.75" style="37" customWidth="true"/>
    <col min="7427" max="7667" width="9" style="37"/>
    <col min="7668" max="7668" width="16.625" style="37" customWidth="true"/>
    <col min="7669" max="7669" width="9.75" style="37" customWidth="true"/>
    <col min="7670" max="7670" width="11.5" style="37" customWidth="true"/>
    <col min="7671" max="7671" width="12.25" style="37" customWidth="true"/>
    <col min="7672" max="7673" width="10.75" style="37" customWidth="true"/>
    <col min="7674" max="7675" width="11.375" style="37" customWidth="true"/>
    <col min="7676" max="7676" width="12.25" style="37" customWidth="true"/>
    <col min="7677" max="7677" width="12.5" style="37" customWidth="true"/>
    <col min="7678" max="7678" width="11.375" style="37" customWidth="true"/>
    <col min="7679" max="7680" width="10.25" style="37" customWidth="true"/>
    <col min="7681" max="7681" width="11.375" style="37" customWidth="true"/>
    <col min="7682" max="7682" width="11.75" style="37" customWidth="true"/>
    <col min="7683" max="7923" width="9" style="37"/>
    <col min="7924" max="7924" width="16.625" style="37" customWidth="true"/>
    <col min="7925" max="7925" width="9.75" style="37" customWidth="true"/>
    <col min="7926" max="7926" width="11.5" style="37" customWidth="true"/>
    <col min="7927" max="7927" width="12.25" style="37" customWidth="true"/>
    <col min="7928" max="7929" width="10.75" style="37" customWidth="true"/>
    <col min="7930" max="7931" width="11.375" style="37" customWidth="true"/>
    <col min="7932" max="7932" width="12.25" style="37" customWidth="true"/>
    <col min="7933" max="7933" width="12.5" style="37" customWidth="true"/>
    <col min="7934" max="7934" width="11.375" style="37" customWidth="true"/>
    <col min="7935" max="7936" width="10.25" style="37" customWidth="true"/>
    <col min="7937" max="7937" width="11.375" style="37" customWidth="true"/>
    <col min="7938" max="7938" width="11.75" style="37" customWidth="true"/>
    <col min="7939" max="8179" width="9" style="37"/>
    <col min="8180" max="8180" width="16.625" style="37" customWidth="true"/>
    <col min="8181" max="8181" width="9.75" style="37" customWidth="true"/>
    <col min="8182" max="8182" width="11.5" style="37" customWidth="true"/>
    <col min="8183" max="8183" width="12.25" style="37" customWidth="true"/>
    <col min="8184" max="8185" width="10.75" style="37" customWidth="true"/>
    <col min="8186" max="8187" width="11.375" style="37" customWidth="true"/>
    <col min="8188" max="8188" width="12.25" style="37" customWidth="true"/>
    <col min="8189" max="8189" width="12.5" style="37" customWidth="true"/>
    <col min="8190" max="8190" width="11.375" style="37" customWidth="true"/>
    <col min="8191" max="8192" width="10.25" style="37" customWidth="true"/>
    <col min="8193" max="8193" width="11.375" style="37" customWidth="true"/>
    <col min="8194" max="8194" width="11.75" style="37" customWidth="true"/>
    <col min="8195" max="8435" width="9" style="37"/>
    <col min="8436" max="8436" width="16.625" style="37" customWidth="true"/>
    <col min="8437" max="8437" width="9.75" style="37" customWidth="true"/>
    <col min="8438" max="8438" width="11.5" style="37" customWidth="true"/>
    <col min="8439" max="8439" width="12.25" style="37" customWidth="true"/>
    <col min="8440" max="8441" width="10.75" style="37" customWidth="true"/>
    <col min="8442" max="8443" width="11.375" style="37" customWidth="true"/>
    <col min="8444" max="8444" width="12.25" style="37" customWidth="true"/>
    <col min="8445" max="8445" width="12.5" style="37" customWidth="true"/>
    <col min="8446" max="8446" width="11.375" style="37" customWidth="true"/>
    <col min="8447" max="8448" width="10.25" style="37" customWidth="true"/>
    <col min="8449" max="8449" width="11.375" style="37" customWidth="true"/>
    <col min="8450" max="8450" width="11.75" style="37" customWidth="true"/>
    <col min="8451" max="8691" width="9" style="37"/>
    <col min="8692" max="8692" width="16.625" style="37" customWidth="true"/>
    <col min="8693" max="8693" width="9.75" style="37" customWidth="true"/>
    <col min="8694" max="8694" width="11.5" style="37" customWidth="true"/>
    <col min="8695" max="8695" width="12.25" style="37" customWidth="true"/>
    <col min="8696" max="8697" width="10.75" style="37" customWidth="true"/>
    <col min="8698" max="8699" width="11.375" style="37" customWidth="true"/>
    <col min="8700" max="8700" width="12.25" style="37" customWidth="true"/>
    <col min="8701" max="8701" width="12.5" style="37" customWidth="true"/>
    <col min="8702" max="8702" width="11.375" style="37" customWidth="true"/>
    <col min="8703" max="8704" width="10.25" style="37" customWidth="true"/>
    <col min="8705" max="8705" width="11.375" style="37" customWidth="true"/>
    <col min="8706" max="8706" width="11.75" style="37" customWidth="true"/>
    <col min="8707" max="8947" width="9" style="37"/>
    <col min="8948" max="8948" width="16.625" style="37" customWidth="true"/>
    <col min="8949" max="8949" width="9.75" style="37" customWidth="true"/>
    <col min="8950" max="8950" width="11.5" style="37" customWidth="true"/>
    <col min="8951" max="8951" width="12.25" style="37" customWidth="true"/>
    <col min="8952" max="8953" width="10.75" style="37" customWidth="true"/>
    <col min="8954" max="8955" width="11.375" style="37" customWidth="true"/>
    <col min="8956" max="8956" width="12.25" style="37" customWidth="true"/>
    <col min="8957" max="8957" width="12.5" style="37" customWidth="true"/>
    <col min="8958" max="8958" width="11.375" style="37" customWidth="true"/>
    <col min="8959" max="8960" width="10.25" style="37" customWidth="true"/>
    <col min="8961" max="8961" width="11.375" style="37" customWidth="true"/>
    <col min="8962" max="8962" width="11.75" style="37" customWidth="true"/>
    <col min="8963" max="9203" width="9" style="37"/>
    <col min="9204" max="9204" width="16.625" style="37" customWidth="true"/>
    <col min="9205" max="9205" width="9.75" style="37" customWidth="true"/>
    <col min="9206" max="9206" width="11.5" style="37" customWidth="true"/>
    <col min="9207" max="9207" width="12.25" style="37" customWidth="true"/>
    <col min="9208" max="9209" width="10.75" style="37" customWidth="true"/>
    <col min="9210" max="9211" width="11.375" style="37" customWidth="true"/>
    <col min="9212" max="9212" width="12.25" style="37" customWidth="true"/>
    <col min="9213" max="9213" width="12.5" style="37" customWidth="true"/>
    <col min="9214" max="9214" width="11.375" style="37" customWidth="true"/>
    <col min="9215" max="9216" width="10.25" style="37" customWidth="true"/>
    <col min="9217" max="9217" width="11.375" style="37" customWidth="true"/>
    <col min="9218" max="9218" width="11.75" style="37" customWidth="true"/>
    <col min="9219" max="9459" width="9" style="37"/>
    <col min="9460" max="9460" width="16.625" style="37" customWidth="true"/>
    <col min="9461" max="9461" width="9.75" style="37" customWidth="true"/>
    <col min="9462" max="9462" width="11.5" style="37" customWidth="true"/>
    <col min="9463" max="9463" width="12.25" style="37" customWidth="true"/>
    <col min="9464" max="9465" width="10.75" style="37" customWidth="true"/>
    <col min="9466" max="9467" width="11.375" style="37" customWidth="true"/>
    <col min="9468" max="9468" width="12.25" style="37" customWidth="true"/>
    <col min="9469" max="9469" width="12.5" style="37" customWidth="true"/>
    <col min="9470" max="9470" width="11.375" style="37" customWidth="true"/>
    <col min="9471" max="9472" width="10.25" style="37" customWidth="true"/>
    <col min="9473" max="9473" width="11.375" style="37" customWidth="true"/>
    <col min="9474" max="9474" width="11.75" style="37" customWidth="true"/>
    <col min="9475" max="9715" width="9" style="37"/>
    <col min="9716" max="9716" width="16.625" style="37" customWidth="true"/>
    <col min="9717" max="9717" width="9.75" style="37" customWidth="true"/>
    <col min="9718" max="9718" width="11.5" style="37" customWidth="true"/>
    <col min="9719" max="9719" width="12.25" style="37" customWidth="true"/>
    <col min="9720" max="9721" width="10.75" style="37" customWidth="true"/>
    <col min="9722" max="9723" width="11.375" style="37" customWidth="true"/>
    <col min="9724" max="9724" width="12.25" style="37" customWidth="true"/>
    <col min="9725" max="9725" width="12.5" style="37" customWidth="true"/>
    <col min="9726" max="9726" width="11.375" style="37" customWidth="true"/>
    <col min="9727" max="9728" width="10.25" style="37" customWidth="true"/>
    <col min="9729" max="9729" width="11.375" style="37" customWidth="true"/>
    <col min="9730" max="9730" width="11.75" style="37" customWidth="true"/>
    <col min="9731" max="9971" width="9" style="37"/>
    <col min="9972" max="9972" width="16.625" style="37" customWidth="true"/>
    <col min="9973" max="9973" width="9.75" style="37" customWidth="true"/>
    <col min="9974" max="9974" width="11.5" style="37" customWidth="true"/>
    <col min="9975" max="9975" width="12.25" style="37" customWidth="true"/>
    <col min="9976" max="9977" width="10.75" style="37" customWidth="true"/>
    <col min="9978" max="9979" width="11.375" style="37" customWidth="true"/>
    <col min="9980" max="9980" width="12.25" style="37" customWidth="true"/>
    <col min="9981" max="9981" width="12.5" style="37" customWidth="true"/>
    <col min="9982" max="9982" width="11.375" style="37" customWidth="true"/>
    <col min="9983" max="9984" width="10.25" style="37" customWidth="true"/>
    <col min="9985" max="9985" width="11.375" style="37" customWidth="true"/>
    <col min="9986" max="9986" width="11.75" style="37" customWidth="true"/>
    <col min="9987" max="10227" width="9" style="37"/>
    <col min="10228" max="10228" width="16.625" style="37" customWidth="true"/>
    <col min="10229" max="10229" width="9.75" style="37" customWidth="true"/>
    <col min="10230" max="10230" width="11.5" style="37" customWidth="true"/>
    <col min="10231" max="10231" width="12.25" style="37" customWidth="true"/>
    <col min="10232" max="10233" width="10.75" style="37" customWidth="true"/>
    <col min="10234" max="10235" width="11.375" style="37" customWidth="true"/>
    <col min="10236" max="10236" width="12.25" style="37" customWidth="true"/>
    <col min="10237" max="10237" width="12.5" style="37" customWidth="true"/>
    <col min="10238" max="10238" width="11.375" style="37" customWidth="true"/>
    <col min="10239" max="10240" width="10.25" style="37" customWidth="true"/>
    <col min="10241" max="10241" width="11.375" style="37" customWidth="true"/>
    <col min="10242" max="10242" width="11.75" style="37" customWidth="true"/>
    <col min="10243" max="10483" width="9" style="37"/>
    <col min="10484" max="10484" width="16.625" style="37" customWidth="true"/>
    <col min="10485" max="10485" width="9.75" style="37" customWidth="true"/>
    <col min="10486" max="10486" width="11.5" style="37" customWidth="true"/>
    <col min="10487" max="10487" width="12.25" style="37" customWidth="true"/>
    <col min="10488" max="10489" width="10.75" style="37" customWidth="true"/>
    <col min="10490" max="10491" width="11.375" style="37" customWidth="true"/>
    <col min="10492" max="10492" width="12.25" style="37" customWidth="true"/>
    <col min="10493" max="10493" width="12.5" style="37" customWidth="true"/>
    <col min="10494" max="10494" width="11.375" style="37" customWidth="true"/>
    <col min="10495" max="10496" width="10.25" style="37" customWidth="true"/>
    <col min="10497" max="10497" width="11.375" style="37" customWidth="true"/>
    <col min="10498" max="10498" width="11.75" style="37" customWidth="true"/>
    <col min="10499" max="10739" width="9" style="37"/>
    <col min="10740" max="10740" width="16.625" style="37" customWidth="true"/>
    <col min="10741" max="10741" width="9.75" style="37" customWidth="true"/>
    <col min="10742" max="10742" width="11.5" style="37" customWidth="true"/>
    <col min="10743" max="10743" width="12.25" style="37" customWidth="true"/>
    <col min="10744" max="10745" width="10.75" style="37" customWidth="true"/>
    <col min="10746" max="10747" width="11.375" style="37" customWidth="true"/>
    <col min="10748" max="10748" width="12.25" style="37" customWidth="true"/>
    <col min="10749" max="10749" width="12.5" style="37" customWidth="true"/>
    <col min="10750" max="10750" width="11.375" style="37" customWidth="true"/>
    <col min="10751" max="10752" width="10.25" style="37" customWidth="true"/>
    <col min="10753" max="10753" width="11.375" style="37" customWidth="true"/>
    <col min="10754" max="10754" width="11.75" style="37" customWidth="true"/>
    <col min="10755" max="10995" width="9" style="37"/>
    <col min="10996" max="10996" width="16.625" style="37" customWidth="true"/>
    <col min="10997" max="10997" width="9.75" style="37" customWidth="true"/>
    <col min="10998" max="10998" width="11.5" style="37" customWidth="true"/>
    <col min="10999" max="10999" width="12.25" style="37" customWidth="true"/>
    <col min="11000" max="11001" width="10.75" style="37" customWidth="true"/>
    <col min="11002" max="11003" width="11.375" style="37" customWidth="true"/>
    <col min="11004" max="11004" width="12.25" style="37" customWidth="true"/>
    <col min="11005" max="11005" width="12.5" style="37" customWidth="true"/>
    <col min="11006" max="11006" width="11.375" style="37" customWidth="true"/>
    <col min="11007" max="11008" width="10.25" style="37" customWidth="true"/>
    <col min="11009" max="11009" width="11.375" style="37" customWidth="true"/>
    <col min="11010" max="11010" width="11.75" style="37" customWidth="true"/>
    <col min="11011" max="11251" width="9" style="37"/>
    <col min="11252" max="11252" width="16.625" style="37" customWidth="true"/>
    <col min="11253" max="11253" width="9.75" style="37" customWidth="true"/>
    <col min="11254" max="11254" width="11.5" style="37" customWidth="true"/>
    <col min="11255" max="11255" width="12.25" style="37" customWidth="true"/>
    <col min="11256" max="11257" width="10.75" style="37" customWidth="true"/>
    <col min="11258" max="11259" width="11.375" style="37" customWidth="true"/>
    <col min="11260" max="11260" width="12.25" style="37" customWidth="true"/>
    <col min="11261" max="11261" width="12.5" style="37" customWidth="true"/>
    <col min="11262" max="11262" width="11.375" style="37" customWidth="true"/>
    <col min="11263" max="11264" width="10.25" style="37" customWidth="true"/>
    <col min="11265" max="11265" width="11.375" style="37" customWidth="true"/>
    <col min="11266" max="11266" width="11.75" style="37" customWidth="true"/>
    <col min="11267" max="11507" width="9" style="37"/>
    <col min="11508" max="11508" width="16.625" style="37" customWidth="true"/>
    <col min="11509" max="11509" width="9.75" style="37" customWidth="true"/>
    <col min="11510" max="11510" width="11.5" style="37" customWidth="true"/>
    <col min="11511" max="11511" width="12.25" style="37" customWidth="true"/>
    <col min="11512" max="11513" width="10.75" style="37" customWidth="true"/>
    <col min="11514" max="11515" width="11.375" style="37" customWidth="true"/>
    <col min="11516" max="11516" width="12.25" style="37" customWidth="true"/>
    <col min="11517" max="11517" width="12.5" style="37" customWidth="true"/>
    <col min="11518" max="11518" width="11.375" style="37" customWidth="true"/>
    <col min="11519" max="11520" width="10.25" style="37" customWidth="true"/>
    <col min="11521" max="11521" width="11.375" style="37" customWidth="true"/>
    <col min="11522" max="11522" width="11.75" style="37" customWidth="true"/>
    <col min="11523" max="11763" width="9" style="37"/>
    <col min="11764" max="11764" width="16.625" style="37" customWidth="true"/>
    <col min="11765" max="11765" width="9.75" style="37" customWidth="true"/>
    <col min="11766" max="11766" width="11.5" style="37" customWidth="true"/>
    <col min="11767" max="11767" width="12.25" style="37" customWidth="true"/>
    <col min="11768" max="11769" width="10.75" style="37" customWidth="true"/>
    <col min="11770" max="11771" width="11.375" style="37" customWidth="true"/>
    <col min="11772" max="11772" width="12.25" style="37" customWidth="true"/>
    <col min="11773" max="11773" width="12.5" style="37" customWidth="true"/>
    <col min="11774" max="11774" width="11.375" style="37" customWidth="true"/>
    <col min="11775" max="11776" width="10.25" style="37" customWidth="true"/>
    <col min="11777" max="11777" width="11.375" style="37" customWidth="true"/>
    <col min="11778" max="11778" width="11.75" style="37" customWidth="true"/>
    <col min="11779" max="12019" width="9" style="37"/>
    <col min="12020" max="12020" width="16.625" style="37" customWidth="true"/>
    <col min="12021" max="12021" width="9.75" style="37" customWidth="true"/>
    <col min="12022" max="12022" width="11.5" style="37" customWidth="true"/>
    <col min="12023" max="12023" width="12.25" style="37" customWidth="true"/>
    <col min="12024" max="12025" width="10.75" style="37" customWidth="true"/>
    <col min="12026" max="12027" width="11.375" style="37" customWidth="true"/>
    <col min="12028" max="12028" width="12.25" style="37" customWidth="true"/>
    <col min="12029" max="12029" width="12.5" style="37" customWidth="true"/>
    <col min="12030" max="12030" width="11.375" style="37" customWidth="true"/>
    <col min="12031" max="12032" width="10.25" style="37" customWidth="true"/>
    <col min="12033" max="12033" width="11.375" style="37" customWidth="true"/>
    <col min="12034" max="12034" width="11.75" style="37" customWidth="true"/>
    <col min="12035" max="12275" width="9" style="37"/>
    <col min="12276" max="12276" width="16.625" style="37" customWidth="true"/>
    <col min="12277" max="12277" width="9.75" style="37" customWidth="true"/>
    <col min="12278" max="12278" width="11.5" style="37" customWidth="true"/>
    <col min="12279" max="12279" width="12.25" style="37" customWidth="true"/>
    <col min="12280" max="12281" width="10.75" style="37" customWidth="true"/>
    <col min="12282" max="12283" width="11.375" style="37" customWidth="true"/>
    <col min="12284" max="12284" width="12.25" style="37" customWidth="true"/>
    <col min="12285" max="12285" width="12.5" style="37" customWidth="true"/>
    <col min="12286" max="12286" width="11.375" style="37" customWidth="true"/>
    <col min="12287" max="12288" width="10.25" style="37" customWidth="true"/>
    <col min="12289" max="12289" width="11.375" style="37" customWidth="true"/>
    <col min="12290" max="12290" width="11.75" style="37" customWidth="true"/>
    <col min="12291" max="12531" width="9" style="37"/>
    <col min="12532" max="12532" width="16.625" style="37" customWidth="true"/>
    <col min="12533" max="12533" width="9.75" style="37" customWidth="true"/>
    <col min="12534" max="12534" width="11.5" style="37" customWidth="true"/>
    <col min="12535" max="12535" width="12.25" style="37" customWidth="true"/>
    <col min="12536" max="12537" width="10.75" style="37" customWidth="true"/>
    <col min="12538" max="12539" width="11.375" style="37" customWidth="true"/>
    <col min="12540" max="12540" width="12.25" style="37" customWidth="true"/>
    <col min="12541" max="12541" width="12.5" style="37" customWidth="true"/>
    <col min="12542" max="12542" width="11.375" style="37" customWidth="true"/>
    <col min="12543" max="12544" width="10.25" style="37" customWidth="true"/>
    <col min="12545" max="12545" width="11.375" style="37" customWidth="true"/>
    <col min="12546" max="12546" width="11.75" style="37" customWidth="true"/>
    <col min="12547" max="12787" width="9" style="37"/>
    <col min="12788" max="12788" width="16.625" style="37" customWidth="true"/>
    <col min="12789" max="12789" width="9.75" style="37" customWidth="true"/>
    <col min="12790" max="12790" width="11.5" style="37" customWidth="true"/>
    <col min="12791" max="12791" width="12.25" style="37" customWidth="true"/>
    <col min="12792" max="12793" width="10.75" style="37" customWidth="true"/>
    <col min="12794" max="12795" width="11.375" style="37" customWidth="true"/>
    <col min="12796" max="12796" width="12.25" style="37" customWidth="true"/>
    <col min="12797" max="12797" width="12.5" style="37" customWidth="true"/>
    <col min="12798" max="12798" width="11.375" style="37" customWidth="true"/>
    <col min="12799" max="12800" width="10.25" style="37" customWidth="true"/>
    <col min="12801" max="12801" width="11.375" style="37" customWidth="true"/>
    <col min="12802" max="12802" width="11.75" style="37" customWidth="true"/>
    <col min="12803" max="13043" width="9" style="37"/>
    <col min="13044" max="13044" width="16.625" style="37" customWidth="true"/>
    <col min="13045" max="13045" width="9.75" style="37" customWidth="true"/>
    <col min="13046" max="13046" width="11.5" style="37" customWidth="true"/>
    <col min="13047" max="13047" width="12.25" style="37" customWidth="true"/>
    <col min="13048" max="13049" width="10.75" style="37" customWidth="true"/>
    <col min="13050" max="13051" width="11.375" style="37" customWidth="true"/>
    <col min="13052" max="13052" width="12.25" style="37" customWidth="true"/>
    <col min="13053" max="13053" width="12.5" style="37" customWidth="true"/>
    <col min="13054" max="13054" width="11.375" style="37" customWidth="true"/>
    <col min="13055" max="13056" width="10.25" style="37" customWidth="true"/>
    <col min="13057" max="13057" width="11.375" style="37" customWidth="true"/>
    <col min="13058" max="13058" width="11.75" style="37" customWidth="true"/>
    <col min="13059" max="13299" width="9" style="37"/>
    <col min="13300" max="13300" width="16.625" style="37" customWidth="true"/>
    <col min="13301" max="13301" width="9.75" style="37" customWidth="true"/>
    <col min="13302" max="13302" width="11.5" style="37" customWidth="true"/>
    <col min="13303" max="13303" width="12.25" style="37" customWidth="true"/>
    <col min="13304" max="13305" width="10.75" style="37" customWidth="true"/>
    <col min="13306" max="13307" width="11.375" style="37" customWidth="true"/>
    <col min="13308" max="13308" width="12.25" style="37" customWidth="true"/>
    <col min="13309" max="13309" width="12.5" style="37" customWidth="true"/>
    <col min="13310" max="13310" width="11.375" style="37" customWidth="true"/>
    <col min="13311" max="13312" width="10.25" style="37" customWidth="true"/>
    <col min="13313" max="13313" width="11.375" style="37" customWidth="true"/>
    <col min="13314" max="13314" width="11.75" style="37" customWidth="true"/>
    <col min="13315" max="13555" width="9" style="37"/>
    <col min="13556" max="13556" width="16.625" style="37" customWidth="true"/>
    <col min="13557" max="13557" width="9.75" style="37" customWidth="true"/>
    <col min="13558" max="13558" width="11.5" style="37" customWidth="true"/>
    <col min="13559" max="13559" width="12.25" style="37" customWidth="true"/>
    <col min="13560" max="13561" width="10.75" style="37" customWidth="true"/>
    <col min="13562" max="13563" width="11.375" style="37" customWidth="true"/>
    <col min="13564" max="13564" width="12.25" style="37" customWidth="true"/>
    <col min="13565" max="13565" width="12.5" style="37" customWidth="true"/>
    <col min="13566" max="13566" width="11.375" style="37" customWidth="true"/>
    <col min="13567" max="13568" width="10.25" style="37" customWidth="true"/>
    <col min="13569" max="13569" width="11.375" style="37" customWidth="true"/>
    <col min="13570" max="13570" width="11.75" style="37" customWidth="true"/>
    <col min="13571" max="13811" width="9" style="37"/>
    <col min="13812" max="13812" width="16.625" style="37" customWidth="true"/>
    <col min="13813" max="13813" width="9.75" style="37" customWidth="true"/>
    <col min="13814" max="13814" width="11.5" style="37" customWidth="true"/>
    <col min="13815" max="13815" width="12.25" style="37" customWidth="true"/>
    <col min="13816" max="13817" width="10.75" style="37" customWidth="true"/>
    <col min="13818" max="13819" width="11.375" style="37" customWidth="true"/>
    <col min="13820" max="13820" width="12.25" style="37" customWidth="true"/>
    <col min="13821" max="13821" width="12.5" style="37" customWidth="true"/>
    <col min="13822" max="13822" width="11.375" style="37" customWidth="true"/>
    <col min="13823" max="13824" width="10.25" style="37" customWidth="true"/>
    <col min="13825" max="13825" width="11.375" style="37" customWidth="true"/>
    <col min="13826" max="13826" width="11.75" style="37" customWidth="true"/>
    <col min="13827" max="14067" width="9" style="37"/>
    <col min="14068" max="14068" width="16.625" style="37" customWidth="true"/>
    <col min="14069" max="14069" width="9.75" style="37" customWidth="true"/>
    <col min="14070" max="14070" width="11.5" style="37" customWidth="true"/>
    <col min="14071" max="14071" width="12.25" style="37" customWidth="true"/>
    <col min="14072" max="14073" width="10.75" style="37" customWidth="true"/>
    <col min="14074" max="14075" width="11.375" style="37" customWidth="true"/>
    <col min="14076" max="14076" width="12.25" style="37" customWidth="true"/>
    <col min="14077" max="14077" width="12.5" style="37" customWidth="true"/>
    <col min="14078" max="14078" width="11.375" style="37" customWidth="true"/>
    <col min="14079" max="14080" width="10.25" style="37" customWidth="true"/>
    <col min="14081" max="14081" width="11.375" style="37" customWidth="true"/>
    <col min="14082" max="14082" width="11.75" style="37" customWidth="true"/>
    <col min="14083" max="14323" width="9" style="37"/>
    <col min="14324" max="14324" width="16.625" style="37" customWidth="true"/>
    <col min="14325" max="14325" width="9.75" style="37" customWidth="true"/>
    <col min="14326" max="14326" width="11.5" style="37" customWidth="true"/>
    <col min="14327" max="14327" width="12.25" style="37" customWidth="true"/>
    <col min="14328" max="14329" width="10.75" style="37" customWidth="true"/>
    <col min="14330" max="14331" width="11.375" style="37" customWidth="true"/>
    <col min="14332" max="14332" width="12.25" style="37" customWidth="true"/>
    <col min="14333" max="14333" width="12.5" style="37" customWidth="true"/>
    <col min="14334" max="14334" width="11.375" style="37" customWidth="true"/>
    <col min="14335" max="14336" width="10.25" style="37" customWidth="true"/>
    <col min="14337" max="14337" width="11.375" style="37" customWidth="true"/>
    <col min="14338" max="14338" width="11.75" style="37" customWidth="true"/>
    <col min="14339" max="14579" width="9" style="37"/>
    <col min="14580" max="14580" width="16.625" style="37" customWidth="true"/>
    <col min="14581" max="14581" width="9.75" style="37" customWidth="true"/>
    <col min="14582" max="14582" width="11.5" style="37" customWidth="true"/>
    <col min="14583" max="14583" width="12.25" style="37" customWidth="true"/>
    <col min="14584" max="14585" width="10.75" style="37" customWidth="true"/>
    <col min="14586" max="14587" width="11.375" style="37" customWidth="true"/>
    <col min="14588" max="14588" width="12.25" style="37" customWidth="true"/>
    <col min="14589" max="14589" width="12.5" style="37" customWidth="true"/>
    <col min="14590" max="14590" width="11.375" style="37" customWidth="true"/>
    <col min="14591" max="14592" width="10.25" style="37" customWidth="true"/>
    <col min="14593" max="14593" width="11.375" style="37" customWidth="true"/>
    <col min="14594" max="14594" width="11.75" style="37" customWidth="true"/>
    <col min="14595" max="14835" width="9" style="37"/>
    <col min="14836" max="14836" width="16.625" style="37" customWidth="true"/>
    <col min="14837" max="14837" width="9.75" style="37" customWidth="true"/>
    <col min="14838" max="14838" width="11.5" style="37" customWidth="true"/>
    <col min="14839" max="14839" width="12.25" style="37" customWidth="true"/>
    <col min="14840" max="14841" width="10.75" style="37" customWidth="true"/>
    <col min="14842" max="14843" width="11.375" style="37" customWidth="true"/>
    <col min="14844" max="14844" width="12.25" style="37" customWidth="true"/>
    <col min="14845" max="14845" width="12.5" style="37" customWidth="true"/>
    <col min="14846" max="14846" width="11.375" style="37" customWidth="true"/>
    <col min="14847" max="14848" width="10.25" style="37" customWidth="true"/>
    <col min="14849" max="14849" width="11.375" style="37" customWidth="true"/>
    <col min="14850" max="14850" width="11.75" style="37" customWidth="true"/>
    <col min="14851" max="15091" width="9" style="37"/>
    <col min="15092" max="15092" width="16.625" style="37" customWidth="true"/>
    <col min="15093" max="15093" width="9.75" style="37" customWidth="true"/>
    <col min="15094" max="15094" width="11.5" style="37" customWidth="true"/>
    <col min="15095" max="15095" width="12.25" style="37" customWidth="true"/>
    <col min="15096" max="15097" width="10.75" style="37" customWidth="true"/>
    <col min="15098" max="15099" width="11.375" style="37" customWidth="true"/>
    <col min="15100" max="15100" width="12.25" style="37" customWidth="true"/>
    <col min="15101" max="15101" width="12.5" style="37" customWidth="true"/>
    <col min="15102" max="15102" width="11.375" style="37" customWidth="true"/>
    <col min="15103" max="15104" width="10.25" style="37" customWidth="true"/>
    <col min="15105" max="15105" width="11.375" style="37" customWidth="true"/>
    <col min="15106" max="15106" width="11.75" style="37" customWidth="true"/>
    <col min="15107" max="15347" width="9" style="37"/>
    <col min="15348" max="15348" width="16.625" style="37" customWidth="true"/>
    <col min="15349" max="15349" width="9.75" style="37" customWidth="true"/>
    <col min="15350" max="15350" width="11.5" style="37" customWidth="true"/>
    <col min="15351" max="15351" width="12.25" style="37" customWidth="true"/>
    <col min="15352" max="15353" width="10.75" style="37" customWidth="true"/>
    <col min="15354" max="15355" width="11.375" style="37" customWidth="true"/>
    <col min="15356" max="15356" width="12.25" style="37" customWidth="true"/>
    <col min="15357" max="15357" width="12.5" style="37" customWidth="true"/>
    <col min="15358" max="15358" width="11.375" style="37" customWidth="true"/>
    <col min="15359" max="15360" width="10.25" style="37" customWidth="true"/>
    <col min="15361" max="15361" width="11.375" style="37" customWidth="true"/>
    <col min="15362" max="15362" width="11.75" style="37" customWidth="true"/>
    <col min="15363" max="15603" width="9" style="37"/>
    <col min="15604" max="15604" width="16.625" style="37" customWidth="true"/>
    <col min="15605" max="15605" width="9.75" style="37" customWidth="true"/>
    <col min="15606" max="15606" width="11.5" style="37" customWidth="true"/>
    <col min="15607" max="15607" width="12.25" style="37" customWidth="true"/>
    <col min="15608" max="15609" width="10.75" style="37" customWidth="true"/>
    <col min="15610" max="15611" width="11.375" style="37" customWidth="true"/>
    <col min="15612" max="15612" width="12.25" style="37" customWidth="true"/>
    <col min="15613" max="15613" width="12.5" style="37" customWidth="true"/>
    <col min="15614" max="15614" width="11.375" style="37" customWidth="true"/>
    <col min="15615" max="15616" width="10.25" style="37" customWidth="true"/>
    <col min="15617" max="15617" width="11.375" style="37" customWidth="true"/>
    <col min="15618" max="15618" width="11.75" style="37" customWidth="true"/>
    <col min="15619" max="15859" width="9" style="37"/>
    <col min="15860" max="15860" width="16.625" style="37" customWidth="true"/>
    <col min="15861" max="15861" width="9.75" style="37" customWidth="true"/>
    <col min="15862" max="15862" width="11.5" style="37" customWidth="true"/>
    <col min="15863" max="15863" width="12.25" style="37" customWidth="true"/>
    <col min="15864" max="15865" width="10.75" style="37" customWidth="true"/>
    <col min="15866" max="15867" width="11.375" style="37" customWidth="true"/>
    <col min="15868" max="15868" width="12.25" style="37" customWidth="true"/>
    <col min="15869" max="15869" width="12.5" style="37" customWidth="true"/>
    <col min="15870" max="15870" width="11.375" style="37" customWidth="true"/>
    <col min="15871" max="15872" width="10.25" style="37" customWidth="true"/>
    <col min="15873" max="15873" width="11.375" style="37" customWidth="true"/>
    <col min="15874" max="15874" width="11.75" style="37" customWidth="true"/>
    <col min="15875" max="16115" width="9" style="37"/>
    <col min="16116" max="16116" width="16.625" style="37" customWidth="true"/>
    <col min="16117" max="16117" width="9.75" style="37" customWidth="true"/>
    <col min="16118" max="16118" width="11.5" style="37" customWidth="true"/>
    <col min="16119" max="16119" width="12.25" style="37" customWidth="true"/>
    <col min="16120" max="16121" width="10.75" style="37" customWidth="true"/>
    <col min="16122" max="16123" width="11.375" style="37" customWidth="true"/>
    <col min="16124" max="16124" width="12.25" style="37" customWidth="true"/>
    <col min="16125" max="16125" width="12.5" style="37" customWidth="true"/>
    <col min="16126" max="16126" width="11.375" style="37" customWidth="true"/>
    <col min="16127" max="16128" width="10.25" style="37" customWidth="true"/>
    <col min="16129" max="16129" width="11.375" style="37" customWidth="true"/>
    <col min="16130" max="16130" width="11.75" style="37" customWidth="true"/>
    <col min="16131" max="16384" width="9" style="37"/>
  </cols>
  <sheetData>
    <row r="1" ht="20.25" spans="1:1">
      <c r="A1" s="39" t="s">
        <v>0</v>
      </c>
    </row>
    <row r="2" ht="45.75" customHeight="true" spans="1:6">
      <c r="A2" s="40" t="s">
        <v>1</v>
      </c>
      <c r="B2" s="40"/>
      <c r="C2" s="40"/>
      <c r="D2" s="40"/>
      <c r="E2" s="40"/>
      <c r="F2" s="40"/>
    </row>
    <row r="3" ht="19.5" customHeight="true" spans="1:5">
      <c r="A3" s="41"/>
      <c r="B3" s="41"/>
      <c r="C3" s="41"/>
      <c r="D3" s="41"/>
      <c r="E3" s="52"/>
    </row>
    <row r="4" ht="29.25" customHeight="true" spans="1:6">
      <c r="A4" s="42" t="s">
        <v>2</v>
      </c>
      <c r="B4" s="43" t="s">
        <v>3</v>
      </c>
      <c r="C4" s="44"/>
      <c r="D4" s="45" t="s">
        <v>4</v>
      </c>
      <c r="E4" s="45" t="s">
        <v>5</v>
      </c>
      <c r="F4" s="53" t="s">
        <v>6</v>
      </c>
    </row>
    <row r="5" ht="29.25" customHeight="true" spans="1:6">
      <c r="A5" s="42"/>
      <c r="B5" s="46"/>
      <c r="C5" s="47"/>
      <c r="D5" s="48"/>
      <c r="E5" s="48"/>
      <c r="F5" s="53"/>
    </row>
    <row r="6" ht="59.25" customHeight="true" spans="1:6">
      <c r="A6" s="42"/>
      <c r="B6" s="42" t="s">
        <v>7</v>
      </c>
      <c r="C6" s="42" t="s">
        <v>8</v>
      </c>
      <c r="D6" s="49"/>
      <c r="E6" s="49"/>
      <c r="F6" s="53"/>
    </row>
    <row r="7" s="34" customFormat="true" ht="27.75" customHeight="true" spans="1:6">
      <c r="A7" s="50" t="s">
        <v>9</v>
      </c>
      <c r="B7" s="51">
        <f t="shared" ref="B7:C7" si="0">B8+B19+B30+B37+B51+B65+B77+B90+B96+B105+B120+B133+B140+B155</f>
        <v>156456</v>
      </c>
      <c r="C7" s="51">
        <f t="shared" si="0"/>
        <v>3807</v>
      </c>
      <c r="D7" s="51">
        <f t="shared" ref="D7:E7" si="1">D8+D19+D30+D37+D51+D65+D77+D90+D96+D105+D120+D133+D140+D155</f>
        <v>158143</v>
      </c>
      <c r="E7" s="51">
        <f t="shared" si="1"/>
        <v>-1687</v>
      </c>
      <c r="F7" s="54"/>
    </row>
    <row r="8" s="35" customFormat="true" ht="21" customHeight="true" spans="1:6">
      <c r="A8" s="7" t="s">
        <v>10</v>
      </c>
      <c r="B8" s="51">
        <f t="shared" ref="B8:C8" si="2">SUM(B10:B18)</f>
        <v>12537</v>
      </c>
      <c r="C8" s="51">
        <f t="shared" si="2"/>
        <v>159</v>
      </c>
      <c r="D8" s="51">
        <f t="shared" ref="D8:E8" si="3">SUM(D10:D18)</f>
        <v>11934</v>
      </c>
      <c r="E8" s="51">
        <f t="shared" si="3"/>
        <v>603</v>
      </c>
      <c r="F8" s="55"/>
    </row>
    <row r="9" s="36" customFormat="true" ht="22.5" customHeight="true" spans="1:6">
      <c r="A9" s="7" t="s">
        <v>11</v>
      </c>
      <c r="B9" s="51">
        <f t="shared" ref="B9:C9" si="4">SUM(B10:B16)</f>
        <v>5965</v>
      </c>
      <c r="C9" s="51">
        <f t="shared" si="4"/>
        <v>7</v>
      </c>
      <c r="D9" s="51">
        <f t="shared" ref="D9:E9" si="5">SUM(D10:D16)</f>
        <v>5470</v>
      </c>
      <c r="E9" s="51">
        <f t="shared" si="5"/>
        <v>495</v>
      </c>
      <c r="F9" s="56"/>
    </row>
    <row r="10" s="36" customFormat="true" ht="29.1" customHeight="true" spans="1:6">
      <c r="A10" s="10" t="s">
        <v>12</v>
      </c>
      <c r="B10" s="14">
        <v>1077</v>
      </c>
      <c r="C10" s="14">
        <v>3</v>
      </c>
      <c r="D10" s="10">
        <v>1006</v>
      </c>
      <c r="E10" s="10">
        <f t="shared" ref="E10:E18" si="6">B10-D10</f>
        <v>71</v>
      </c>
      <c r="F10" s="56"/>
    </row>
    <row r="11" ht="29.1" customHeight="true" spans="1:6">
      <c r="A11" s="10" t="s">
        <v>13</v>
      </c>
      <c r="B11" s="14">
        <v>803</v>
      </c>
      <c r="C11" s="14">
        <v>0</v>
      </c>
      <c r="D11" s="10">
        <v>719</v>
      </c>
      <c r="E11" s="10">
        <f t="shared" si="6"/>
        <v>84</v>
      </c>
      <c r="F11" s="57"/>
    </row>
    <row r="12" ht="29.1" customHeight="true" spans="1:6">
      <c r="A12" s="10" t="s">
        <v>14</v>
      </c>
      <c r="B12" s="14">
        <v>1087</v>
      </c>
      <c r="C12" s="14">
        <v>1</v>
      </c>
      <c r="D12" s="10">
        <v>1013</v>
      </c>
      <c r="E12" s="10">
        <f t="shared" si="6"/>
        <v>74</v>
      </c>
      <c r="F12" s="58" t="s">
        <v>15</v>
      </c>
    </row>
    <row r="13" ht="29.1" customHeight="true" spans="1:6">
      <c r="A13" s="10" t="s">
        <v>16</v>
      </c>
      <c r="B13" s="14">
        <v>389</v>
      </c>
      <c r="C13" s="14">
        <v>0</v>
      </c>
      <c r="D13" s="10">
        <v>370</v>
      </c>
      <c r="E13" s="10">
        <f t="shared" si="6"/>
        <v>19</v>
      </c>
      <c r="F13" s="58" t="s">
        <v>17</v>
      </c>
    </row>
    <row r="14" ht="29.1" customHeight="true" spans="1:6">
      <c r="A14" s="10" t="s">
        <v>18</v>
      </c>
      <c r="B14" s="14">
        <v>569</v>
      </c>
      <c r="C14" s="14">
        <v>1</v>
      </c>
      <c r="D14" s="10">
        <v>518</v>
      </c>
      <c r="E14" s="10">
        <f t="shared" si="6"/>
        <v>51</v>
      </c>
      <c r="F14" s="58" t="s">
        <v>19</v>
      </c>
    </row>
    <row r="15" ht="29.1" customHeight="true" spans="1:6">
      <c r="A15" s="10" t="s">
        <v>20</v>
      </c>
      <c r="B15" s="14">
        <v>1438</v>
      </c>
      <c r="C15" s="14">
        <v>1</v>
      </c>
      <c r="D15" s="10">
        <v>1283</v>
      </c>
      <c r="E15" s="10">
        <f t="shared" si="6"/>
        <v>155</v>
      </c>
      <c r="F15" s="58" t="s">
        <v>21</v>
      </c>
    </row>
    <row r="16" ht="29.1" customHeight="true" spans="1:6">
      <c r="A16" s="10" t="s">
        <v>22</v>
      </c>
      <c r="B16" s="14">
        <v>602</v>
      </c>
      <c r="C16" s="14">
        <v>1</v>
      </c>
      <c r="D16" s="10">
        <v>561</v>
      </c>
      <c r="E16" s="10">
        <f t="shared" si="6"/>
        <v>41</v>
      </c>
      <c r="F16" s="58" t="s">
        <v>23</v>
      </c>
    </row>
    <row r="17" ht="29.1" customHeight="true" spans="1:6">
      <c r="A17" s="13" t="s">
        <v>24</v>
      </c>
      <c r="B17" s="14">
        <v>3715</v>
      </c>
      <c r="C17" s="14">
        <v>43</v>
      </c>
      <c r="D17" s="10">
        <v>3662</v>
      </c>
      <c r="E17" s="10">
        <f t="shared" si="6"/>
        <v>53</v>
      </c>
      <c r="F17" s="57"/>
    </row>
    <row r="18" ht="29.1" customHeight="true" spans="1:6">
      <c r="A18" s="13" t="s">
        <v>25</v>
      </c>
      <c r="B18" s="14">
        <v>2857</v>
      </c>
      <c r="C18" s="14">
        <v>109</v>
      </c>
      <c r="D18" s="10">
        <v>2802</v>
      </c>
      <c r="E18" s="10">
        <f t="shared" si="6"/>
        <v>55</v>
      </c>
      <c r="F18" s="57"/>
    </row>
    <row r="19" ht="29.1" customHeight="true" spans="1:6">
      <c r="A19" s="7" t="s">
        <v>26</v>
      </c>
      <c r="B19" s="51">
        <f t="shared" ref="B19:C19" si="7">SUM(B21:B29)</f>
        <v>7828</v>
      </c>
      <c r="C19" s="51">
        <f t="shared" si="7"/>
        <v>116</v>
      </c>
      <c r="D19" s="51">
        <f t="shared" ref="D19:E19" si="8">SUM(D21:D29)</f>
        <v>7899</v>
      </c>
      <c r="E19" s="51">
        <f t="shared" si="8"/>
        <v>-71</v>
      </c>
      <c r="F19" s="57"/>
    </row>
    <row r="20" s="36" customFormat="true" ht="29.1" customHeight="true" spans="1:6">
      <c r="A20" s="7" t="s">
        <v>11</v>
      </c>
      <c r="B20" s="51">
        <f t="shared" ref="B20:C20" si="9">SUM(B21:B24)</f>
        <v>1498</v>
      </c>
      <c r="C20" s="51">
        <f t="shared" si="9"/>
        <v>1</v>
      </c>
      <c r="D20" s="51">
        <f t="shared" ref="D20:E20" si="10">SUM(D21:D24)</f>
        <v>1433</v>
      </c>
      <c r="E20" s="51">
        <f t="shared" si="10"/>
        <v>65</v>
      </c>
      <c r="F20" s="56"/>
    </row>
    <row r="21" s="36" customFormat="true" ht="29.1" customHeight="true" spans="1:6">
      <c r="A21" s="10" t="s">
        <v>27</v>
      </c>
      <c r="B21" s="14">
        <v>575</v>
      </c>
      <c r="C21" s="14">
        <v>0</v>
      </c>
      <c r="D21" s="10">
        <v>520</v>
      </c>
      <c r="E21" s="10">
        <f t="shared" ref="E21:E29" si="11">B21-D21</f>
        <v>55</v>
      </c>
      <c r="F21" s="58"/>
    </row>
    <row r="22" ht="29.1" customHeight="true" spans="1:6">
      <c r="A22" s="10" t="s">
        <v>28</v>
      </c>
      <c r="B22" s="14">
        <v>309</v>
      </c>
      <c r="C22" s="14">
        <v>0</v>
      </c>
      <c r="D22" s="10">
        <v>301</v>
      </c>
      <c r="E22" s="10">
        <f t="shared" si="11"/>
        <v>8</v>
      </c>
      <c r="F22" s="58"/>
    </row>
    <row r="23" ht="29.1" customHeight="true" spans="1:6">
      <c r="A23" s="10" t="s">
        <v>29</v>
      </c>
      <c r="B23" s="14">
        <v>365</v>
      </c>
      <c r="C23" s="14">
        <v>1</v>
      </c>
      <c r="D23" s="10">
        <v>375</v>
      </c>
      <c r="E23" s="10">
        <f t="shared" si="11"/>
        <v>-10</v>
      </c>
      <c r="F23" s="58"/>
    </row>
    <row r="24" ht="29.1" customHeight="true" spans="1:6">
      <c r="A24" s="10" t="s">
        <v>30</v>
      </c>
      <c r="B24" s="14">
        <v>249</v>
      </c>
      <c r="C24" s="14">
        <v>0</v>
      </c>
      <c r="D24" s="10">
        <v>237</v>
      </c>
      <c r="E24" s="10">
        <f t="shared" si="11"/>
        <v>12</v>
      </c>
      <c r="F24" s="58"/>
    </row>
    <row r="25" ht="29.1" customHeight="true" spans="1:6">
      <c r="A25" s="13" t="s">
        <v>31</v>
      </c>
      <c r="B25" s="14">
        <v>482</v>
      </c>
      <c r="C25" s="14">
        <v>22</v>
      </c>
      <c r="D25" s="10">
        <v>489</v>
      </c>
      <c r="E25" s="10">
        <f t="shared" si="11"/>
        <v>-7</v>
      </c>
      <c r="F25" s="57"/>
    </row>
    <row r="26" ht="29.1" customHeight="true" spans="1:6">
      <c r="A26" s="13" t="s">
        <v>32</v>
      </c>
      <c r="B26" s="14">
        <v>2492</v>
      </c>
      <c r="C26" s="14">
        <v>36</v>
      </c>
      <c r="D26" s="10">
        <v>2527</v>
      </c>
      <c r="E26" s="10">
        <f t="shared" si="11"/>
        <v>-35</v>
      </c>
      <c r="F26" s="57"/>
    </row>
    <row r="27" ht="29.1" customHeight="true" spans="1:6">
      <c r="A27" s="13" t="s">
        <v>33</v>
      </c>
      <c r="B27" s="14">
        <v>2055</v>
      </c>
      <c r="C27" s="14">
        <v>27</v>
      </c>
      <c r="D27" s="10">
        <v>2103</v>
      </c>
      <c r="E27" s="10">
        <f t="shared" si="11"/>
        <v>-48</v>
      </c>
      <c r="F27" s="57"/>
    </row>
    <row r="28" ht="29.1" customHeight="true" spans="1:6">
      <c r="A28" s="13" t="s">
        <v>34</v>
      </c>
      <c r="B28" s="14">
        <v>1029</v>
      </c>
      <c r="C28" s="14">
        <v>26</v>
      </c>
      <c r="D28" s="10">
        <v>1063</v>
      </c>
      <c r="E28" s="10">
        <f t="shared" si="11"/>
        <v>-34</v>
      </c>
      <c r="F28" s="58"/>
    </row>
    <row r="29" ht="29.1" customHeight="true" spans="1:6">
      <c r="A29" s="13" t="s">
        <v>35</v>
      </c>
      <c r="B29" s="14">
        <v>272</v>
      </c>
      <c r="C29" s="14">
        <v>4</v>
      </c>
      <c r="D29" s="10">
        <v>284</v>
      </c>
      <c r="E29" s="10">
        <f t="shared" si="11"/>
        <v>-12</v>
      </c>
      <c r="F29" s="57"/>
    </row>
    <row r="30" ht="29.1" customHeight="true" spans="1:6">
      <c r="A30" s="7" t="s">
        <v>36</v>
      </c>
      <c r="B30" s="51">
        <f t="shared" ref="B30:C30" si="12">SUM(B32:B36)</f>
        <v>5885</v>
      </c>
      <c r="C30" s="51">
        <f t="shared" si="12"/>
        <v>115</v>
      </c>
      <c r="D30" s="51">
        <f t="shared" ref="D30:E30" si="13">SUM(D32:D36)</f>
        <v>5758</v>
      </c>
      <c r="E30" s="51">
        <f t="shared" si="13"/>
        <v>127</v>
      </c>
      <c r="F30" s="57"/>
    </row>
    <row r="31" s="36" customFormat="true" ht="29.1" customHeight="true" spans="1:6">
      <c r="A31" s="7" t="s">
        <v>11</v>
      </c>
      <c r="B31" s="51">
        <f t="shared" ref="B31:C31" si="14">SUM(B32:B33)</f>
        <v>1386</v>
      </c>
      <c r="C31" s="51">
        <f t="shared" si="14"/>
        <v>0</v>
      </c>
      <c r="D31" s="51">
        <f t="shared" ref="D31:E31" si="15">SUM(D32:D33)</f>
        <v>1251</v>
      </c>
      <c r="E31" s="51">
        <f t="shared" si="15"/>
        <v>135</v>
      </c>
      <c r="F31" s="56"/>
    </row>
    <row r="32" s="36" customFormat="true" ht="29.1" customHeight="true" spans="1:6">
      <c r="A32" s="10" t="s">
        <v>37</v>
      </c>
      <c r="B32" s="14">
        <v>793</v>
      </c>
      <c r="C32" s="14">
        <v>0</v>
      </c>
      <c r="D32" s="10">
        <v>703</v>
      </c>
      <c r="E32" s="10">
        <f>B32-D32</f>
        <v>90</v>
      </c>
      <c r="F32" s="58" t="s">
        <v>38</v>
      </c>
    </row>
    <row r="33" ht="48.95" customHeight="true" spans="1:6">
      <c r="A33" s="10" t="s">
        <v>39</v>
      </c>
      <c r="B33" s="14">
        <v>593</v>
      </c>
      <c r="C33" s="14">
        <v>0</v>
      </c>
      <c r="D33" s="10">
        <v>548</v>
      </c>
      <c r="E33" s="10">
        <f>B33-D33</f>
        <v>45</v>
      </c>
      <c r="F33" s="58" t="s">
        <v>40</v>
      </c>
    </row>
    <row r="34" ht="29.1" customHeight="true" spans="1:6">
      <c r="A34" s="13" t="s">
        <v>41</v>
      </c>
      <c r="B34" s="14">
        <v>2299</v>
      </c>
      <c r="C34" s="14">
        <v>72</v>
      </c>
      <c r="D34" s="10">
        <v>2341</v>
      </c>
      <c r="E34" s="10">
        <f>B34-D34</f>
        <v>-42</v>
      </c>
      <c r="F34" s="57"/>
    </row>
    <row r="35" ht="29.1" customHeight="true" spans="1:6">
      <c r="A35" s="13" t="s">
        <v>42</v>
      </c>
      <c r="B35" s="14">
        <v>2072</v>
      </c>
      <c r="C35" s="14">
        <v>41</v>
      </c>
      <c r="D35" s="10">
        <v>2047</v>
      </c>
      <c r="E35" s="10">
        <f>B35-D35</f>
        <v>25</v>
      </c>
      <c r="F35" s="57"/>
    </row>
    <row r="36" ht="29.1" customHeight="true" spans="1:6">
      <c r="A36" s="13" t="s">
        <v>43</v>
      </c>
      <c r="B36" s="14">
        <v>128</v>
      </c>
      <c r="C36" s="14">
        <v>2</v>
      </c>
      <c r="D36" s="10">
        <v>119</v>
      </c>
      <c r="E36" s="10">
        <f>B36-D36</f>
        <v>9</v>
      </c>
      <c r="F36" s="57"/>
    </row>
    <row r="37" ht="29.1" customHeight="true" spans="1:6">
      <c r="A37" s="7" t="s">
        <v>44</v>
      </c>
      <c r="B37" s="51">
        <f t="shared" ref="B37:C37" si="16">SUM(B39:B50)</f>
        <v>19607</v>
      </c>
      <c r="C37" s="51">
        <f t="shared" si="16"/>
        <v>172</v>
      </c>
      <c r="D37" s="51">
        <f t="shared" ref="D37:E37" si="17">SUM(D39:D50)</f>
        <v>20058</v>
      </c>
      <c r="E37" s="51">
        <f t="shared" si="17"/>
        <v>-451</v>
      </c>
      <c r="F37" s="57"/>
    </row>
    <row r="38" s="36" customFormat="true" ht="29.1" customHeight="true" spans="1:6">
      <c r="A38" s="7" t="s">
        <v>11</v>
      </c>
      <c r="B38" s="51">
        <f t="shared" ref="B38:C38" si="18">SUM(B39:B43)</f>
        <v>2642</v>
      </c>
      <c r="C38" s="51">
        <f t="shared" si="18"/>
        <v>10</v>
      </c>
      <c r="D38" s="51">
        <f t="shared" ref="D38:E38" si="19">SUM(D39:D43)</f>
        <v>2535</v>
      </c>
      <c r="E38" s="51">
        <f t="shared" si="19"/>
        <v>107</v>
      </c>
      <c r="F38" s="56"/>
    </row>
    <row r="39" s="36" customFormat="true" ht="29.1" customHeight="true" spans="1:6">
      <c r="A39" s="14" t="s">
        <v>45</v>
      </c>
      <c r="B39" s="14">
        <v>180</v>
      </c>
      <c r="C39" s="14">
        <v>2</v>
      </c>
      <c r="D39" s="10">
        <v>181</v>
      </c>
      <c r="E39" s="10">
        <f t="shared" ref="E39:E50" si="20">B39-D39</f>
        <v>-1</v>
      </c>
      <c r="F39" s="58"/>
    </row>
    <row r="40" ht="42.95" customHeight="true" spans="1:6">
      <c r="A40" s="14" t="s">
        <v>46</v>
      </c>
      <c r="B40" s="14">
        <v>484</v>
      </c>
      <c r="C40" s="14">
        <v>1</v>
      </c>
      <c r="D40" s="10">
        <v>472</v>
      </c>
      <c r="E40" s="10">
        <f t="shared" si="20"/>
        <v>12</v>
      </c>
      <c r="F40" s="58" t="s">
        <v>47</v>
      </c>
    </row>
    <row r="41" ht="42.95" customHeight="true" spans="1:6">
      <c r="A41" s="10" t="s">
        <v>48</v>
      </c>
      <c r="B41" s="14">
        <v>549</v>
      </c>
      <c r="C41" s="14">
        <v>5</v>
      </c>
      <c r="D41" s="10">
        <v>610</v>
      </c>
      <c r="E41" s="10">
        <f t="shared" si="20"/>
        <v>-61</v>
      </c>
      <c r="F41" s="58" t="s">
        <v>49</v>
      </c>
    </row>
    <row r="42" ht="42.95" customHeight="true" spans="1:6">
      <c r="A42" s="10" t="s">
        <v>50</v>
      </c>
      <c r="B42" s="14">
        <v>399</v>
      </c>
      <c r="C42" s="14">
        <v>0</v>
      </c>
      <c r="D42" s="10">
        <v>371</v>
      </c>
      <c r="E42" s="10">
        <f t="shared" si="20"/>
        <v>28</v>
      </c>
      <c r="F42" s="58" t="s">
        <v>51</v>
      </c>
    </row>
    <row r="43" ht="42.95" customHeight="true" spans="1:6">
      <c r="A43" s="14" t="s">
        <v>52</v>
      </c>
      <c r="B43" s="14">
        <v>1030</v>
      </c>
      <c r="C43" s="14">
        <v>2</v>
      </c>
      <c r="D43" s="10">
        <v>901</v>
      </c>
      <c r="E43" s="10">
        <f t="shared" si="20"/>
        <v>129</v>
      </c>
      <c r="F43" s="58" t="s">
        <v>53</v>
      </c>
    </row>
    <row r="44" ht="29.1" customHeight="true" spans="1:6">
      <c r="A44" s="15" t="s">
        <v>54</v>
      </c>
      <c r="B44" s="14">
        <v>3297</v>
      </c>
      <c r="C44" s="14">
        <v>34</v>
      </c>
      <c r="D44" s="10">
        <v>3366</v>
      </c>
      <c r="E44" s="10">
        <f t="shared" si="20"/>
        <v>-69</v>
      </c>
      <c r="F44" s="57"/>
    </row>
    <row r="45" ht="29.1" customHeight="true" spans="1:6">
      <c r="A45" s="13" t="s">
        <v>55</v>
      </c>
      <c r="B45" s="14">
        <v>3509</v>
      </c>
      <c r="C45" s="14">
        <v>0</v>
      </c>
      <c r="D45" s="10">
        <v>3574</v>
      </c>
      <c r="E45" s="10">
        <f t="shared" si="20"/>
        <v>-65</v>
      </c>
      <c r="F45" s="57"/>
    </row>
    <row r="46" ht="29.1" customHeight="true" spans="1:6">
      <c r="A46" s="15" t="s">
        <v>56</v>
      </c>
      <c r="B46" s="14">
        <v>659</v>
      </c>
      <c r="C46" s="14">
        <v>4</v>
      </c>
      <c r="D46" s="10">
        <v>679</v>
      </c>
      <c r="E46" s="10">
        <f t="shared" si="20"/>
        <v>-20</v>
      </c>
      <c r="F46" s="57"/>
    </row>
    <row r="47" ht="29.1" customHeight="true" spans="1:6">
      <c r="A47" s="15" t="s">
        <v>57</v>
      </c>
      <c r="B47" s="14">
        <v>2085</v>
      </c>
      <c r="C47" s="14">
        <v>12</v>
      </c>
      <c r="D47" s="10">
        <v>2166</v>
      </c>
      <c r="E47" s="10">
        <f t="shared" si="20"/>
        <v>-81</v>
      </c>
      <c r="F47" s="57"/>
    </row>
    <row r="48" ht="29.1" customHeight="true" spans="1:6">
      <c r="A48" s="13" t="s">
        <v>58</v>
      </c>
      <c r="B48" s="14">
        <v>2915</v>
      </c>
      <c r="C48" s="14">
        <v>0</v>
      </c>
      <c r="D48" s="10">
        <v>2961</v>
      </c>
      <c r="E48" s="10">
        <f t="shared" si="20"/>
        <v>-46</v>
      </c>
      <c r="F48" s="57"/>
    </row>
    <row r="49" ht="29.1" customHeight="true" spans="1:6">
      <c r="A49" s="15" t="s">
        <v>59</v>
      </c>
      <c r="B49" s="14">
        <v>1886</v>
      </c>
      <c r="C49" s="14">
        <v>21</v>
      </c>
      <c r="D49" s="10">
        <v>2003</v>
      </c>
      <c r="E49" s="10">
        <f t="shared" si="20"/>
        <v>-117</v>
      </c>
      <c r="F49" s="57"/>
    </row>
    <row r="50" ht="29.1" customHeight="true" spans="1:6">
      <c r="A50" s="13" t="s">
        <v>60</v>
      </c>
      <c r="B50" s="14">
        <v>2614</v>
      </c>
      <c r="C50" s="14">
        <v>91</v>
      </c>
      <c r="D50" s="10">
        <v>2774</v>
      </c>
      <c r="E50" s="10">
        <f t="shared" si="20"/>
        <v>-160</v>
      </c>
      <c r="F50" s="58"/>
    </row>
    <row r="51" ht="29.1" customHeight="true" spans="1:6">
      <c r="A51" s="7" t="s">
        <v>61</v>
      </c>
      <c r="B51" s="51">
        <f t="shared" ref="B51:C51" si="21">SUM(B53:B64)</f>
        <v>17758</v>
      </c>
      <c r="C51" s="51">
        <f t="shared" si="21"/>
        <v>194</v>
      </c>
      <c r="D51" s="51">
        <f t="shared" ref="D51:E51" si="22">SUM(D53:D64)</f>
        <v>18215</v>
      </c>
      <c r="E51" s="51">
        <f t="shared" si="22"/>
        <v>-457</v>
      </c>
      <c r="F51" s="57"/>
    </row>
    <row r="52" s="36" customFormat="true" ht="29.1" customHeight="true" spans="1:6">
      <c r="A52" s="7" t="s">
        <v>11</v>
      </c>
      <c r="B52" s="51">
        <f t="shared" ref="B52:C52" si="23">SUM(B53:B55)</f>
        <v>1428</v>
      </c>
      <c r="C52" s="51">
        <f t="shared" si="23"/>
        <v>4</v>
      </c>
      <c r="D52" s="51">
        <f t="shared" ref="D52:E52" si="24">SUM(D53:D55)</f>
        <v>1391</v>
      </c>
      <c r="E52" s="51">
        <f t="shared" si="24"/>
        <v>37</v>
      </c>
      <c r="F52" s="56"/>
    </row>
    <row r="53" s="36" customFormat="true" ht="29.1" customHeight="true" spans="1:6">
      <c r="A53" s="10" t="s">
        <v>62</v>
      </c>
      <c r="B53" s="14">
        <v>478</v>
      </c>
      <c r="C53" s="14">
        <v>0</v>
      </c>
      <c r="D53" s="10">
        <v>472</v>
      </c>
      <c r="E53" s="10">
        <f t="shared" ref="E53:E64" si="25">B53-D53</f>
        <v>6</v>
      </c>
      <c r="F53" s="58" t="s">
        <v>63</v>
      </c>
    </row>
    <row r="54" ht="29.1" customHeight="true" spans="1:6">
      <c r="A54" s="10" t="s">
        <v>64</v>
      </c>
      <c r="B54" s="14">
        <v>715</v>
      </c>
      <c r="C54" s="14">
        <v>4</v>
      </c>
      <c r="D54" s="10">
        <v>680</v>
      </c>
      <c r="E54" s="10">
        <f t="shared" si="25"/>
        <v>35</v>
      </c>
      <c r="F54" s="58" t="s">
        <v>65</v>
      </c>
    </row>
    <row r="55" ht="29.1" customHeight="true" spans="1:6">
      <c r="A55" s="14" t="s">
        <v>66</v>
      </c>
      <c r="B55" s="14">
        <v>235</v>
      </c>
      <c r="C55" s="14">
        <v>0</v>
      </c>
      <c r="D55" s="10">
        <v>239</v>
      </c>
      <c r="E55" s="10">
        <f t="shared" si="25"/>
        <v>-4</v>
      </c>
      <c r="F55" s="58" t="s">
        <v>67</v>
      </c>
    </row>
    <row r="56" ht="29.1" customHeight="true" spans="1:6">
      <c r="A56" s="15" t="s">
        <v>68</v>
      </c>
      <c r="B56" s="14">
        <v>3392</v>
      </c>
      <c r="C56" s="14">
        <v>0</v>
      </c>
      <c r="D56" s="10">
        <v>3513</v>
      </c>
      <c r="E56" s="10">
        <f t="shared" si="25"/>
        <v>-121</v>
      </c>
      <c r="F56" s="57"/>
    </row>
    <row r="57" ht="29.1" customHeight="true" spans="1:6">
      <c r="A57" s="15" t="s">
        <v>69</v>
      </c>
      <c r="B57" s="14">
        <v>1241</v>
      </c>
      <c r="C57" s="14">
        <v>0</v>
      </c>
      <c r="D57" s="10">
        <v>1308</v>
      </c>
      <c r="E57" s="10">
        <f t="shared" si="25"/>
        <v>-67</v>
      </c>
      <c r="F57" s="57"/>
    </row>
    <row r="58" ht="29.1" customHeight="true" spans="1:6">
      <c r="A58" s="13" t="s">
        <v>70</v>
      </c>
      <c r="B58" s="14">
        <v>2342</v>
      </c>
      <c r="C58" s="14">
        <v>0</v>
      </c>
      <c r="D58" s="10">
        <v>2382</v>
      </c>
      <c r="E58" s="10">
        <f t="shared" si="25"/>
        <v>-40</v>
      </c>
      <c r="F58" s="57"/>
    </row>
    <row r="59" ht="29.1" customHeight="true" spans="1:6">
      <c r="A59" s="15" t="s">
        <v>71</v>
      </c>
      <c r="B59" s="14">
        <v>2712</v>
      </c>
      <c r="C59" s="14">
        <v>24</v>
      </c>
      <c r="D59" s="10">
        <v>2813</v>
      </c>
      <c r="E59" s="10">
        <f t="shared" si="25"/>
        <v>-101</v>
      </c>
      <c r="F59" s="57"/>
    </row>
    <row r="60" ht="29.1" customHeight="true" spans="1:6">
      <c r="A60" s="15" t="s">
        <v>72</v>
      </c>
      <c r="B60" s="14">
        <v>2926</v>
      </c>
      <c r="C60" s="14">
        <v>0</v>
      </c>
      <c r="D60" s="10">
        <v>2959</v>
      </c>
      <c r="E60" s="10">
        <f t="shared" si="25"/>
        <v>-33</v>
      </c>
      <c r="F60" s="57"/>
    </row>
    <row r="61" ht="29.1" customHeight="true" spans="1:6">
      <c r="A61" s="15" t="s">
        <v>73</v>
      </c>
      <c r="B61" s="14">
        <v>1215</v>
      </c>
      <c r="C61" s="14">
        <v>5</v>
      </c>
      <c r="D61" s="10">
        <v>1255</v>
      </c>
      <c r="E61" s="10">
        <f t="shared" si="25"/>
        <v>-40</v>
      </c>
      <c r="F61" s="57"/>
    </row>
    <row r="62" ht="29.1" customHeight="true" spans="1:6">
      <c r="A62" s="13" t="s">
        <v>74</v>
      </c>
      <c r="B62" s="14">
        <v>1295</v>
      </c>
      <c r="C62" s="14">
        <v>68</v>
      </c>
      <c r="D62" s="10">
        <v>1355</v>
      </c>
      <c r="E62" s="10">
        <f t="shared" si="25"/>
        <v>-60</v>
      </c>
      <c r="F62" s="57"/>
    </row>
    <row r="63" ht="29.1" customHeight="true" spans="1:6">
      <c r="A63" s="13" t="s">
        <v>75</v>
      </c>
      <c r="B63" s="14">
        <v>555</v>
      </c>
      <c r="C63" s="14">
        <v>91</v>
      </c>
      <c r="D63" s="10">
        <v>564</v>
      </c>
      <c r="E63" s="10">
        <f t="shared" si="25"/>
        <v>-9</v>
      </c>
      <c r="F63" s="57"/>
    </row>
    <row r="64" ht="29.1" customHeight="true" spans="1:6">
      <c r="A64" s="15" t="s">
        <v>76</v>
      </c>
      <c r="B64" s="14">
        <v>652</v>
      </c>
      <c r="C64" s="14">
        <v>2</v>
      </c>
      <c r="D64" s="10">
        <v>675</v>
      </c>
      <c r="E64" s="10">
        <f t="shared" si="25"/>
        <v>-23</v>
      </c>
      <c r="F64" s="57"/>
    </row>
    <row r="65" ht="29.1" customHeight="true" spans="1:6">
      <c r="A65" s="7" t="s">
        <v>77</v>
      </c>
      <c r="B65" s="51">
        <f t="shared" ref="B65:C65" si="26">SUM(B67:B76)</f>
        <v>11942</v>
      </c>
      <c r="C65" s="51">
        <f t="shared" si="26"/>
        <v>201</v>
      </c>
      <c r="D65" s="51">
        <f t="shared" ref="D65:E65" si="27">SUM(D67:D76)</f>
        <v>11890</v>
      </c>
      <c r="E65" s="51">
        <f t="shared" si="27"/>
        <v>52</v>
      </c>
      <c r="F65" s="57"/>
    </row>
    <row r="66" s="36" customFormat="true" ht="29.1" customHeight="true" spans="1:6">
      <c r="A66" s="7" t="s">
        <v>11</v>
      </c>
      <c r="B66" s="51">
        <f t="shared" ref="B66:C66" si="28">SUM(B67:B70)</f>
        <v>2279</v>
      </c>
      <c r="C66" s="51">
        <f t="shared" si="28"/>
        <v>14</v>
      </c>
      <c r="D66" s="51">
        <f t="shared" ref="D66:E66" si="29">SUM(D67:D70)</f>
        <v>2186</v>
      </c>
      <c r="E66" s="51">
        <f t="shared" si="29"/>
        <v>93</v>
      </c>
      <c r="F66" s="56"/>
    </row>
    <row r="67" s="36" customFormat="true" ht="29.1" customHeight="true" spans="1:6">
      <c r="A67" s="14" t="s">
        <v>78</v>
      </c>
      <c r="B67" s="14">
        <v>1683</v>
      </c>
      <c r="C67" s="14">
        <v>4</v>
      </c>
      <c r="D67" s="10">
        <v>1598</v>
      </c>
      <c r="E67" s="10">
        <f t="shared" ref="E67:E76" si="30">B67-D67</f>
        <v>85</v>
      </c>
      <c r="F67" s="58" t="s">
        <v>79</v>
      </c>
    </row>
    <row r="68" ht="29.1" customHeight="true" spans="1:6">
      <c r="A68" s="14" t="s">
        <v>80</v>
      </c>
      <c r="B68" s="14">
        <v>271</v>
      </c>
      <c r="C68" s="14">
        <v>2</v>
      </c>
      <c r="D68" s="10">
        <v>268</v>
      </c>
      <c r="E68" s="10">
        <f t="shared" si="30"/>
        <v>3</v>
      </c>
      <c r="F68" s="58"/>
    </row>
    <row r="69" ht="29.1" customHeight="true" spans="1:6">
      <c r="A69" s="14" t="s">
        <v>81</v>
      </c>
      <c r="B69" s="14">
        <v>202</v>
      </c>
      <c r="C69" s="14">
        <v>5</v>
      </c>
      <c r="D69" s="10">
        <v>200</v>
      </c>
      <c r="E69" s="10">
        <f t="shared" si="30"/>
        <v>2</v>
      </c>
      <c r="F69" s="58"/>
    </row>
    <row r="70" ht="29.1" customHeight="true" spans="1:6">
      <c r="A70" s="14" t="s">
        <v>82</v>
      </c>
      <c r="B70" s="14">
        <v>123</v>
      </c>
      <c r="C70" s="14">
        <v>3</v>
      </c>
      <c r="D70" s="10">
        <v>120</v>
      </c>
      <c r="E70" s="10">
        <f t="shared" si="30"/>
        <v>3</v>
      </c>
      <c r="F70" s="58"/>
    </row>
    <row r="71" ht="29.1" customHeight="true" spans="1:6">
      <c r="A71" s="15" t="s">
        <v>83</v>
      </c>
      <c r="B71" s="14">
        <v>1697</v>
      </c>
      <c r="C71" s="14">
        <v>33</v>
      </c>
      <c r="D71" s="10">
        <v>1669</v>
      </c>
      <c r="E71" s="10">
        <f t="shared" si="30"/>
        <v>28</v>
      </c>
      <c r="F71" s="57"/>
    </row>
    <row r="72" ht="29.1" customHeight="true" spans="1:6">
      <c r="A72" s="13" t="s">
        <v>84</v>
      </c>
      <c r="B72" s="14">
        <v>1816</v>
      </c>
      <c r="C72" s="14">
        <v>15</v>
      </c>
      <c r="D72" s="10">
        <v>1864</v>
      </c>
      <c r="E72" s="10">
        <f t="shared" si="30"/>
        <v>-48</v>
      </c>
      <c r="F72" s="57"/>
    </row>
    <row r="73" ht="29.1" customHeight="true" spans="1:6">
      <c r="A73" s="15" t="s">
        <v>85</v>
      </c>
      <c r="B73" s="14">
        <v>1450</v>
      </c>
      <c r="C73" s="14">
        <v>64</v>
      </c>
      <c r="D73" s="10">
        <v>1474</v>
      </c>
      <c r="E73" s="10">
        <f t="shared" si="30"/>
        <v>-24</v>
      </c>
      <c r="F73" s="57"/>
    </row>
    <row r="74" ht="29.1" customHeight="true" spans="1:6">
      <c r="A74" s="15" t="s">
        <v>86</v>
      </c>
      <c r="B74" s="14">
        <v>1642</v>
      </c>
      <c r="C74" s="14">
        <v>45</v>
      </c>
      <c r="D74" s="10">
        <v>1658</v>
      </c>
      <c r="E74" s="10">
        <f t="shared" si="30"/>
        <v>-16</v>
      </c>
      <c r="F74" s="57"/>
    </row>
    <row r="75" ht="29.1" customHeight="true" spans="1:6">
      <c r="A75" s="13" t="s">
        <v>87</v>
      </c>
      <c r="B75" s="14">
        <v>1243</v>
      </c>
      <c r="C75" s="14">
        <v>20</v>
      </c>
      <c r="D75" s="10">
        <v>1206</v>
      </c>
      <c r="E75" s="10">
        <f t="shared" si="30"/>
        <v>37</v>
      </c>
      <c r="F75" s="57"/>
    </row>
    <row r="76" ht="29.1" customHeight="true" spans="1:6">
      <c r="A76" s="13" t="s">
        <v>88</v>
      </c>
      <c r="B76" s="14">
        <v>1815</v>
      </c>
      <c r="C76" s="14">
        <v>10</v>
      </c>
      <c r="D76" s="10">
        <v>1833</v>
      </c>
      <c r="E76" s="10">
        <f t="shared" si="30"/>
        <v>-18</v>
      </c>
      <c r="F76" s="57"/>
    </row>
    <row r="77" ht="29.1" customHeight="true" spans="1:6">
      <c r="A77" s="7" t="s">
        <v>89</v>
      </c>
      <c r="B77" s="51">
        <f t="shared" ref="B77:C77" si="31">SUM(B79:B89)</f>
        <v>11012</v>
      </c>
      <c r="C77" s="51">
        <f t="shared" si="31"/>
        <v>175</v>
      </c>
      <c r="D77" s="51">
        <f t="shared" ref="D77:E77" si="32">SUM(D79:D89)</f>
        <v>11080</v>
      </c>
      <c r="E77" s="51">
        <f t="shared" si="32"/>
        <v>-68</v>
      </c>
      <c r="F77" s="57"/>
    </row>
    <row r="78" s="36" customFormat="true" ht="29.1" customHeight="true" spans="1:6">
      <c r="A78" s="7" t="s">
        <v>11</v>
      </c>
      <c r="B78" s="51">
        <f t="shared" ref="B78:C78" si="33">SUM(B79:B82)</f>
        <v>2317</v>
      </c>
      <c r="C78" s="51">
        <f t="shared" si="33"/>
        <v>12</v>
      </c>
      <c r="D78" s="51">
        <f t="shared" ref="D78:E78" si="34">SUM(D79:D82)</f>
        <v>2313</v>
      </c>
      <c r="E78" s="51">
        <f t="shared" si="34"/>
        <v>4</v>
      </c>
      <c r="F78" s="56"/>
    </row>
    <row r="79" s="36" customFormat="true" ht="29.1" customHeight="true" spans="1:6">
      <c r="A79" s="14" t="s">
        <v>90</v>
      </c>
      <c r="B79" s="14">
        <v>1117</v>
      </c>
      <c r="C79" s="14">
        <v>7</v>
      </c>
      <c r="D79" s="10">
        <v>1101</v>
      </c>
      <c r="E79" s="10">
        <f t="shared" ref="E79:E89" si="35">B79-D79</f>
        <v>16</v>
      </c>
      <c r="F79" s="58" t="s">
        <v>91</v>
      </c>
    </row>
    <row r="80" ht="29.1" customHeight="true" spans="1:6">
      <c r="A80" s="10" t="s">
        <v>92</v>
      </c>
      <c r="B80" s="14">
        <v>1032</v>
      </c>
      <c r="C80" s="14">
        <v>5</v>
      </c>
      <c r="D80" s="10">
        <v>1041</v>
      </c>
      <c r="E80" s="10">
        <f t="shared" si="35"/>
        <v>-9</v>
      </c>
      <c r="F80" s="58"/>
    </row>
    <row r="81" ht="29.1" customHeight="true" spans="1:6">
      <c r="A81" s="10" t="s">
        <v>93</v>
      </c>
      <c r="B81" s="14">
        <v>62</v>
      </c>
      <c r="C81" s="14">
        <v>0</v>
      </c>
      <c r="D81" s="10">
        <v>62</v>
      </c>
      <c r="E81" s="10">
        <f t="shared" si="35"/>
        <v>0</v>
      </c>
      <c r="F81" s="58"/>
    </row>
    <row r="82" ht="29.1" customHeight="true" spans="1:6">
      <c r="A82" s="10" t="s">
        <v>94</v>
      </c>
      <c r="B82" s="14">
        <v>106</v>
      </c>
      <c r="C82" s="14">
        <v>0</v>
      </c>
      <c r="D82" s="10">
        <v>109</v>
      </c>
      <c r="E82" s="10">
        <f t="shared" si="35"/>
        <v>-3</v>
      </c>
      <c r="F82" s="58"/>
    </row>
    <row r="83" ht="29.1" customHeight="true" spans="1:6">
      <c r="A83" s="15" t="s">
        <v>95</v>
      </c>
      <c r="B83" s="14">
        <v>168</v>
      </c>
      <c r="C83" s="14">
        <v>4</v>
      </c>
      <c r="D83" s="10">
        <v>174</v>
      </c>
      <c r="E83" s="10">
        <f t="shared" si="35"/>
        <v>-6</v>
      </c>
      <c r="F83" s="57"/>
    </row>
    <row r="84" ht="29.1" customHeight="true" spans="1:6">
      <c r="A84" s="15" t="s">
        <v>96</v>
      </c>
      <c r="B84" s="14">
        <v>719</v>
      </c>
      <c r="C84" s="14">
        <v>7</v>
      </c>
      <c r="D84" s="10">
        <v>746</v>
      </c>
      <c r="E84" s="10">
        <f t="shared" si="35"/>
        <v>-27</v>
      </c>
      <c r="F84" s="57"/>
    </row>
    <row r="85" ht="29.1" customHeight="true" spans="1:6">
      <c r="A85" s="15" t="s">
        <v>97</v>
      </c>
      <c r="B85" s="14">
        <v>1669</v>
      </c>
      <c r="C85" s="14">
        <v>50</v>
      </c>
      <c r="D85" s="10">
        <v>1712</v>
      </c>
      <c r="E85" s="10">
        <f t="shared" si="35"/>
        <v>-43</v>
      </c>
      <c r="F85" s="57"/>
    </row>
    <row r="86" ht="29.1" customHeight="true" spans="1:6">
      <c r="A86" s="13" t="s">
        <v>98</v>
      </c>
      <c r="B86" s="14">
        <v>1021</v>
      </c>
      <c r="C86" s="14">
        <v>7</v>
      </c>
      <c r="D86" s="10">
        <v>1048</v>
      </c>
      <c r="E86" s="10">
        <f t="shared" si="35"/>
        <v>-27</v>
      </c>
      <c r="F86" s="57"/>
    </row>
    <row r="87" ht="29.1" customHeight="true" spans="1:6">
      <c r="A87" s="13" t="s">
        <v>99</v>
      </c>
      <c r="B87" s="14">
        <v>908</v>
      </c>
      <c r="C87" s="14">
        <v>15</v>
      </c>
      <c r="D87" s="10">
        <v>932</v>
      </c>
      <c r="E87" s="10">
        <f t="shared" si="35"/>
        <v>-24</v>
      </c>
      <c r="F87" s="57"/>
    </row>
    <row r="88" ht="29.1" customHeight="true" spans="1:6">
      <c r="A88" s="15" t="s">
        <v>100</v>
      </c>
      <c r="B88" s="14">
        <v>2308</v>
      </c>
      <c r="C88" s="14">
        <v>12</v>
      </c>
      <c r="D88" s="10">
        <v>2261</v>
      </c>
      <c r="E88" s="10">
        <f t="shared" si="35"/>
        <v>47</v>
      </c>
      <c r="F88" s="57"/>
    </row>
    <row r="89" ht="29.1" customHeight="true" spans="1:6">
      <c r="A89" s="15" t="s">
        <v>101</v>
      </c>
      <c r="B89" s="14">
        <v>1902</v>
      </c>
      <c r="C89" s="14">
        <v>68</v>
      </c>
      <c r="D89" s="10">
        <v>1894</v>
      </c>
      <c r="E89" s="10">
        <f t="shared" si="35"/>
        <v>8</v>
      </c>
      <c r="F89" s="57"/>
    </row>
    <row r="90" ht="29.1" customHeight="true" spans="1:6">
      <c r="A90" s="7" t="s">
        <v>102</v>
      </c>
      <c r="B90" s="51">
        <f t="shared" ref="B90:C90" si="36">SUM(B92:B95)</f>
        <v>3852</v>
      </c>
      <c r="C90" s="51">
        <f t="shared" si="36"/>
        <v>114</v>
      </c>
      <c r="D90" s="51">
        <f t="shared" ref="D90:E90" si="37">SUM(D92:D95)</f>
        <v>3899</v>
      </c>
      <c r="E90" s="51">
        <f t="shared" si="37"/>
        <v>-47</v>
      </c>
      <c r="F90" s="57"/>
    </row>
    <row r="91" s="36" customFormat="true" ht="29.1" customHeight="true" spans="1:6">
      <c r="A91" s="7" t="s">
        <v>11</v>
      </c>
      <c r="B91" s="51">
        <f t="shared" ref="B91:C91" si="38">SUM(B92:B93)</f>
        <v>1833</v>
      </c>
      <c r="C91" s="51">
        <f t="shared" si="38"/>
        <v>5</v>
      </c>
      <c r="D91" s="51">
        <f t="shared" ref="D91:E91" si="39">SUM(D92:D93)</f>
        <v>1808</v>
      </c>
      <c r="E91" s="51">
        <f t="shared" si="39"/>
        <v>25</v>
      </c>
      <c r="F91" s="56"/>
    </row>
    <row r="92" s="36" customFormat="true" ht="29.1" customHeight="true" spans="1:6">
      <c r="A92" s="10" t="s">
        <v>103</v>
      </c>
      <c r="B92" s="14">
        <v>1661</v>
      </c>
      <c r="C92" s="14">
        <v>5</v>
      </c>
      <c r="D92" s="10">
        <v>1634</v>
      </c>
      <c r="E92" s="10">
        <f>B92-D92</f>
        <v>27</v>
      </c>
      <c r="F92" s="58" t="s">
        <v>104</v>
      </c>
    </row>
    <row r="93" ht="29.1" customHeight="true" spans="1:6">
      <c r="A93" s="10" t="s">
        <v>105</v>
      </c>
      <c r="B93" s="14">
        <v>172</v>
      </c>
      <c r="C93" s="14">
        <v>0</v>
      </c>
      <c r="D93" s="10">
        <v>174</v>
      </c>
      <c r="E93" s="10">
        <f>B93-D93</f>
        <v>-2</v>
      </c>
      <c r="F93" s="58"/>
    </row>
    <row r="94" ht="29.1" customHeight="true" spans="1:6">
      <c r="A94" s="13" t="s">
        <v>106</v>
      </c>
      <c r="B94" s="14">
        <v>1187</v>
      </c>
      <c r="C94" s="14">
        <v>55</v>
      </c>
      <c r="D94" s="10">
        <v>1207</v>
      </c>
      <c r="E94" s="10">
        <f>B94-D94</f>
        <v>-20</v>
      </c>
      <c r="F94" s="57"/>
    </row>
    <row r="95" ht="29.1" customHeight="true" spans="1:6">
      <c r="A95" s="13" t="s">
        <v>107</v>
      </c>
      <c r="B95" s="14">
        <v>832</v>
      </c>
      <c r="C95" s="14">
        <v>54</v>
      </c>
      <c r="D95" s="10">
        <v>884</v>
      </c>
      <c r="E95" s="10">
        <f>B95-D95</f>
        <v>-52</v>
      </c>
      <c r="F95" s="58"/>
    </row>
    <row r="96" ht="29.1" customHeight="true" spans="1:6">
      <c r="A96" s="7" t="s">
        <v>108</v>
      </c>
      <c r="B96" s="51">
        <f t="shared" ref="B96:C96" si="40">SUM(B98:B104)</f>
        <v>7261</v>
      </c>
      <c r="C96" s="51">
        <f t="shared" si="40"/>
        <v>82</v>
      </c>
      <c r="D96" s="51">
        <f t="shared" ref="D96:E96" si="41">SUM(D98:D104)</f>
        <v>7586</v>
      </c>
      <c r="E96" s="51">
        <f t="shared" si="41"/>
        <v>-325</v>
      </c>
      <c r="F96" s="57"/>
    </row>
    <row r="97" s="36" customFormat="true" ht="29.1" customHeight="true" spans="1:6">
      <c r="A97" s="7" t="s">
        <v>11</v>
      </c>
      <c r="B97" s="51">
        <f t="shared" ref="B97:C97" si="42">SUM(B98:B100)</f>
        <v>2476</v>
      </c>
      <c r="C97" s="51">
        <f t="shared" si="42"/>
        <v>4</v>
      </c>
      <c r="D97" s="51">
        <f t="shared" ref="D97:E97" si="43">SUM(D98:D100)</f>
        <v>2411</v>
      </c>
      <c r="E97" s="51">
        <f t="shared" si="43"/>
        <v>65</v>
      </c>
      <c r="F97" s="56"/>
    </row>
    <row r="98" s="36" customFormat="true" ht="29.1" customHeight="true" spans="1:6">
      <c r="A98" s="10" t="s">
        <v>109</v>
      </c>
      <c r="B98" s="14">
        <v>560</v>
      </c>
      <c r="C98" s="14">
        <v>4</v>
      </c>
      <c r="D98" s="10">
        <v>568</v>
      </c>
      <c r="E98" s="10">
        <f t="shared" ref="E98:E104" si="44">B98-D98</f>
        <v>-8</v>
      </c>
      <c r="F98" s="58"/>
    </row>
    <row r="99" ht="29.1" customHeight="true" spans="1:6">
      <c r="A99" s="14" t="s">
        <v>110</v>
      </c>
      <c r="B99" s="14">
        <v>1832</v>
      </c>
      <c r="C99" s="14">
        <v>0</v>
      </c>
      <c r="D99" s="10">
        <v>1759</v>
      </c>
      <c r="E99" s="10">
        <f t="shared" si="44"/>
        <v>73</v>
      </c>
      <c r="F99" s="58" t="s">
        <v>111</v>
      </c>
    </row>
    <row r="100" ht="29.1" customHeight="true" spans="1:6">
      <c r="A100" s="14" t="s">
        <v>112</v>
      </c>
      <c r="B100" s="14">
        <v>84</v>
      </c>
      <c r="C100" s="14">
        <v>0</v>
      </c>
      <c r="D100" s="10">
        <v>84</v>
      </c>
      <c r="E100" s="10">
        <f t="shared" si="44"/>
        <v>0</v>
      </c>
      <c r="F100" s="58"/>
    </row>
    <row r="101" ht="29.1" customHeight="true" spans="1:6">
      <c r="A101" s="15" t="s">
        <v>113</v>
      </c>
      <c r="B101" s="14">
        <v>716</v>
      </c>
      <c r="C101" s="14">
        <v>2</v>
      </c>
      <c r="D101" s="10">
        <v>699</v>
      </c>
      <c r="E101" s="10">
        <f t="shared" si="44"/>
        <v>17</v>
      </c>
      <c r="F101" s="57"/>
    </row>
    <row r="102" ht="29.1" customHeight="true" spans="1:6">
      <c r="A102" s="13" t="s">
        <v>114</v>
      </c>
      <c r="B102" s="14">
        <v>635</v>
      </c>
      <c r="C102" s="14">
        <v>4</v>
      </c>
      <c r="D102" s="10">
        <v>647</v>
      </c>
      <c r="E102" s="10">
        <f t="shared" si="44"/>
        <v>-12</v>
      </c>
      <c r="F102" s="57"/>
    </row>
    <row r="103" ht="29.1" customHeight="true" spans="1:6">
      <c r="A103" s="13" t="s">
        <v>115</v>
      </c>
      <c r="B103" s="14">
        <v>1866</v>
      </c>
      <c r="C103" s="14">
        <v>16</v>
      </c>
      <c r="D103" s="10">
        <v>1878</v>
      </c>
      <c r="E103" s="10">
        <f t="shared" si="44"/>
        <v>-12</v>
      </c>
      <c r="F103" s="57"/>
    </row>
    <row r="104" ht="29.1" customHeight="true" spans="1:6">
      <c r="A104" s="15" t="s">
        <v>116</v>
      </c>
      <c r="B104" s="14">
        <v>1568</v>
      </c>
      <c r="C104" s="14">
        <v>56</v>
      </c>
      <c r="D104" s="10">
        <v>1951</v>
      </c>
      <c r="E104" s="10">
        <f t="shared" si="44"/>
        <v>-383</v>
      </c>
      <c r="F104" s="57"/>
    </row>
    <row r="105" ht="29.1" customHeight="true" spans="1:6">
      <c r="A105" s="7" t="s">
        <v>117</v>
      </c>
      <c r="B105" s="51">
        <f t="shared" ref="B105:C105" si="45">SUM(B107:B119)</f>
        <v>14793</v>
      </c>
      <c r="C105" s="51">
        <f t="shared" si="45"/>
        <v>703</v>
      </c>
      <c r="D105" s="51">
        <f t="shared" ref="D105:E105" si="46">SUM(D107:D119)</f>
        <v>15136</v>
      </c>
      <c r="E105" s="51">
        <f t="shared" si="46"/>
        <v>-343</v>
      </c>
      <c r="F105" s="57"/>
    </row>
    <row r="106" s="36" customFormat="true" ht="29.1" customHeight="true" spans="1:6">
      <c r="A106" s="7" t="s">
        <v>11</v>
      </c>
      <c r="B106" s="51">
        <f t="shared" ref="B106:C106" si="47">SUM(B107:B110)</f>
        <v>2716</v>
      </c>
      <c r="C106" s="51">
        <f t="shared" si="47"/>
        <v>62</v>
      </c>
      <c r="D106" s="51">
        <f t="shared" ref="D106:E106" si="48">SUM(D107:D110)</f>
        <v>2747</v>
      </c>
      <c r="E106" s="51">
        <f t="shared" si="48"/>
        <v>-31</v>
      </c>
      <c r="F106" s="56"/>
    </row>
    <row r="107" s="36" customFormat="true" ht="29.1" customHeight="true" spans="1:6">
      <c r="A107" s="14" t="s">
        <v>118</v>
      </c>
      <c r="B107" s="14">
        <v>1304</v>
      </c>
      <c r="C107" s="14">
        <v>50</v>
      </c>
      <c r="D107" s="10">
        <v>1320</v>
      </c>
      <c r="E107" s="10">
        <f t="shared" ref="E107:E119" si="49">B107-D107</f>
        <v>-16</v>
      </c>
      <c r="F107" s="58" t="s">
        <v>119</v>
      </c>
    </row>
    <row r="108" ht="29.1" customHeight="true" spans="1:6">
      <c r="A108" s="14" t="s">
        <v>120</v>
      </c>
      <c r="B108" s="14">
        <v>1280</v>
      </c>
      <c r="C108" s="14">
        <v>12</v>
      </c>
      <c r="D108" s="10">
        <v>1282</v>
      </c>
      <c r="E108" s="10">
        <f t="shared" si="49"/>
        <v>-2</v>
      </c>
      <c r="F108" s="58" t="s">
        <v>121</v>
      </c>
    </row>
    <row r="109" ht="29.1" customHeight="true" spans="1:6">
      <c r="A109" s="14" t="s">
        <v>122</v>
      </c>
      <c r="B109" s="14">
        <v>117</v>
      </c>
      <c r="C109" s="14">
        <v>0</v>
      </c>
      <c r="D109" s="10">
        <v>129</v>
      </c>
      <c r="E109" s="10">
        <f t="shared" si="49"/>
        <v>-12</v>
      </c>
      <c r="F109" s="58"/>
    </row>
    <row r="110" ht="29.1" customHeight="true" spans="1:6">
      <c r="A110" s="14" t="s">
        <v>123</v>
      </c>
      <c r="B110" s="14">
        <v>15</v>
      </c>
      <c r="C110" s="14">
        <v>0</v>
      </c>
      <c r="D110" s="10">
        <v>16</v>
      </c>
      <c r="E110" s="10">
        <f t="shared" si="49"/>
        <v>-1</v>
      </c>
      <c r="F110" s="58"/>
    </row>
    <row r="111" ht="29.1" customHeight="true" spans="1:6">
      <c r="A111" s="13" t="s">
        <v>124</v>
      </c>
      <c r="B111" s="14">
        <v>1643</v>
      </c>
      <c r="C111" s="14">
        <v>53</v>
      </c>
      <c r="D111" s="10">
        <v>1743</v>
      </c>
      <c r="E111" s="10">
        <f t="shared" si="49"/>
        <v>-100</v>
      </c>
      <c r="F111" s="57"/>
    </row>
    <row r="112" ht="29.1" customHeight="true" spans="1:6">
      <c r="A112" s="15" t="s">
        <v>125</v>
      </c>
      <c r="B112" s="14">
        <v>2983</v>
      </c>
      <c r="C112" s="14">
        <v>278</v>
      </c>
      <c r="D112" s="10">
        <v>3041</v>
      </c>
      <c r="E112" s="10">
        <f t="shared" si="49"/>
        <v>-58</v>
      </c>
      <c r="F112" s="57"/>
    </row>
    <row r="113" ht="29.1" customHeight="true" spans="1:6">
      <c r="A113" s="15" t="s">
        <v>126</v>
      </c>
      <c r="B113" s="14">
        <v>1864</v>
      </c>
      <c r="C113" s="14">
        <v>121</v>
      </c>
      <c r="D113" s="10">
        <v>1917</v>
      </c>
      <c r="E113" s="10">
        <f t="shared" si="49"/>
        <v>-53</v>
      </c>
      <c r="F113" s="57"/>
    </row>
    <row r="114" ht="29.1" customHeight="true" spans="1:6">
      <c r="A114" s="15" t="s">
        <v>127</v>
      </c>
      <c r="B114" s="14">
        <v>503</v>
      </c>
      <c r="C114" s="14">
        <v>13</v>
      </c>
      <c r="D114" s="10">
        <v>518</v>
      </c>
      <c r="E114" s="10">
        <f t="shared" si="49"/>
        <v>-15</v>
      </c>
      <c r="F114" s="57"/>
    </row>
    <row r="115" ht="29.1" customHeight="true" spans="1:6">
      <c r="A115" s="15" t="s">
        <v>128</v>
      </c>
      <c r="B115" s="14">
        <v>1326</v>
      </c>
      <c r="C115" s="14">
        <v>117</v>
      </c>
      <c r="D115" s="10">
        <v>1332</v>
      </c>
      <c r="E115" s="10">
        <f t="shared" si="49"/>
        <v>-6</v>
      </c>
      <c r="F115" s="57"/>
    </row>
    <row r="116" ht="29.1" customHeight="true" spans="1:6">
      <c r="A116" s="15" t="s">
        <v>129</v>
      </c>
      <c r="B116" s="14">
        <v>668</v>
      </c>
      <c r="C116" s="14">
        <v>22</v>
      </c>
      <c r="D116" s="10">
        <v>680</v>
      </c>
      <c r="E116" s="10">
        <f t="shared" si="49"/>
        <v>-12</v>
      </c>
      <c r="F116" s="57"/>
    </row>
    <row r="117" ht="29.1" customHeight="true" spans="1:6">
      <c r="A117" s="13" t="s">
        <v>130</v>
      </c>
      <c r="B117" s="14">
        <v>906</v>
      </c>
      <c r="C117" s="14">
        <v>2</v>
      </c>
      <c r="D117" s="10">
        <v>907</v>
      </c>
      <c r="E117" s="10">
        <f t="shared" si="49"/>
        <v>-1</v>
      </c>
      <c r="F117" s="57"/>
    </row>
    <row r="118" ht="29.1" customHeight="true" spans="1:6">
      <c r="A118" s="13" t="s">
        <v>131</v>
      </c>
      <c r="B118" s="14">
        <v>513</v>
      </c>
      <c r="C118" s="14">
        <v>0</v>
      </c>
      <c r="D118" s="10">
        <v>544</v>
      </c>
      <c r="E118" s="10">
        <f t="shared" si="49"/>
        <v>-31</v>
      </c>
      <c r="F118" s="57"/>
    </row>
    <row r="119" ht="29.1" customHeight="true" spans="1:6">
      <c r="A119" s="15" t="s">
        <v>132</v>
      </c>
      <c r="B119" s="14">
        <v>1671</v>
      </c>
      <c r="C119" s="14">
        <v>35</v>
      </c>
      <c r="D119" s="10">
        <v>1707</v>
      </c>
      <c r="E119" s="10">
        <f t="shared" si="49"/>
        <v>-36</v>
      </c>
      <c r="F119" s="57"/>
    </row>
    <row r="120" ht="29.1" customHeight="true" spans="1:6">
      <c r="A120" s="7" t="s">
        <v>133</v>
      </c>
      <c r="B120" s="51">
        <f t="shared" ref="B120:C120" si="50">SUM(B122:B132)</f>
        <v>14987</v>
      </c>
      <c r="C120" s="51">
        <f t="shared" si="50"/>
        <v>607</v>
      </c>
      <c r="D120" s="51">
        <f t="shared" ref="D120:E120" si="51">SUM(D122:D132)</f>
        <v>15479</v>
      </c>
      <c r="E120" s="51">
        <f t="shared" si="51"/>
        <v>-492</v>
      </c>
      <c r="F120" s="57"/>
    </row>
    <row r="121" s="36" customFormat="true" ht="29.1" customHeight="true" spans="1:6">
      <c r="A121" s="7" t="s">
        <v>11</v>
      </c>
      <c r="B121" s="51">
        <f t="shared" ref="B121:C121" si="52">SUM(B122:B123)</f>
        <v>2377</v>
      </c>
      <c r="C121" s="51">
        <f t="shared" si="52"/>
        <v>27</v>
      </c>
      <c r="D121" s="51">
        <f t="shared" ref="D121:E121" si="53">SUM(D122:D123)</f>
        <v>2379</v>
      </c>
      <c r="E121" s="51">
        <f t="shared" si="53"/>
        <v>-2</v>
      </c>
      <c r="F121" s="56"/>
    </row>
    <row r="122" s="36" customFormat="true" ht="29.1" customHeight="true" spans="1:6">
      <c r="A122" s="14" t="s">
        <v>134</v>
      </c>
      <c r="B122" s="14">
        <v>1451</v>
      </c>
      <c r="C122" s="14">
        <v>10</v>
      </c>
      <c r="D122" s="10">
        <v>1429</v>
      </c>
      <c r="E122" s="10">
        <f t="shared" ref="E122:E132" si="54">B122-D122</f>
        <v>22</v>
      </c>
      <c r="F122" s="58" t="s">
        <v>135</v>
      </c>
    </row>
    <row r="123" ht="29.1" customHeight="true" spans="1:6">
      <c r="A123" s="14" t="s">
        <v>136</v>
      </c>
      <c r="B123" s="14">
        <v>926</v>
      </c>
      <c r="C123" s="14">
        <v>17</v>
      </c>
      <c r="D123" s="10">
        <v>950</v>
      </c>
      <c r="E123" s="10">
        <f t="shared" si="54"/>
        <v>-24</v>
      </c>
      <c r="F123" s="58" t="s">
        <v>137</v>
      </c>
    </row>
    <row r="124" ht="29.1" customHeight="true" spans="1:6">
      <c r="A124" s="13" t="s">
        <v>138</v>
      </c>
      <c r="B124" s="14">
        <v>978</v>
      </c>
      <c r="C124" s="14">
        <v>29</v>
      </c>
      <c r="D124" s="10">
        <v>996</v>
      </c>
      <c r="E124" s="10">
        <f t="shared" si="54"/>
        <v>-18</v>
      </c>
      <c r="F124" s="57"/>
    </row>
    <row r="125" ht="29.1" customHeight="true" spans="1:6">
      <c r="A125" s="13" t="s">
        <v>139</v>
      </c>
      <c r="B125" s="14">
        <v>2830</v>
      </c>
      <c r="C125" s="14">
        <v>0</v>
      </c>
      <c r="D125" s="10">
        <v>2964</v>
      </c>
      <c r="E125" s="10">
        <f t="shared" si="54"/>
        <v>-134</v>
      </c>
      <c r="F125" s="57"/>
    </row>
    <row r="126" ht="29.1" customHeight="true" spans="1:6">
      <c r="A126" s="15" t="s">
        <v>140</v>
      </c>
      <c r="B126" s="14">
        <v>964</v>
      </c>
      <c r="C126" s="14">
        <v>37</v>
      </c>
      <c r="D126" s="10">
        <v>1011</v>
      </c>
      <c r="E126" s="10">
        <f t="shared" si="54"/>
        <v>-47</v>
      </c>
      <c r="F126" s="57"/>
    </row>
    <row r="127" ht="29.1" customHeight="true" spans="1:6">
      <c r="A127" s="15" t="s">
        <v>141</v>
      </c>
      <c r="B127" s="14">
        <v>2939</v>
      </c>
      <c r="C127" s="14">
        <v>346</v>
      </c>
      <c r="D127" s="10">
        <v>3029</v>
      </c>
      <c r="E127" s="10">
        <f t="shared" si="54"/>
        <v>-90</v>
      </c>
      <c r="F127" s="57"/>
    </row>
    <row r="128" ht="29.1" customHeight="true" spans="1:6">
      <c r="A128" s="15" t="s">
        <v>142</v>
      </c>
      <c r="B128" s="14">
        <v>1333</v>
      </c>
      <c r="C128" s="14">
        <v>65</v>
      </c>
      <c r="D128" s="10">
        <v>1372</v>
      </c>
      <c r="E128" s="10">
        <f t="shared" si="54"/>
        <v>-39</v>
      </c>
      <c r="F128" s="57"/>
    </row>
    <row r="129" ht="29.1" customHeight="true" spans="1:6">
      <c r="A129" s="15" t="s">
        <v>143</v>
      </c>
      <c r="B129" s="14">
        <v>1381</v>
      </c>
      <c r="C129" s="14">
        <v>26</v>
      </c>
      <c r="D129" s="10">
        <v>1468</v>
      </c>
      <c r="E129" s="10">
        <f t="shared" si="54"/>
        <v>-87</v>
      </c>
      <c r="F129" s="57"/>
    </row>
    <row r="130" ht="29.1" customHeight="true" spans="1:6">
      <c r="A130" s="15" t="s">
        <v>144</v>
      </c>
      <c r="B130" s="14">
        <v>1009</v>
      </c>
      <c r="C130" s="14">
        <v>5</v>
      </c>
      <c r="D130" s="10">
        <v>1073</v>
      </c>
      <c r="E130" s="10">
        <f t="shared" si="54"/>
        <v>-64</v>
      </c>
      <c r="F130" s="57"/>
    </row>
    <row r="131" ht="29.1" customHeight="true" spans="1:6">
      <c r="A131" s="15" t="s">
        <v>145</v>
      </c>
      <c r="B131" s="14">
        <v>340</v>
      </c>
      <c r="C131" s="14">
        <v>12</v>
      </c>
      <c r="D131" s="10">
        <v>351</v>
      </c>
      <c r="E131" s="10">
        <f t="shared" si="54"/>
        <v>-11</v>
      </c>
      <c r="F131" s="57"/>
    </row>
    <row r="132" ht="29.1" customHeight="true" spans="1:6">
      <c r="A132" s="15" t="s">
        <v>146</v>
      </c>
      <c r="B132" s="14">
        <v>836</v>
      </c>
      <c r="C132" s="14">
        <v>60</v>
      </c>
      <c r="D132" s="10">
        <v>836</v>
      </c>
      <c r="E132" s="10">
        <f t="shared" si="54"/>
        <v>0</v>
      </c>
      <c r="F132" s="57"/>
    </row>
    <row r="133" ht="29.1" customHeight="true" spans="1:6">
      <c r="A133" s="7" t="s">
        <v>147</v>
      </c>
      <c r="B133" s="51">
        <f t="shared" ref="B133:C133" si="55">SUM(B135:B139)</f>
        <v>9421</v>
      </c>
      <c r="C133" s="51">
        <f t="shared" si="55"/>
        <v>9</v>
      </c>
      <c r="D133" s="51">
        <f t="shared" ref="D133:E133" si="56">SUM(D135:D139)</f>
        <v>9522</v>
      </c>
      <c r="E133" s="51">
        <f t="shared" si="56"/>
        <v>-101</v>
      </c>
      <c r="F133" s="57"/>
    </row>
    <row r="134" s="36" customFormat="true" ht="29.1" customHeight="true" spans="1:6">
      <c r="A134" s="7" t="s">
        <v>11</v>
      </c>
      <c r="B134" s="51">
        <f t="shared" ref="B134:C134" si="57">B135</f>
        <v>1742</v>
      </c>
      <c r="C134" s="51">
        <f t="shared" si="57"/>
        <v>2</v>
      </c>
      <c r="D134" s="51">
        <f t="shared" ref="D134:E134" si="58">D135</f>
        <v>1686</v>
      </c>
      <c r="E134" s="51">
        <f t="shared" si="58"/>
        <v>56</v>
      </c>
      <c r="F134" s="56"/>
    </row>
    <row r="135" s="36" customFormat="true" ht="29.1" customHeight="true" spans="1:6">
      <c r="A135" s="14" t="s">
        <v>148</v>
      </c>
      <c r="B135" s="14">
        <v>1742</v>
      </c>
      <c r="C135" s="14">
        <v>2</v>
      </c>
      <c r="D135" s="10">
        <v>1686</v>
      </c>
      <c r="E135" s="10">
        <f>B135-D135</f>
        <v>56</v>
      </c>
      <c r="F135" s="58" t="s">
        <v>149</v>
      </c>
    </row>
    <row r="136" ht="29.1" customHeight="true" spans="1:6">
      <c r="A136" s="13" t="s">
        <v>150</v>
      </c>
      <c r="B136" s="14">
        <v>2675</v>
      </c>
      <c r="C136" s="14">
        <v>7</v>
      </c>
      <c r="D136" s="10">
        <v>2759</v>
      </c>
      <c r="E136" s="10">
        <f>B136-D136</f>
        <v>-84</v>
      </c>
      <c r="F136" s="57"/>
    </row>
    <row r="137" ht="29.1" customHeight="true" spans="1:6">
      <c r="A137" s="15" t="s">
        <v>151</v>
      </c>
      <c r="B137" s="14">
        <v>605</v>
      </c>
      <c r="C137" s="14">
        <v>0</v>
      </c>
      <c r="D137" s="10">
        <v>614</v>
      </c>
      <c r="E137" s="10">
        <f>B137-D137</f>
        <v>-9</v>
      </c>
      <c r="F137" s="57"/>
    </row>
    <row r="138" ht="29.1" customHeight="true" spans="1:6">
      <c r="A138" s="13" t="s">
        <v>152</v>
      </c>
      <c r="B138" s="14">
        <v>1308</v>
      </c>
      <c r="C138" s="14">
        <v>0</v>
      </c>
      <c r="D138" s="10">
        <v>1378</v>
      </c>
      <c r="E138" s="10">
        <f>B138-D138</f>
        <v>-70</v>
      </c>
      <c r="F138" s="57"/>
    </row>
    <row r="139" ht="29.1" customHeight="true" spans="1:6">
      <c r="A139" s="13" t="s">
        <v>153</v>
      </c>
      <c r="B139" s="14">
        <v>3091</v>
      </c>
      <c r="C139" s="14">
        <v>0</v>
      </c>
      <c r="D139" s="10">
        <v>3085</v>
      </c>
      <c r="E139" s="10">
        <f>B139-D139</f>
        <v>6</v>
      </c>
      <c r="F139" s="57"/>
    </row>
    <row r="140" ht="29.1" customHeight="true" spans="1:6">
      <c r="A140" s="7" t="s">
        <v>154</v>
      </c>
      <c r="B140" s="51">
        <f t="shared" ref="B140:C140" si="59">SUM(B142:B154)</f>
        <v>13460</v>
      </c>
      <c r="C140" s="51">
        <f t="shared" si="59"/>
        <v>684</v>
      </c>
      <c r="D140" s="51">
        <f t="shared" ref="D140:E140" si="60">SUM(D142:D154)</f>
        <v>13516</v>
      </c>
      <c r="E140" s="51">
        <f t="shared" si="60"/>
        <v>-56</v>
      </c>
      <c r="F140" s="57"/>
    </row>
    <row r="141" s="36" customFormat="true" ht="29.1" customHeight="true" spans="1:6">
      <c r="A141" s="7" t="s">
        <v>11</v>
      </c>
      <c r="B141" s="51">
        <f t="shared" ref="B141:C141" si="61">B142</f>
        <v>2380</v>
      </c>
      <c r="C141" s="51">
        <f t="shared" si="61"/>
        <v>25</v>
      </c>
      <c r="D141" s="51">
        <f t="shared" ref="D141:E141" si="62">D142</f>
        <v>2261</v>
      </c>
      <c r="E141" s="51">
        <f t="shared" si="62"/>
        <v>119</v>
      </c>
      <c r="F141" s="56"/>
    </row>
    <row r="142" s="36" customFormat="true" ht="29.1" customHeight="true" spans="1:6">
      <c r="A142" s="14" t="s">
        <v>155</v>
      </c>
      <c r="B142" s="14">
        <v>2380</v>
      </c>
      <c r="C142" s="14">
        <v>25</v>
      </c>
      <c r="D142" s="10">
        <v>2261</v>
      </c>
      <c r="E142" s="10">
        <f t="shared" ref="E142:E154" si="63">B142-D142</f>
        <v>119</v>
      </c>
      <c r="F142" s="58" t="s">
        <v>156</v>
      </c>
    </row>
    <row r="143" ht="29.1" customHeight="true" spans="1:6">
      <c r="A143" s="15" t="s">
        <v>157</v>
      </c>
      <c r="B143" s="14">
        <v>897</v>
      </c>
      <c r="C143" s="14">
        <v>14</v>
      </c>
      <c r="D143" s="10">
        <v>926</v>
      </c>
      <c r="E143" s="10">
        <f t="shared" si="63"/>
        <v>-29</v>
      </c>
      <c r="F143" s="58"/>
    </row>
    <row r="144" ht="29.1" customHeight="true" spans="1:6">
      <c r="A144" s="15" t="s">
        <v>158</v>
      </c>
      <c r="B144" s="14">
        <v>1522</v>
      </c>
      <c r="C144" s="14">
        <v>164</v>
      </c>
      <c r="D144" s="10">
        <v>1543</v>
      </c>
      <c r="E144" s="10">
        <f t="shared" si="63"/>
        <v>-21</v>
      </c>
      <c r="F144" s="57"/>
    </row>
    <row r="145" ht="29.1" customHeight="true" spans="1:6">
      <c r="A145" s="15" t="s">
        <v>159</v>
      </c>
      <c r="B145" s="14">
        <v>3410</v>
      </c>
      <c r="C145" s="14">
        <v>120</v>
      </c>
      <c r="D145" s="10">
        <v>3503</v>
      </c>
      <c r="E145" s="10">
        <f t="shared" si="63"/>
        <v>-93</v>
      </c>
      <c r="F145" s="57"/>
    </row>
    <row r="146" ht="29.1" customHeight="true" spans="1:6">
      <c r="A146" s="15" t="s">
        <v>160</v>
      </c>
      <c r="B146" s="14">
        <v>663</v>
      </c>
      <c r="C146" s="14">
        <v>86</v>
      </c>
      <c r="D146" s="10">
        <v>667</v>
      </c>
      <c r="E146" s="10">
        <f t="shared" si="63"/>
        <v>-4</v>
      </c>
      <c r="F146" s="57"/>
    </row>
    <row r="147" ht="29.1" customHeight="true" spans="1:6">
      <c r="A147" s="15" t="s">
        <v>161</v>
      </c>
      <c r="B147" s="14">
        <v>459</v>
      </c>
      <c r="C147" s="14">
        <v>23</v>
      </c>
      <c r="D147" s="10">
        <v>472</v>
      </c>
      <c r="E147" s="10">
        <f t="shared" si="63"/>
        <v>-13</v>
      </c>
      <c r="F147" s="57"/>
    </row>
    <row r="148" ht="29.1" customHeight="true" spans="1:6">
      <c r="A148" s="13" t="s">
        <v>162</v>
      </c>
      <c r="B148" s="14">
        <v>629</v>
      </c>
      <c r="C148" s="14">
        <v>36</v>
      </c>
      <c r="D148" s="10">
        <v>628</v>
      </c>
      <c r="E148" s="10">
        <f t="shared" si="63"/>
        <v>1</v>
      </c>
      <c r="F148" s="57"/>
    </row>
    <row r="149" ht="29.1" customHeight="true" spans="1:6">
      <c r="A149" s="13" t="s">
        <v>163</v>
      </c>
      <c r="B149" s="14">
        <v>743</v>
      </c>
      <c r="C149" s="14">
        <v>16</v>
      </c>
      <c r="D149" s="10">
        <v>727</v>
      </c>
      <c r="E149" s="10">
        <f t="shared" si="63"/>
        <v>16</v>
      </c>
      <c r="F149" s="57"/>
    </row>
    <row r="150" ht="29.1" customHeight="true" spans="1:6">
      <c r="A150" s="15" t="s">
        <v>164</v>
      </c>
      <c r="B150" s="14">
        <v>1008</v>
      </c>
      <c r="C150" s="14">
        <v>65</v>
      </c>
      <c r="D150" s="10">
        <v>1011</v>
      </c>
      <c r="E150" s="10">
        <f t="shared" si="63"/>
        <v>-3</v>
      </c>
      <c r="F150" s="58"/>
    </row>
    <row r="151" ht="29.1" customHeight="true" spans="1:6">
      <c r="A151" s="15" t="s">
        <v>165</v>
      </c>
      <c r="B151" s="14">
        <v>104</v>
      </c>
      <c r="C151" s="14">
        <v>4</v>
      </c>
      <c r="D151" s="10">
        <v>105</v>
      </c>
      <c r="E151" s="10">
        <f t="shared" si="63"/>
        <v>-1</v>
      </c>
      <c r="F151" s="57"/>
    </row>
    <row r="152" ht="29.1" customHeight="true" spans="1:6">
      <c r="A152" s="13" t="s">
        <v>166</v>
      </c>
      <c r="B152" s="14">
        <v>714</v>
      </c>
      <c r="C152" s="14">
        <v>64</v>
      </c>
      <c r="D152" s="10">
        <v>721</v>
      </c>
      <c r="E152" s="10">
        <f t="shared" si="63"/>
        <v>-7</v>
      </c>
      <c r="F152" s="57"/>
    </row>
    <row r="153" ht="29.1" customHeight="true" spans="1:6">
      <c r="A153" s="15" t="s">
        <v>167</v>
      </c>
      <c r="B153" s="14">
        <v>445</v>
      </c>
      <c r="C153" s="14">
        <v>17</v>
      </c>
      <c r="D153" s="10">
        <v>452</v>
      </c>
      <c r="E153" s="10">
        <f t="shared" si="63"/>
        <v>-7</v>
      </c>
      <c r="F153" s="57"/>
    </row>
    <row r="154" ht="29.1" customHeight="true" spans="1:6">
      <c r="A154" s="15" t="s">
        <v>168</v>
      </c>
      <c r="B154" s="14">
        <v>486</v>
      </c>
      <c r="C154" s="14">
        <v>50</v>
      </c>
      <c r="D154" s="10">
        <v>500</v>
      </c>
      <c r="E154" s="10">
        <f t="shared" si="63"/>
        <v>-14</v>
      </c>
      <c r="F154" s="57"/>
    </row>
    <row r="155" ht="29.1" customHeight="true" spans="1:6">
      <c r="A155" s="7" t="s">
        <v>169</v>
      </c>
      <c r="B155" s="51">
        <f t="shared" ref="B155:C155" si="64">SUM(B156:B163)</f>
        <v>6113</v>
      </c>
      <c r="C155" s="51">
        <f t="shared" si="64"/>
        <v>476</v>
      </c>
      <c r="D155" s="51">
        <f t="shared" ref="D155:E155" si="65">SUM(D156:D163)</f>
        <v>6171</v>
      </c>
      <c r="E155" s="51">
        <f t="shared" si="65"/>
        <v>-58</v>
      </c>
      <c r="F155" s="57"/>
    </row>
    <row r="156" s="36" customFormat="true" ht="29.1" customHeight="true" spans="1:6">
      <c r="A156" s="10" t="s">
        <v>170</v>
      </c>
      <c r="B156" s="14">
        <v>957</v>
      </c>
      <c r="C156" s="14">
        <v>40</v>
      </c>
      <c r="D156" s="10">
        <v>919</v>
      </c>
      <c r="E156" s="51">
        <f t="shared" ref="E156:E163" si="66">B156-D156</f>
        <v>38</v>
      </c>
      <c r="F156" s="58" t="s">
        <v>171</v>
      </c>
    </row>
    <row r="157" ht="29.1" customHeight="true" spans="1:6">
      <c r="A157" s="14" t="s">
        <v>172</v>
      </c>
      <c r="B157" s="14">
        <v>632</v>
      </c>
      <c r="C157" s="14">
        <v>69</v>
      </c>
      <c r="D157" s="10">
        <v>645</v>
      </c>
      <c r="E157" s="51">
        <f t="shared" si="66"/>
        <v>-13</v>
      </c>
      <c r="F157" s="57"/>
    </row>
    <row r="158" ht="29.1" customHeight="true" spans="1:6">
      <c r="A158" s="14" t="s">
        <v>173</v>
      </c>
      <c r="B158" s="14">
        <v>1005</v>
      </c>
      <c r="C158" s="14">
        <v>56</v>
      </c>
      <c r="D158" s="10">
        <v>1005</v>
      </c>
      <c r="E158" s="51">
        <f t="shared" si="66"/>
        <v>0</v>
      </c>
      <c r="F158" s="57"/>
    </row>
    <row r="159" ht="29.1" customHeight="true" spans="1:6">
      <c r="A159" s="10" t="s">
        <v>174</v>
      </c>
      <c r="B159" s="14">
        <v>737</v>
      </c>
      <c r="C159" s="14">
        <v>78</v>
      </c>
      <c r="D159" s="10">
        <v>752</v>
      </c>
      <c r="E159" s="51">
        <f t="shared" si="66"/>
        <v>-15</v>
      </c>
      <c r="F159" s="57"/>
    </row>
    <row r="160" ht="29.1" customHeight="true" spans="1:6">
      <c r="A160" s="10" t="s">
        <v>175</v>
      </c>
      <c r="B160" s="14">
        <v>482</v>
      </c>
      <c r="C160" s="14">
        <v>66</v>
      </c>
      <c r="D160" s="10">
        <v>518</v>
      </c>
      <c r="E160" s="51">
        <f t="shared" si="66"/>
        <v>-36</v>
      </c>
      <c r="F160" s="57"/>
    </row>
    <row r="161" ht="29.1" customHeight="true" spans="1:6">
      <c r="A161" s="14" t="s">
        <v>176</v>
      </c>
      <c r="B161" s="14">
        <v>255</v>
      </c>
      <c r="C161" s="14">
        <v>24</v>
      </c>
      <c r="D161" s="10">
        <v>266</v>
      </c>
      <c r="E161" s="51">
        <f t="shared" si="66"/>
        <v>-11</v>
      </c>
      <c r="F161" s="57"/>
    </row>
    <row r="162" ht="29.1" customHeight="true" spans="1:6">
      <c r="A162" s="14" t="s">
        <v>177</v>
      </c>
      <c r="B162" s="14">
        <v>1035</v>
      </c>
      <c r="C162" s="14">
        <v>96</v>
      </c>
      <c r="D162" s="10">
        <v>1046</v>
      </c>
      <c r="E162" s="51">
        <f t="shared" si="66"/>
        <v>-11</v>
      </c>
      <c r="F162" s="58" t="s">
        <v>178</v>
      </c>
    </row>
    <row r="163" ht="29.1" customHeight="true" spans="1:6">
      <c r="A163" s="14" t="s">
        <v>179</v>
      </c>
      <c r="B163" s="14">
        <v>1010</v>
      </c>
      <c r="C163" s="14">
        <v>47</v>
      </c>
      <c r="D163" s="10">
        <v>1020</v>
      </c>
      <c r="E163" s="51">
        <f t="shared" si="66"/>
        <v>-10</v>
      </c>
      <c r="F163" s="57"/>
    </row>
  </sheetData>
  <mergeCells count="6">
    <mergeCell ref="A2:F2"/>
    <mergeCell ref="A4:A6"/>
    <mergeCell ref="D4:D6"/>
    <mergeCell ref="E4:E6"/>
    <mergeCell ref="F4:F6"/>
    <mergeCell ref="B4:C5"/>
  </mergeCells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  <pageSetUpPr fitToPage="true"/>
  </sheetPr>
  <dimension ref="A1:AH164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D28" sqref="D28"/>
    </sheetView>
  </sheetViews>
  <sheetFormatPr defaultColWidth="9" defaultRowHeight="14.25"/>
  <cols>
    <col min="1" max="1" width="11.125" style="2" customWidth="true"/>
    <col min="2" max="2" width="10.125" style="3" customWidth="true"/>
    <col min="3" max="3" width="6.25" style="3" customWidth="true"/>
    <col min="4" max="4" width="6.5" style="3" customWidth="true"/>
    <col min="5" max="5" width="4.875" style="3" customWidth="true"/>
    <col min="6" max="6" width="6" style="3" customWidth="true"/>
    <col min="7" max="7" width="8.375" style="3" customWidth="true"/>
    <col min="8" max="8" width="6.25" style="3" customWidth="true"/>
    <col min="9" max="9" width="6.375" style="3" customWidth="true"/>
    <col min="10" max="10" width="4.5" style="3" customWidth="true"/>
    <col min="11" max="11" width="5.375" style="3" customWidth="true"/>
    <col min="12" max="12" width="4.125" style="3" customWidth="true"/>
    <col min="13" max="13" width="4.75" style="3" customWidth="true"/>
    <col min="14" max="19" width="4.375" style="3" customWidth="true"/>
    <col min="20" max="24" width="7.125" style="2" customWidth="true"/>
    <col min="25" max="29" width="7.125" style="4" customWidth="true"/>
    <col min="30" max="30" width="9" style="2"/>
    <col min="31" max="31" width="20.5" style="2" hidden="true" customWidth="true"/>
    <col min="32" max="34" width="9" style="2" hidden="true" customWidth="true"/>
    <col min="35" max="232" width="9" style="2"/>
    <col min="233" max="233" width="11.125" style="2" customWidth="true"/>
    <col min="234" max="234" width="10.125" style="2" customWidth="true"/>
    <col min="235" max="235" width="6.25" style="2" customWidth="true"/>
    <col min="236" max="236" width="6.5" style="2" customWidth="true"/>
    <col min="237" max="237" width="4.875" style="2" customWidth="true"/>
    <col min="238" max="238" width="4.75" style="2" customWidth="true"/>
    <col min="239" max="239" width="8.375" style="2" customWidth="true"/>
    <col min="240" max="240" width="6.25" style="2" customWidth="true"/>
    <col min="241" max="241" width="6.375" style="2" customWidth="true"/>
    <col min="242" max="242" width="4.5" style="2" customWidth="true"/>
    <col min="243" max="243" width="5.375" style="2" customWidth="true"/>
    <col min="244" max="244" width="9" style="2" hidden="true" customWidth="true"/>
    <col min="245" max="245" width="4.125" style="2" customWidth="true"/>
    <col min="246" max="246" width="4.75" style="2" customWidth="true"/>
    <col min="247" max="247" width="9" style="2" hidden="true" customWidth="true"/>
    <col min="248" max="253" width="4.375" style="2" customWidth="true"/>
    <col min="254" max="254" width="8" style="2" customWidth="true"/>
    <col min="255" max="256" width="6.75" style="2" customWidth="true"/>
    <col min="257" max="257" width="7.75" style="2" customWidth="true"/>
    <col min="258" max="259" width="6.75" style="2" customWidth="true"/>
    <col min="260" max="260" width="5.875" style="2" customWidth="true"/>
    <col min="261" max="261" width="8.25" style="2" customWidth="true"/>
    <col min="262" max="262" width="7" style="2" customWidth="true"/>
    <col min="263" max="263" width="5.25" style="2" customWidth="true"/>
    <col min="264" max="264" width="4.625" style="2" customWidth="true"/>
    <col min="265" max="265" width="5.375" style="2" customWidth="true"/>
    <col min="266" max="266" width="6.75" style="2" customWidth="true"/>
    <col min="267" max="267" width="6.5" style="2" customWidth="true"/>
    <col min="268" max="269" width="7" style="2" customWidth="true"/>
    <col min="270" max="272" width="9" style="2" hidden="true" customWidth="true"/>
    <col min="273" max="488" width="9" style="2"/>
    <col min="489" max="489" width="11.125" style="2" customWidth="true"/>
    <col min="490" max="490" width="10.125" style="2" customWidth="true"/>
    <col min="491" max="491" width="6.25" style="2" customWidth="true"/>
    <col min="492" max="492" width="6.5" style="2" customWidth="true"/>
    <col min="493" max="493" width="4.875" style="2" customWidth="true"/>
    <col min="494" max="494" width="4.75" style="2" customWidth="true"/>
    <col min="495" max="495" width="8.375" style="2" customWidth="true"/>
    <col min="496" max="496" width="6.25" style="2" customWidth="true"/>
    <col min="497" max="497" width="6.375" style="2" customWidth="true"/>
    <col min="498" max="498" width="4.5" style="2" customWidth="true"/>
    <col min="499" max="499" width="5.375" style="2" customWidth="true"/>
    <col min="500" max="500" width="9" style="2" hidden="true" customWidth="true"/>
    <col min="501" max="501" width="4.125" style="2" customWidth="true"/>
    <col min="502" max="502" width="4.75" style="2" customWidth="true"/>
    <col min="503" max="503" width="9" style="2" hidden="true" customWidth="true"/>
    <col min="504" max="509" width="4.375" style="2" customWidth="true"/>
    <col min="510" max="510" width="8" style="2" customWidth="true"/>
    <col min="511" max="512" width="6.75" style="2" customWidth="true"/>
    <col min="513" max="513" width="7.75" style="2" customWidth="true"/>
    <col min="514" max="515" width="6.75" style="2" customWidth="true"/>
    <col min="516" max="516" width="5.875" style="2" customWidth="true"/>
    <col min="517" max="517" width="8.25" style="2" customWidth="true"/>
    <col min="518" max="518" width="7" style="2" customWidth="true"/>
    <col min="519" max="519" width="5.25" style="2" customWidth="true"/>
    <col min="520" max="520" width="4.625" style="2" customWidth="true"/>
    <col min="521" max="521" width="5.375" style="2" customWidth="true"/>
    <col min="522" max="522" width="6.75" style="2" customWidth="true"/>
    <col min="523" max="523" width="6.5" style="2" customWidth="true"/>
    <col min="524" max="525" width="7" style="2" customWidth="true"/>
    <col min="526" max="528" width="9" style="2" hidden="true" customWidth="true"/>
    <col min="529" max="744" width="9" style="2"/>
    <col min="745" max="745" width="11.125" style="2" customWidth="true"/>
    <col min="746" max="746" width="10.125" style="2" customWidth="true"/>
    <col min="747" max="747" width="6.25" style="2" customWidth="true"/>
    <col min="748" max="748" width="6.5" style="2" customWidth="true"/>
    <col min="749" max="749" width="4.875" style="2" customWidth="true"/>
    <col min="750" max="750" width="4.75" style="2" customWidth="true"/>
    <col min="751" max="751" width="8.375" style="2" customWidth="true"/>
    <col min="752" max="752" width="6.25" style="2" customWidth="true"/>
    <col min="753" max="753" width="6.375" style="2" customWidth="true"/>
    <col min="754" max="754" width="4.5" style="2" customWidth="true"/>
    <col min="755" max="755" width="5.375" style="2" customWidth="true"/>
    <col min="756" max="756" width="9" style="2" hidden="true" customWidth="true"/>
    <col min="757" max="757" width="4.125" style="2" customWidth="true"/>
    <col min="758" max="758" width="4.75" style="2" customWidth="true"/>
    <col min="759" max="759" width="9" style="2" hidden="true" customWidth="true"/>
    <col min="760" max="765" width="4.375" style="2" customWidth="true"/>
    <col min="766" max="766" width="8" style="2" customWidth="true"/>
    <col min="767" max="768" width="6.75" style="2" customWidth="true"/>
    <col min="769" max="769" width="7.75" style="2" customWidth="true"/>
    <col min="770" max="771" width="6.75" style="2" customWidth="true"/>
    <col min="772" max="772" width="5.875" style="2" customWidth="true"/>
    <col min="773" max="773" width="8.25" style="2" customWidth="true"/>
    <col min="774" max="774" width="7" style="2" customWidth="true"/>
    <col min="775" max="775" width="5.25" style="2" customWidth="true"/>
    <col min="776" max="776" width="4.625" style="2" customWidth="true"/>
    <col min="777" max="777" width="5.375" style="2" customWidth="true"/>
    <col min="778" max="778" width="6.75" style="2" customWidth="true"/>
    <col min="779" max="779" width="6.5" style="2" customWidth="true"/>
    <col min="780" max="781" width="7" style="2" customWidth="true"/>
    <col min="782" max="784" width="9" style="2" hidden="true" customWidth="true"/>
    <col min="785" max="1000" width="9" style="2"/>
    <col min="1001" max="1001" width="11.125" style="2" customWidth="true"/>
    <col min="1002" max="1002" width="10.125" style="2" customWidth="true"/>
    <col min="1003" max="1003" width="6.25" style="2" customWidth="true"/>
    <col min="1004" max="1004" width="6.5" style="2" customWidth="true"/>
    <col min="1005" max="1005" width="4.875" style="2" customWidth="true"/>
    <col min="1006" max="1006" width="4.75" style="2" customWidth="true"/>
    <col min="1007" max="1007" width="8.375" style="2" customWidth="true"/>
    <col min="1008" max="1008" width="6.25" style="2" customWidth="true"/>
    <col min="1009" max="1009" width="6.375" style="2" customWidth="true"/>
    <col min="1010" max="1010" width="4.5" style="2" customWidth="true"/>
    <col min="1011" max="1011" width="5.375" style="2" customWidth="true"/>
    <col min="1012" max="1012" width="9" style="2" hidden="true" customWidth="true"/>
    <col min="1013" max="1013" width="4.125" style="2" customWidth="true"/>
    <col min="1014" max="1014" width="4.75" style="2" customWidth="true"/>
    <col min="1015" max="1015" width="9" style="2" hidden="true" customWidth="true"/>
    <col min="1016" max="1021" width="4.375" style="2" customWidth="true"/>
    <col min="1022" max="1022" width="8" style="2" customWidth="true"/>
    <col min="1023" max="1024" width="6.75" style="2" customWidth="true"/>
    <col min="1025" max="1025" width="7.75" style="2" customWidth="true"/>
    <col min="1026" max="1027" width="6.75" style="2" customWidth="true"/>
    <col min="1028" max="1028" width="5.875" style="2" customWidth="true"/>
    <col min="1029" max="1029" width="8.25" style="2" customWidth="true"/>
    <col min="1030" max="1030" width="7" style="2" customWidth="true"/>
    <col min="1031" max="1031" width="5.25" style="2" customWidth="true"/>
    <col min="1032" max="1032" width="4.625" style="2" customWidth="true"/>
    <col min="1033" max="1033" width="5.375" style="2" customWidth="true"/>
    <col min="1034" max="1034" width="6.75" style="2" customWidth="true"/>
    <col min="1035" max="1035" width="6.5" style="2" customWidth="true"/>
    <col min="1036" max="1037" width="7" style="2" customWidth="true"/>
    <col min="1038" max="1040" width="9" style="2" hidden="true" customWidth="true"/>
    <col min="1041" max="1256" width="9" style="2"/>
    <col min="1257" max="1257" width="11.125" style="2" customWidth="true"/>
    <col min="1258" max="1258" width="10.125" style="2" customWidth="true"/>
    <col min="1259" max="1259" width="6.25" style="2" customWidth="true"/>
    <col min="1260" max="1260" width="6.5" style="2" customWidth="true"/>
    <col min="1261" max="1261" width="4.875" style="2" customWidth="true"/>
    <col min="1262" max="1262" width="4.75" style="2" customWidth="true"/>
    <col min="1263" max="1263" width="8.375" style="2" customWidth="true"/>
    <col min="1264" max="1264" width="6.25" style="2" customWidth="true"/>
    <col min="1265" max="1265" width="6.375" style="2" customWidth="true"/>
    <col min="1266" max="1266" width="4.5" style="2" customWidth="true"/>
    <col min="1267" max="1267" width="5.375" style="2" customWidth="true"/>
    <col min="1268" max="1268" width="9" style="2" hidden="true" customWidth="true"/>
    <col min="1269" max="1269" width="4.125" style="2" customWidth="true"/>
    <col min="1270" max="1270" width="4.75" style="2" customWidth="true"/>
    <col min="1271" max="1271" width="9" style="2" hidden="true" customWidth="true"/>
    <col min="1272" max="1277" width="4.375" style="2" customWidth="true"/>
    <col min="1278" max="1278" width="8" style="2" customWidth="true"/>
    <col min="1279" max="1280" width="6.75" style="2" customWidth="true"/>
    <col min="1281" max="1281" width="7.75" style="2" customWidth="true"/>
    <col min="1282" max="1283" width="6.75" style="2" customWidth="true"/>
    <col min="1284" max="1284" width="5.875" style="2" customWidth="true"/>
    <col min="1285" max="1285" width="8.25" style="2" customWidth="true"/>
    <col min="1286" max="1286" width="7" style="2" customWidth="true"/>
    <col min="1287" max="1287" width="5.25" style="2" customWidth="true"/>
    <col min="1288" max="1288" width="4.625" style="2" customWidth="true"/>
    <col min="1289" max="1289" width="5.375" style="2" customWidth="true"/>
    <col min="1290" max="1290" width="6.75" style="2" customWidth="true"/>
    <col min="1291" max="1291" width="6.5" style="2" customWidth="true"/>
    <col min="1292" max="1293" width="7" style="2" customWidth="true"/>
    <col min="1294" max="1296" width="9" style="2" hidden="true" customWidth="true"/>
    <col min="1297" max="1512" width="9" style="2"/>
    <col min="1513" max="1513" width="11.125" style="2" customWidth="true"/>
    <col min="1514" max="1514" width="10.125" style="2" customWidth="true"/>
    <col min="1515" max="1515" width="6.25" style="2" customWidth="true"/>
    <col min="1516" max="1516" width="6.5" style="2" customWidth="true"/>
    <col min="1517" max="1517" width="4.875" style="2" customWidth="true"/>
    <col min="1518" max="1518" width="4.75" style="2" customWidth="true"/>
    <col min="1519" max="1519" width="8.375" style="2" customWidth="true"/>
    <col min="1520" max="1520" width="6.25" style="2" customWidth="true"/>
    <col min="1521" max="1521" width="6.375" style="2" customWidth="true"/>
    <col min="1522" max="1522" width="4.5" style="2" customWidth="true"/>
    <col min="1523" max="1523" width="5.375" style="2" customWidth="true"/>
    <col min="1524" max="1524" width="9" style="2" hidden="true" customWidth="true"/>
    <col min="1525" max="1525" width="4.125" style="2" customWidth="true"/>
    <col min="1526" max="1526" width="4.75" style="2" customWidth="true"/>
    <col min="1527" max="1527" width="9" style="2" hidden="true" customWidth="true"/>
    <col min="1528" max="1533" width="4.375" style="2" customWidth="true"/>
    <col min="1534" max="1534" width="8" style="2" customWidth="true"/>
    <col min="1535" max="1536" width="6.75" style="2" customWidth="true"/>
    <col min="1537" max="1537" width="7.75" style="2" customWidth="true"/>
    <col min="1538" max="1539" width="6.75" style="2" customWidth="true"/>
    <col min="1540" max="1540" width="5.875" style="2" customWidth="true"/>
    <col min="1541" max="1541" width="8.25" style="2" customWidth="true"/>
    <col min="1542" max="1542" width="7" style="2" customWidth="true"/>
    <col min="1543" max="1543" width="5.25" style="2" customWidth="true"/>
    <col min="1544" max="1544" width="4.625" style="2" customWidth="true"/>
    <col min="1545" max="1545" width="5.375" style="2" customWidth="true"/>
    <col min="1546" max="1546" width="6.75" style="2" customWidth="true"/>
    <col min="1547" max="1547" width="6.5" style="2" customWidth="true"/>
    <col min="1548" max="1549" width="7" style="2" customWidth="true"/>
    <col min="1550" max="1552" width="9" style="2" hidden="true" customWidth="true"/>
    <col min="1553" max="1768" width="9" style="2"/>
    <col min="1769" max="1769" width="11.125" style="2" customWidth="true"/>
    <col min="1770" max="1770" width="10.125" style="2" customWidth="true"/>
    <col min="1771" max="1771" width="6.25" style="2" customWidth="true"/>
    <col min="1772" max="1772" width="6.5" style="2" customWidth="true"/>
    <col min="1773" max="1773" width="4.875" style="2" customWidth="true"/>
    <col min="1774" max="1774" width="4.75" style="2" customWidth="true"/>
    <col min="1775" max="1775" width="8.375" style="2" customWidth="true"/>
    <col min="1776" max="1776" width="6.25" style="2" customWidth="true"/>
    <col min="1777" max="1777" width="6.375" style="2" customWidth="true"/>
    <col min="1778" max="1778" width="4.5" style="2" customWidth="true"/>
    <col min="1779" max="1779" width="5.375" style="2" customWidth="true"/>
    <col min="1780" max="1780" width="9" style="2" hidden="true" customWidth="true"/>
    <col min="1781" max="1781" width="4.125" style="2" customWidth="true"/>
    <col min="1782" max="1782" width="4.75" style="2" customWidth="true"/>
    <col min="1783" max="1783" width="9" style="2" hidden="true" customWidth="true"/>
    <col min="1784" max="1789" width="4.375" style="2" customWidth="true"/>
    <col min="1790" max="1790" width="8" style="2" customWidth="true"/>
    <col min="1791" max="1792" width="6.75" style="2" customWidth="true"/>
    <col min="1793" max="1793" width="7.75" style="2" customWidth="true"/>
    <col min="1794" max="1795" width="6.75" style="2" customWidth="true"/>
    <col min="1796" max="1796" width="5.875" style="2" customWidth="true"/>
    <col min="1797" max="1797" width="8.25" style="2" customWidth="true"/>
    <col min="1798" max="1798" width="7" style="2" customWidth="true"/>
    <col min="1799" max="1799" width="5.25" style="2" customWidth="true"/>
    <col min="1800" max="1800" width="4.625" style="2" customWidth="true"/>
    <col min="1801" max="1801" width="5.375" style="2" customWidth="true"/>
    <col min="1802" max="1802" width="6.75" style="2" customWidth="true"/>
    <col min="1803" max="1803" width="6.5" style="2" customWidth="true"/>
    <col min="1804" max="1805" width="7" style="2" customWidth="true"/>
    <col min="1806" max="1808" width="9" style="2" hidden="true" customWidth="true"/>
    <col min="1809" max="2024" width="9" style="2"/>
    <col min="2025" max="2025" width="11.125" style="2" customWidth="true"/>
    <col min="2026" max="2026" width="10.125" style="2" customWidth="true"/>
    <col min="2027" max="2027" width="6.25" style="2" customWidth="true"/>
    <col min="2028" max="2028" width="6.5" style="2" customWidth="true"/>
    <col min="2029" max="2029" width="4.875" style="2" customWidth="true"/>
    <col min="2030" max="2030" width="4.75" style="2" customWidth="true"/>
    <col min="2031" max="2031" width="8.375" style="2" customWidth="true"/>
    <col min="2032" max="2032" width="6.25" style="2" customWidth="true"/>
    <col min="2033" max="2033" width="6.375" style="2" customWidth="true"/>
    <col min="2034" max="2034" width="4.5" style="2" customWidth="true"/>
    <col min="2035" max="2035" width="5.375" style="2" customWidth="true"/>
    <col min="2036" max="2036" width="9" style="2" hidden="true" customWidth="true"/>
    <col min="2037" max="2037" width="4.125" style="2" customWidth="true"/>
    <col min="2038" max="2038" width="4.75" style="2" customWidth="true"/>
    <col min="2039" max="2039" width="9" style="2" hidden="true" customWidth="true"/>
    <col min="2040" max="2045" width="4.375" style="2" customWidth="true"/>
    <col min="2046" max="2046" width="8" style="2" customWidth="true"/>
    <col min="2047" max="2048" width="6.75" style="2" customWidth="true"/>
    <col min="2049" max="2049" width="7.75" style="2" customWidth="true"/>
    <col min="2050" max="2051" width="6.75" style="2" customWidth="true"/>
    <col min="2052" max="2052" width="5.875" style="2" customWidth="true"/>
    <col min="2053" max="2053" width="8.25" style="2" customWidth="true"/>
    <col min="2054" max="2054" width="7" style="2" customWidth="true"/>
    <col min="2055" max="2055" width="5.25" style="2" customWidth="true"/>
    <col min="2056" max="2056" width="4.625" style="2" customWidth="true"/>
    <col min="2057" max="2057" width="5.375" style="2" customWidth="true"/>
    <col min="2058" max="2058" width="6.75" style="2" customWidth="true"/>
    <col min="2059" max="2059" width="6.5" style="2" customWidth="true"/>
    <col min="2060" max="2061" width="7" style="2" customWidth="true"/>
    <col min="2062" max="2064" width="9" style="2" hidden="true" customWidth="true"/>
    <col min="2065" max="2280" width="9" style="2"/>
    <col min="2281" max="2281" width="11.125" style="2" customWidth="true"/>
    <col min="2282" max="2282" width="10.125" style="2" customWidth="true"/>
    <col min="2283" max="2283" width="6.25" style="2" customWidth="true"/>
    <col min="2284" max="2284" width="6.5" style="2" customWidth="true"/>
    <col min="2285" max="2285" width="4.875" style="2" customWidth="true"/>
    <col min="2286" max="2286" width="4.75" style="2" customWidth="true"/>
    <col min="2287" max="2287" width="8.375" style="2" customWidth="true"/>
    <col min="2288" max="2288" width="6.25" style="2" customWidth="true"/>
    <col min="2289" max="2289" width="6.375" style="2" customWidth="true"/>
    <col min="2290" max="2290" width="4.5" style="2" customWidth="true"/>
    <col min="2291" max="2291" width="5.375" style="2" customWidth="true"/>
    <col min="2292" max="2292" width="9" style="2" hidden="true" customWidth="true"/>
    <col min="2293" max="2293" width="4.125" style="2" customWidth="true"/>
    <col min="2294" max="2294" width="4.75" style="2" customWidth="true"/>
    <col min="2295" max="2295" width="9" style="2" hidden="true" customWidth="true"/>
    <col min="2296" max="2301" width="4.375" style="2" customWidth="true"/>
    <col min="2302" max="2302" width="8" style="2" customWidth="true"/>
    <col min="2303" max="2304" width="6.75" style="2" customWidth="true"/>
    <col min="2305" max="2305" width="7.75" style="2" customWidth="true"/>
    <col min="2306" max="2307" width="6.75" style="2" customWidth="true"/>
    <col min="2308" max="2308" width="5.875" style="2" customWidth="true"/>
    <col min="2309" max="2309" width="8.25" style="2" customWidth="true"/>
    <col min="2310" max="2310" width="7" style="2" customWidth="true"/>
    <col min="2311" max="2311" width="5.25" style="2" customWidth="true"/>
    <col min="2312" max="2312" width="4.625" style="2" customWidth="true"/>
    <col min="2313" max="2313" width="5.375" style="2" customWidth="true"/>
    <col min="2314" max="2314" width="6.75" style="2" customWidth="true"/>
    <col min="2315" max="2315" width="6.5" style="2" customWidth="true"/>
    <col min="2316" max="2317" width="7" style="2" customWidth="true"/>
    <col min="2318" max="2320" width="9" style="2" hidden="true" customWidth="true"/>
    <col min="2321" max="2536" width="9" style="2"/>
    <col min="2537" max="2537" width="11.125" style="2" customWidth="true"/>
    <col min="2538" max="2538" width="10.125" style="2" customWidth="true"/>
    <col min="2539" max="2539" width="6.25" style="2" customWidth="true"/>
    <col min="2540" max="2540" width="6.5" style="2" customWidth="true"/>
    <col min="2541" max="2541" width="4.875" style="2" customWidth="true"/>
    <col min="2542" max="2542" width="4.75" style="2" customWidth="true"/>
    <col min="2543" max="2543" width="8.375" style="2" customWidth="true"/>
    <col min="2544" max="2544" width="6.25" style="2" customWidth="true"/>
    <col min="2545" max="2545" width="6.375" style="2" customWidth="true"/>
    <col min="2546" max="2546" width="4.5" style="2" customWidth="true"/>
    <col min="2547" max="2547" width="5.375" style="2" customWidth="true"/>
    <col min="2548" max="2548" width="9" style="2" hidden="true" customWidth="true"/>
    <col min="2549" max="2549" width="4.125" style="2" customWidth="true"/>
    <col min="2550" max="2550" width="4.75" style="2" customWidth="true"/>
    <col min="2551" max="2551" width="9" style="2" hidden="true" customWidth="true"/>
    <col min="2552" max="2557" width="4.375" style="2" customWidth="true"/>
    <col min="2558" max="2558" width="8" style="2" customWidth="true"/>
    <col min="2559" max="2560" width="6.75" style="2" customWidth="true"/>
    <col min="2561" max="2561" width="7.75" style="2" customWidth="true"/>
    <col min="2562" max="2563" width="6.75" style="2" customWidth="true"/>
    <col min="2564" max="2564" width="5.875" style="2" customWidth="true"/>
    <col min="2565" max="2565" width="8.25" style="2" customWidth="true"/>
    <col min="2566" max="2566" width="7" style="2" customWidth="true"/>
    <col min="2567" max="2567" width="5.25" style="2" customWidth="true"/>
    <col min="2568" max="2568" width="4.625" style="2" customWidth="true"/>
    <col min="2569" max="2569" width="5.375" style="2" customWidth="true"/>
    <col min="2570" max="2570" width="6.75" style="2" customWidth="true"/>
    <col min="2571" max="2571" width="6.5" style="2" customWidth="true"/>
    <col min="2572" max="2573" width="7" style="2" customWidth="true"/>
    <col min="2574" max="2576" width="9" style="2" hidden="true" customWidth="true"/>
    <col min="2577" max="2792" width="9" style="2"/>
    <col min="2793" max="2793" width="11.125" style="2" customWidth="true"/>
    <col min="2794" max="2794" width="10.125" style="2" customWidth="true"/>
    <col min="2795" max="2795" width="6.25" style="2" customWidth="true"/>
    <col min="2796" max="2796" width="6.5" style="2" customWidth="true"/>
    <col min="2797" max="2797" width="4.875" style="2" customWidth="true"/>
    <col min="2798" max="2798" width="4.75" style="2" customWidth="true"/>
    <col min="2799" max="2799" width="8.375" style="2" customWidth="true"/>
    <col min="2800" max="2800" width="6.25" style="2" customWidth="true"/>
    <col min="2801" max="2801" width="6.375" style="2" customWidth="true"/>
    <col min="2802" max="2802" width="4.5" style="2" customWidth="true"/>
    <col min="2803" max="2803" width="5.375" style="2" customWidth="true"/>
    <col min="2804" max="2804" width="9" style="2" hidden="true" customWidth="true"/>
    <col min="2805" max="2805" width="4.125" style="2" customWidth="true"/>
    <col min="2806" max="2806" width="4.75" style="2" customWidth="true"/>
    <col min="2807" max="2807" width="9" style="2" hidden="true" customWidth="true"/>
    <col min="2808" max="2813" width="4.375" style="2" customWidth="true"/>
    <col min="2814" max="2814" width="8" style="2" customWidth="true"/>
    <col min="2815" max="2816" width="6.75" style="2" customWidth="true"/>
    <col min="2817" max="2817" width="7.75" style="2" customWidth="true"/>
    <col min="2818" max="2819" width="6.75" style="2" customWidth="true"/>
    <col min="2820" max="2820" width="5.875" style="2" customWidth="true"/>
    <col min="2821" max="2821" width="8.25" style="2" customWidth="true"/>
    <col min="2822" max="2822" width="7" style="2" customWidth="true"/>
    <col min="2823" max="2823" width="5.25" style="2" customWidth="true"/>
    <col min="2824" max="2824" width="4.625" style="2" customWidth="true"/>
    <col min="2825" max="2825" width="5.375" style="2" customWidth="true"/>
    <col min="2826" max="2826" width="6.75" style="2" customWidth="true"/>
    <col min="2827" max="2827" width="6.5" style="2" customWidth="true"/>
    <col min="2828" max="2829" width="7" style="2" customWidth="true"/>
    <col min="2830" max="2832" width="9" style="2" hidden="true" customWidth="true"/>
    <col min="2833" max="3048" width="9" style="2"/>
    <col min="3049" max="3049" width="11.125" style="2" customWidth="true"/>
    <col min="3050" max="3050" width="10.125" style="2" customWidth="true"/>
    <col min="3051" max="3051" width="6.25" style="2" customWidth="true"/>
    <col min="3052" max="3052" width="6.5" style="2" customWidth="true"/>
    <col min="3053" max="3053" width="4.875" style="2" customWidth="true"/>
    <col min="3054" max="3054" width="4.75" style="2" customWidth="true"/>
    <col min="3055" max="3055" width="8.375" style="2" customWidth="true"/>
    <col min="3056" max="3056" width="6.25" style="2" customWidth="true"/>
    <col min="3057" max="3057" width="6.375" style="2" customWidth="true"/>
    <col min="3058" max="3058" width="4.5" style="2" customWidth="true"/>
    <col min="3059" max="3059" width="5.375" style="2" customWidth="true"/>
    <col min="3060" max="3060" width="9" style="2" hidden="true" customWidth="true"/>
    <col min="3061" max="3061" width="4.125" style="2" customWidth="true"/>
    <col min="3062" max="3062" width="4.75" style="2" customWidth="true"/>
    <col min="3063" max="3063" width="9" style="2" hidden="true" customWidth="true"/>
    <col min="3064" max="3069" width="4.375" style="2" customWidth="true"/>
    <col min="3070" max="3070" width="8" style="2" customWidth="true"/>
    <col min="3071" max="3072" width="6.75" style="2" customWidth="true"/>
    <col min="3073" max="3073" width="7.75" style="2" customWidth="true"/>
    <col min="3074" max="3075" width="6.75" style="2" customWidth="true"/>
    <col min="3076" max="3076" width="5.875" style="2" customWidth="true"/>
    <col min="3077" max="3077" width="8.25" style="2" customWidth="true"/>
    <col min="3078" max="3078" width="7" style="2" customWidth="true"/>
    <col min="3079" max="3079" width="5.25" style="2" customWidth="true"/>
    <col min="3080" max="3080" width="4.625" style="2" customWidth="true"/>
    <col min="3081" max="3081" width="5.375" style="2" customWidth="true"/>
    <col min="3082" max="3082" width="6.75" style="2" customWidth="true"/>
    <col min="3083" max="3083" width="6.5" style="2" customWidth="true"/>
    <col min="3084" max="3085" width="7" style="2" customWidth="true"/>
    <col min="3086" max="3088" width="9" style="2" hidden="true" customWidth="true"/>
    <col min="3089" max="3304" width="9" style="2"/>
    <col min="3305" max="3305" width="11.125" style="2" customWidth="true"/>
    <col min="3306" max="3306" width="10.125" style="2" customWidth="true"/>
    <col min="3307" max="3307" width="6.25" style="2" customWidth="true"/>
    <col min="3308" max="3308" width="6.5" style="2" customWidth="true"/>
    <col min="3309" max="3309" width="4.875" style="2" customWidth="true"/>
    <col min="3310" max="3310" width="4.75" style="2" customWidth="true"/>
    <col min="3311" max="3311" width="8.375" style="2" customWidth="true"/>
    <col min="3312" max="3312" width="6.25" style="2" customWidth="true"/>
    <col min="3313" max="3313" width="6.375" style="2" customWidth="true"/>
    <col min="3314" max="3314" width="4.5" style="2" customWidth="true"/>
    <col min="3315" max="3315" width="5.375" style="2" customWidth="true"/>
    <col min="3316" max="3316" width="9" style="2" hidden="true" customWidth="true"/>
    <col min="3317" max="3317" width="4.125" style="2" customWidth="true"/>
    <col min="3318" max="3318" width="4.75" style="2" customWidth="true"/>
    <col min="3319" max="3319" width="9" style="2" hidden="true" customWidth="true"/>
    <col min="3320" max="3325" width="4.375" style="2" customWidth="true"/>
    <col min="3326" max="3326" width="8" style="2" customWidth="true"/>
    <col min="3327" max="3328" width="6.75" style="2" customWidth="true"/>
    <col min="3329" max="3329" width="7.75" style="2" customWidth="true"/>
    <col min="3330" max="3331" width="6.75" style="2" customWidth="true"/>
    <col min="3332" max="3332" width="5.875" style="2" customWidth="true"/>
    <col min="3333" max="3333" width="8.25" style="2" customWidth="true"/>
    <col min="3334" max="3334" width="7" style="2" customWidth="true"/>
    <col min="3335" max="3335" width="5.25" style="2" customWidth="true"/>
    <col min="3336" max="3336" width="4.625" style="2" customWidth="true"/>
    <col min="3337" max="3337" width="5.375" style="2" customWidth="true"/>
    <col min="3338" max="3338" width="6.75" style="2" customWidth="true"/>
    <col min="3339" max="3339" width="6.5" style="2" customWidth="true"/>
    <col min="3340" max="3341" width="7" style="2" customWidth="true"/>
    <col min="3342" max="3344" width="9" style="2" hidden="true" customWidth="true"/>
    <col min="3345" max="3560" width="9" style="2"/>
    <col min="3561" max="3561" width="11.125" style="2" customWidth="true"/>
    <col min="3562" max="3562" width="10.125" style="2" customWidth="true"/>
    <col min="3563" max="3563" width="6.25" style="2" customWidth="true"/>
    <col min="3564" max="3564" width="6.5" style="2" customWidth="true"/>
    <col min="3565" max="3565" width="4.875" style="2" customWidth="true"/>
    <col min="3566" max="3566" width="4.75" style="2" customWidth="true"/>
    <col min="3567" max="3567" width="8.375" style="2" customWidth="true"/>
    <col min="3568" max="3568" width="6.25" style="2" customWidth="true"/>
    <col min="3569" max="3569" width="6.375" style="2" customWidth="true"/>
    <col min="3570" max="3570" width="4.5" style="2" customWidth="true"/>
    <col min="3571" max="3571" width="5.375" style="2" customWidth="true"/>
    <col min="3572" max="3572" width="9" style="2" hidden="true" customWidth="true"/>
    <col min="3573" max="3573" width="4.125" style="2" customWidth="true"/>
    <col min="3574" max="3574" width="4.75" style="2" customWidth="true"/>
    <col min="3575" max="3575" width="9" style="2" hidden="true" customWidth="true"/>
    <col min="3576" max="3581" width="4.375" style="2" customWidth="true"/>
    <col min="3582" max="3582" width="8" style="2" customWidth="true"/>
    <col min="3583" max="3584" width="6.75" style="2" customWidth="true"/>
    <col min="3585" max="3585" width="7.75" style="2" customWidth="true"/>
    <col min="3586" max="3587" width="6.75" style="2" customWidth="true"/>
    <col min="3588" max="3588" width="5.875" style="2" customWidth="true"/>
    <col min="3589" max="3589" width="8.25" style="2" customWidth="true"/>
    <col min="3590" max="3590" width="7" style="2" customWidth="true"/>
    <col min="3591" max="3591" width="5.25" style="2" customWidth="true"/>
    <col min="3592" max="3592" width="4.625" style="2" customWidth="true"/>
    <col min="3593" max="3593" width="5.375" style="2" customWidth="true"/>
    <col min="3594" max="3594" width="6.75" style="2" customWidth="true"/>
    <col min="3595" max="3595" width="6.5" style="2" customWidth="true"/>
    <col min="3596" max="3597" width="7" style="2" customWidth="true"/>
    <col min="3598" max="3600" width="9" style="2" hidden="true" customWidth="true"/>
    <col min="3601" max="3816" width="9" style="2"/>
    <col min="3817" max="3817" width="11.125" style="2" customWidth="true"/>
    <col min="3818" max="3818" width="10.125" style="2" customWidth="true"/>
    <col min="3819" max="3819" width="6.25" style="2" customWidth="true"/>
    <col min="3820" max="3820" width="6.5" style="2" customWidth="true"/>
    <col min="3821" max="3821" width="4.875" style="2" customWidth="true"/>
    <col min="3822" max="3822" width="4.75" style="2" customWidth="true"/>
    <col min="3823" max="3823" width="8.375" style="2" customWidth="true"/>
    <col min="3824" max="3824" width="6.25" style="2" customWidth="true"/>
    <col min="3825" max="3825" width="6.375" style="2" customWidth="true"/>
    <col min="3826" max="3826" width="4.5" style="2" customWidth="true"/>
    <col min="3827" max="3827" width="5.375" style="2" customWidth="true"/>
    <col min="3828" max="3828" width="9" style="2" hidden="true" customWidth="true"/>
    <col min="3829" max="3829" width="4.125" style="2" customWidth="true"/>
    <col min="3830" max="3830" width="4.75" style="2" customWidth="true"/>
    <col min="3831" max="3831" width="9" style="2" hidden="true" customWidth="true"/>
    <col min="3832" max="3837" width="4.375" style="2" customWidth="true"/>
    <col min="3838" max="3838" width="8" style="2" customWidth="true"/>
    <col min="3839" max="3840" width="6.75" style="2" customWidth="true"/>
    <col min="3841" max="3841" width="7.75" style="2" customWidth="true"/>
    <col min="3842" max="3843" width="6.75" style="2" customWidth="true"/>
    <col min="3844" max="3844" width="5.875" style="2" customWidth="true"/>
    <col min="3845" max="3845" width="8.25" style="2" customWidth="true"/>
    <col min="3846" max="3846" width="7" style="2" customWidth="true"/>
    <col min="3847" max="3847" width="5.25" style="2" customWidth="true"/>
    <col min="3848" max="3848" width="4.625" style="2" customWidth="true"/>
    <col min="3849" max="3849" width="5.375" style="2" customWidth="true"/>
    <col min="3850" max="3850" width="6.75" style="2" customWidth="true"/>
    <col min="3851" max="3851" width="6.5" style="2" customWidth="true"/>
    <col min="3852" max="3853" width="7" style="2" customWidth="true"/>
    <col min="3854" max="3856" width="9" style="2" hidden="true" customWidth="true"/>
    <col min="3857" max="4072" width="9" style="2"/>
    <col min="4073" max="4073" width="11.125" style="2" customWidth="true"/>
    <col min="4074" max="4074" width="10.125" style="2" customWidth="true"/>
    <col min="4075" max="4075" width="6.25" style="2" customWidth="true"/>
    <col min="4076" max="4076" width="6.5" style="2" customWidth="true"/>
    <col min="4077" max="4077" width="4.875" style="2" customWidth="true"/>
    <col min="4078" max="4078" width="4.75" style="2" customWidth="true"/>
    <col min="4079" max="4079" width="8.375" style="2" customWidth="true"/>
    <col min="4080" max="4080" width="6.25" style="2" customWidth="true"/>
    <col min="4081" max="4081" width="6.375" style="2" customWidth="true"/>
    <col min="4082" max="4082" width="4.5" style="2" customWidth="true"/>
    <col min="4083" max="4083" width="5.375" style="2" customWidth="true"/>
    <col min="4084" max="4084" width="9" style="2" hidden="true" customWidth="true"/>
    <col min="4085" max="4085" width="4.125" style="2" customWidth="true"/>
    <col min="4086" max="4086" width="4.75" style="2" customWidth="true"/>
    <col min="4087" max="4087" width="9" style="2" hidden="true" customWidth="true"/>
    <col min="4088" max="4093" width="4.375" style="2" customWidth="true"/>
    <col min="4094" max="4094" width="8" style="2" customWidth="true"/>
    <col min="4095" max="4096" width="6.75" style="2" customWidth="true"/>
    <col min="4097" max="4097" width="7.75" style="2" customWidth="true"/>
    <col min="4098" max="4099" width="6.75" style="2" customWidth="true"/>
    <col min="4100" max="4100" width="5.875" style="2" customWidth="true"/>
    <col min="4101" max="4101" width="8.25" style="2" customWidth="true"/>
    <col min="4102" max="4102" width="7" style="2" customWidth="true"/>
    <col min="4103" max="4103" width="5.25" style="2" customWidth="true"/>
    <col min="4104" max="4104" width="4.625" style="2" customWidth="true"/>
    <col min="4105" max="4105" width="5.375" style="2" customWidth="true"/>
    <col min="4106" max="4106" width="6.75" style="2" customWidth="true"/>
    <col min="4107" max="4107" width="6.5" style="2" customWidth="true"/>
    <col min="4108" max="4109" width="7" style="2" customWidth="true"/>
    <col min="4110" max="4112" width="9" style="2" hidden="true" customWidth="true"/>
    <col min="4113" max="4328" width="9" style="2"/>
    <col min="4329" max="4329" width="11.125" style="2" customWidth="true"/>
    <col min="4330" max="4330" width="10.125" style="2" customWidth="true"/>
    <col min="4331" max="4331" width="6.25" style="2" customWidth="true"/>
    <col min="4332" max="4332" width="6.5" style="2" customWidth="true"/>
    <col min="4333" max="4333" width="4.875" style="2" customWidth="true"/>
    <col min="4334" max="4334" width="4.75" style="2" customWidth="true"/>
    <col min="4335" max="4335" width="8.375" style="2" customWidth="true"/>
    <col min="4336" max="4336" width="6.25" style="2" customWidth="true"/>
    <col min="4337" max="4337" width="6.375" style="2" customWidth="true"/>
    <col min="4338" max="4338" width="4.5" style="2" customWidth="true"/>
    <col min="4339" max="4339" width="5.375" style="2" customWidth="true"/>
    <col min="4340" max="4340" width="9" style="2" hidden="true" customWidth="true"/>
    <col min="4341" max="4341" width="4.125" style="2" customWidth="true"/>
    <col min="4342" max="4342" width="4.75" style="2" customWidth="true"/>
    <col min="4343" max="4343" width="9" style="2" hidden="true" customWidth="true"/>
    <col min="4344" max="4349" width="4.375" style="2" customWidth="true"/>
    <col min="4350" max="4350" width="8" style="2" customWidth="true"/>
    <col min="4351" max="4352" width="6.75" style="2" customWidth="true"/>
    <col min="4353" max="4353" width="7.75" style="2" customWidth="true"/>
    <col min="4354" max="4355" width="6.75" style="2" customWidth="true"/>
    <col min="4356" max="4356" width="5.875" style="2" customWidth="true"/>
    <col min="4357" max="4357" width="8.25" style="2" customWidth="true"/>
    <col min="4358" max="4358" width="7" style="2" customWidth="true"/>
    <col min="4359" max="4359" width="5.25" style="2" customWidth="true"/>
    <col min="4360" max="4360" width="4.625" style="2" customWidth="true"/>
    <col min="4361" max="4361" width="5.375" style="2" customWidth="true"/>
    <col min="4362" max="4362" width="6.75" style="2" customWidth="true"/>
    <col min="4363" max="4363" width="6.5" style="2" customWidth="true"/>
    <col min="4364" max="4365" width="7" style="2" customWidth="true"/>
    <col min="4366" max="4368" width="9" style="2" hidden="true" customWidth="true"/>
    <col min="4369" max="4584" width="9" style="2"/>
    <col min="4585" max="4585" width="11.125" style="2" customWidth="true"/>
    <col min="4586" max="4586" width="10.125" style="2" customWidth="true"/>
    <col min="4587" max="4587" width="6.25" style="2" customWidth="true"/>
    <col min="4588" max="4588" width="6.5" style="2" customWidth="true"/>
    <col min="4589" max="4589" width="4.875" style="2" customWidth="true"/>
    <col min="4590" max="4590" width="4.75" style="2" customWidth="true"/>
    <col min="4591" max="4591" width="8.375" style="2" customWidth="true"/>
    <col min="4592" max="4592" width="6.25" style="2" customWidth="true"/>
    <col min="4593" max="4593" width="6.375" style="2" customWidth="true"/>
    <col min="4594" max="4594" width="4.5" style="2" customWidth="true"/>
    <col min="4595" max="4595" width="5.375" style="2" customWidth="true"/>
    <col min="4596" max="4596" width="9" style="2" hidden="true" customWidth="true"/>
    <col min="4597" max="4597" width="4.125" style="2" customWidth="true"/>
    <col min="4598" max="4598" width="4.75" style="2" customWidth="true"/>
    <col min="4599" max="4599" width="9" style="2" hidden="true" customWidth="true"/>
    <col min="4600" max="4605" width="4.375" style="2" customWidth="true"/>
    <col min="4606" max="4606" width="8" style="2" customWidth="true"/>
    <col min="4607" max="4608" width="6.75" style="2" customWidth="true"/>
    <col min="4609" max="4609" width="7.75" style="2" customWidth="true"/>
    <col min="4610" max="4611" width="6.75" style="2" customWidth="true"/>
    <col min="4612" max="4612" width="5.875" style="2" customWidth="true"/>
    <col min="4613" max="4613" width="8.25" style="2" customWidth="true"/>
    <col min="4614" max="4614" width="7" style="2" customWidth="true"/>
    <col min="4615" max="4615" width="5.25" style="2" customWidth="true"/>
    <col min="4616" max="4616" width="4.625" style="2" customWidth="true"/>
    <col min="4617" max="4617" width="5.375" style="2" customWidth="true"/>
    <col min="4618" max="4618" width="6.75" style="2" customWidth="true"/>
    <col min="4619" max="4619" width="6.5" style="2" customWidth="true"/>
    <col min="4620" max="4621" width="7" style="2" customWidth="true"/>
    <col min="4622" max="4624" width="9" style="2" hidden="true" customWidth="true"/>
    <col min="4625" max="4840" width="9" style="2"/>
    <col min="4841" max="4841" width="11.125" style="2" customWidth="true"/>
    <col min="4842" max="4842" width="10.125" style="2" customWidth="true"/>
    <col min="4843" max="4843" width="6.25" style="2" customWidth="true"/>
    <col min="4844" max="4844" width="6.5" style="2" customWidth="true"/>
    <col min="4845" max="4845" width="4.875" style="2" customWidth="true"/>
    <col min="4846" max="4846" width="4.75" style="2" customWidth="true"/>
    <col min="4847" max="4847" width="8.375" style="2" customWidth="true"/>
    <col min="4848" max="4848" width="6.25" style="2" customWidth="true"/>
    <col min="4849" max="4849" width="6.375" style="2" customWidth="true"/>
    <col min="4850" max="4850" width="4.5" style="2" customWidth="true"/>
    <col min="4851" max="4851" width="5.375" style="2" customWidth="true"/>
    <col min="4852" max="4852" width="9" style="2" hidden="true" customWidth="true"/>
    <col min="4853" max="4853" width="4.125" style="2" customWidth="true"/>
    <col min="4854" max="4854" width="4.75" style="2" customWidth="true"/>
    <col min="4855" max="4855" width="9" style="2" hidden="true" customWidth="true"/>
    <col min="4856" max="4861" width="4.375" style="2" customWidth="true"/>
    <col min="4862" max="4862" width="8" style="2" customWidth="true"/>
    <col min="4863" max="4864" width="6.75" style="2" customWidth="true"/>
    <col min="4865" max="4865" width="7.75" style="2" customWidth="true"/>
    <col min="4866" max="4867" width="6.75" style="2" customWidth="true"/>
    <col min="4868" max="4868" width="5.875" style="2" customWidth="true"/>
    <col min="4869" max="4869" width="8.25" style="2" customWidth="true"/>
    <col min="4870" max="4870" width="7" style="2" customWidth="true"/>
    <col min="4871" max="4871" width="5.25" style="2" customWidth="true"/>
    <col min="4872" max="4872" width="4.625" style="2" customWidth="true"/>
    <col min="4873" max="4873" width="5.375" style="2" customWidth="true"/>
    <col min="4874" max="4874" width="6.75" style="2" customWidth="true"/>
    <col min="4875" max="4875" width="6.5" style="2" customWidth="true"/>
    <col min="4876" max="4877" width="7" style="2" customWidth="true"/>
    <col min="4878" max="4880" width="9" style="2" hidden="true" customWidth="true"/>
    <col min="4881" max="5096" width="9" style="2"/>
    <col min="5097" max="5097" width="11.125" style="2" customWidth="true"/>
    <col min="5098" max="5098" width="10.125" style="2" customWidth="true"/>
    <col min="5099" max="5099" width="6.25" style="2" customWidth="true"/>
    <col min="5100" max="5100" width="6.5" style="2" customWidth="true"/>
    <col min="5101" max="5101" width="4.875" style="2" customWidth="true"/>
    <col min="5102" max="5102" width="4.75" style="2" customWidth="true"/>
    <col min="5103" max="5103" width="8.375" style="2" customWidth="true"/>
    <col min="5104" max="5104" width="6.25" style="2" customWidth="true"/>
    <col min="5105" max="5105" width="6.375" style="2" customWidth="true"/>
    <col min="5106" max="5106" width="4.5" style="2" customWidth="true"/>
    <col min="5107" max="5107" width="5.375" style="2" customWidth="true"/>
    <col min="5108" max="5108" width="9" style="2" hidden="true" customWidth="true"/>
    <col min="5109" max="5109" width="4.125" style="2" customWidth="true"/>
    <col min="5110" max="5110" width="4.75" style="2" customWidth="true"/>
    <col min="5111" max="5111" width="9" style="2" hidden="true" customWidth="true"/>
    <col min="5112" max="5117" width="4.375" style="2" customWidth="true"/>
    <col min="5118" max="5118" width="8" style="2" customWidth="true"/>
    <col min="5119" max="5120" width="6.75" style="2" customWidth="true"/>
    <col min="5121" max="5121" width="7.75" style="2" customWidth="true"/>
    <col min="5122" max="5123" width="6.75" style="2" customWidth="true"/>
    <col min="5124" max="5124" width="5.875" style="2" customWidth="true"/>
    <col min="5125" max="5125" width="8.25" style="2" customWidth="true"/>
    <col min="5126" max="5126" width="7" style="2" customWidth="true"/>
    <col min="5127" max="5127" width="5.25" style="2" customWidth="true"/>
    <col min="5128" max="5128" width="4.625" style="2" customWidth="true"/>
    <col min="5129" max="5129" width="5.375" style="2" customWidth="true"/>
    <col min="5130" max="5130" width="6.75" style="2" customWidth="true"/>
    <col min="5131" max="5131" width="6.5" style="2" customWidth="true"/>
    <col min="5132" max="5133" width="7" style="2" customWidth="true"/>
    <col min="5134" max="5136" width="9" style="2" hidden="true" customWidth="true"/>
    <col min="5137" max="5352" width="9" style="2"/>
    <col min="5353" max="5353" width="11.125" style="2" customWidth="true"/>
    <col min="5354" max="5354" width="10.125" style="2" customWidth="true"/>
    <col min="5355" max="5355" width="6.25" style="2" customWidth="true"/>
    <col min="5356" max="5356" width="6.5" style="2" customWidth="true"/>
    <col min="5357" max="5357" width="4.875" style="2" customWidth="true"/>
    <col min="5358" max="5358" width="4.75" style="2" customWidth="true"/>
    <col min="5359" max="5359" width="8.375" style="2" customWidth="true"/>
    <col min="5360" max="5360" width="6.25" style="2" customWidth="true"/>
    <col min="5361" max="5361" width="6.375" style="2" customWidth="true"/>
    <col min="5362" max="5362" width="4.5" style="2" customWidth="true"/>
    <col min="5363" max="5363" width="5.375" style="2" customWidth="true"/>
    <col min="5364" max="5364" width="9" style="2" hidden="true" customWidth="true"/>
    <col min="5365" max="5365" width="4.125" style="2" customWidth="true"/>
    <col min="5366" max="5366" width="4.75" style="2" customWidth="true"/>
    <col min="5367" max="5367" width="9" style="2" hidden="true" customWidth="true"/>
    <col min="5368" max="5373" width="4.375" style="2" customWidth="true"/>
    <col min="5374" max="5374" width="8" style="2" customWidth="true"/>
    <col min="5375" max="5376" width="6.75" style="2" customWidth="true"/>
    <col min="5377" max="5377" width="7.75" style="2" customWidth="true"/>
    <col min="5378" max="5379" width="6.75" style="2" customWidth="true"/>
    <col min="5380" max="5380" width="5.875" style="2" customWidth="true"/>
    <col min="5381" max="5381" width="8.25" style="2" customWidth="true"/>
    <col min="5382" max="5382" width="7" style="2" customWidth="true"/>
    <col min="5383" max="5383" width="5.25" style="2" customWidth="true"/>
    <col min="5384" max="5384" width="4.625" style="2" customWidth="true"/>
    <col min="5385" max="5385" width="5.375" style="2" customWidth="true"/>
    <col min="5386" max="5386" width="6.75" style="2" customWidth="true"/>
    <col min="5387" max="5387" width="6.5" style="2" customWidth="true"/>
    <col min="5388" max="5389" width="7" style="2" customWidth="true"/>
    <col min="5390" max="5392" width="9" style="2" hidden="true" customWidth="true"/>
    <col min="5393" max="5608" width="9" style="2"/>
    <col min="5609" max="5609" width="11.125" style="2" customWidth="true"/>
    <col min="5610" max="5610" width="10.125" style="2" customWidth="true"/>
    <col min="5611" max="5611" width="6.25" style="2" customWidth="true"/>
    <col min="5612" max="5612" width="6.5" style="2" customWidth="true"/>
    <col min="5613" max="5613" width="4.875" style="2" customWidth="true"/>
    <col min="5614" max="5614" width="4.75" style="2" customWidth="true"/>
    <col min="5615" max="5615" width="8.375" style="2" customWidth="true"/>
    <col min="5616" max="5616" width="6.25" style="2" customWidth="true"/>
    <col min="5617" max="5617" width="6.375" style="2" customWidth="true"/>
    <col min="5618" max="5618" width="4.5" style="2" customWidth="true"/>
    <col min="5619" max="5619" width="5.375" style="2" customWidth="true"/>
    <col min="5620" max="5620" width="9" style="2" hidden="true" customWidth="true"/>
    <col min="5621" max="5621" width="4.125" style="2" customWidth="true"/>
    <col min="5622" max="5622" width="4.75" style="2" customWidth="true"/>
    <col min="5623" max="5623" width="9" style="2" hidden="true" customWidth="true"/>
    <col min="5624" max="5629" width="4.375" style="2" customWidth="true"/>
    <col min="5630" max="5630" width="8" style="2" customWidth="true"/>
    <col min="5631" max="5632" width="6.75" style="2" customWidth="true"/>
    <col min="5633" max="5633" width="7.75" style="2" customWidth="true"/>
    <col min="5634" max="5635" width="6.75" style="2" customWidth="true"/>
    <col min="5636" max="5636" width="5.875" style="2" customWidth="true"/>
    <col min="5637" max="5637" width="8.25" style="2" customWidth="true"/>
    <col min="5638" max="5638" width="7" style="2" customWidth="true"/>
    <col min="5639" max="5639" width="5.25" style="2" customWidth="true"/>
    <col min="5640" max="5640" width="4.625" style="2" customWidth="true"/>
    <col min="5641" max="5641" width="5.375" style="2" customWidth="true"/>
    <col min="5642" max="5642" width="6.75" style="2" customWidth="true"/>
    <col min="5643" max="5643" width="6.5" style="2" customWidth="true"/>
    <col min="5644" max="5645" width="7" style="2" customWidth="true"/>
    <col min="5646" max="5648" width="9" style="2" hidden="true" customWidth="true"/>
    <col min="5649" max="5864" width="9" style="2"/>
    <col min="5865" max="5865" width="11.125" style="2" customWidth="true"/>
    <col min="5866" max="5866" width="10.125" style="2" customWidth="true"/>
    <col min="5867" max="5867" width="6.25" style="2" customWidth="true"/>
    <col min="5868" max="5868" width="6.5" style="2" customWidth="true"/>
    <col min="5869" max="5869" width="4.875" style="2" customWidth="true"/>
    <col min="5870" max="5870" width="4.75" style="2" customWidth="true"/>
    <col min="5871" max="5871" width="8.375" style="2" customWidth="true"/>
    <col min="5872" max="5872" width="6.25" style="2" customWidth="true"/>
    <col min="5873" max="5873" width="6.375" style="2" customWidth="true"/>
    <col min="5874" max="5874" width="4.5" style="2" customWidth="true"/>
    <col min="5875" max="5875" width="5.375" style="2" customWidth="true"/>
    <col min="5876" max="5876" width="9" style="2" hidden="true" customWidth="true"/>
    <col min="5877" max="5877" width="4.125" style="2" customWidth="true"/>
    <col min="5878" max="5878" width="4.75" style="2" customWidth="true"/>
    <col min="5879" max="5879" width="9" style="2" hidden="true" customWidth="true"/>
    <col min="5880" max="5885" width="4.375" style="2" customWidth="true"/>
    <col min="5886" max="5886" width="8" style="2" customWidth="true"/>
    <col min="5887" max="5888" width="6.75" style="2" customWidth="true"/>
    <col min="5889" max="5889" width="7.75" style="2" customWidth="true"/>
    <col min="5890" max="5891" width="6.75" style="2" customWidth="true"/>
    <col min="5892" max="5892" width="5.875" style="2" customWidth="true"/>
    <col min="5893" max="5893" width="8.25" style="2" customWidth="true"/>
    <col min="5894" max="5894" width="7" style="2" customWidth="true"/>
    <col min="5895" max="5895" width="5.25" style="2" customWidth="true"/>
    <col min="5896" max="5896" width="4.625" style="2" customWidth="true"/>
    <col min="5897" max="5897" width="5.375" style="2" customWidth="true"/>
    <col min="5898" max="5898" width="6.75" style="2" customWidth="true"/>
    <col min="5899" max="5899" width="6.5" style="2" customWidth="true"/>
    <col min="5900" max="5901" width="7" style="2" customWidth="true"/>
    <col min="5902" max="5904" width="9" style="2" hidden="true" customWidth="true"/>
    <col min="5905" max="6120" width="9" style="2"/>
    <col min="6121" max="6121" width="11.125" style="2" customWidth="true"/>
    <col min="6122" max="6122" width="10.125" style="2" customWidth="true"/>
    <col min="6123" max="6123" width="6.25" style="2" customWidth="true"/>
    <col min="6124" max="6124" width="6.5" style="2" customWidth="true"/>
    <col min="6125" max="6125" width="4.875" style="2" customWidth="true"/>
    <col min="6126" max="6126" width="4.75" style="2" customWidth="true"/>
    <col min="6127" max="6127" width="8.375" style="2" customWidth="true"/>
    <col min="6128" max="6128" width="6.25" style="2" customWidth="true"/>
    <col min="6129" max="6129" width="6.375" style="2" customWidth="true"/>
    <col min="6130" max="6130" width="4.5" style="2" customWidth="true"/>
    <col min="6131" max="6131" width="5.375" style="2" customWidth="true"/>
    <col min="6132" max="6132" width="9" style="2" hidden="true" customWidth="true"/>
    <col min="6133" max="6133" width="4.125" style="2" customWidth="true"/>
    <col min="6134" max="6134" width="4.75" style="2" customWidth="true"/>
    <col min="6135" max="6135" width="9" style="2" hidden="true" customWidth="true"/>
    <col min="6136" max="6141" width="4.375" style="2" customWidth="true"/>
    <col min="6142" max="6142" width="8" style="2" customWidth="true"/>
    <col min="6143" max="6144" width="6.75" style="2" customWidth="true"/>
    <col min="6145" max="6145" width="7.75" style="2" customWidth="true"/>
    <col min="6146" max="6147" width="6.75" style="2" customWidth="true"/>
    <col min="6148" max="6148" width="5.875" style="2" customWidth="true"/>
    <col min="6149" max="6149" width="8.25" style="2" customWidth="true"/>
    <col min="6150" max="6150" width="7" style="2" customWidth="true"/>
    <col min="6151" max="6151" width="5.25" style="2" customWidth="true"/>
    <col min="6152" max="6152" width="4.625" style="2" customWidth="true"/>
    <col min="6153" max="6153" width="5.375" style="2" customWidth="true"/>
    <col min="6154" max="6154" width="6.75" style="2" customWidth="true"/>
    <col min="6155" max="6155" width="6.5" style="2" customWidth="true"/>
    <col min="6156" max="6157" width="7" style="2" customWidth="true"/>
    <col min="6158" max="6160" width="9" style="2" hidden="true" customWidth="true"/>
    <col min="6161" max="6376" width="9" style="2"/>
    <col min="6377" max="6377" width="11.125" style="2" customWidth="true"/>
    <col min="6378" max="6378" width="10.125" style="2" customWidth="true"/>
    <col min="6379" max="6379" width="6.25" style="2" customWidth="true"/>
    <col min="6380" max="6380" width="6.5" style="2" customWidth="true"/>
    <col min="6381" max="6381" width="4.875" style="2" customWidth="true"/>
    <col min="6382" max="6382" width="4.75" style="2" customWidth="true"/>
    <col min="6383" max="6383" width="8.375" style="2" customWidth="true"/>
    <col min="6384" max="6384" width="6.25" style="2" customWidth="true"/>
    <col min="6385" max="6385" width="6.375" style="2" customWidth="true"/>
    <col min="6386" max="6386" width="4.5" style="2" customWidth="true"/>
    <col min="6387" max="6387" width="5.375" style="2" customWidth="true"/>
    <col min="6388" max="6388" width="9" style="2" hidden="true" customWidth="true"/>
    <col min="6389" max="6389" width="4.125" style="2" customWidth="true"/>
    <col min="6390" max="6390" width="4.75" style="2" customWidth="true"/>
    <col min="6391" max="6391" width="9" style="2" hidden="true" customWidth="true"/>
    <col min="6392" max="6397" width="4.375" style="2" customWidth="true"/>
    <col min="6398" max="6398" width="8" style="2" customWidth="true"/>
    <col min="6399" max="6400" width="6.75" style="2" customWidth="true"/>
    <col min="6401" max="6401" width="7.75" style="2" customWidth="true"/>
    <col min="6402" max="6403" width="6.75" style="2" customWidth="true"/>
    <col min="6404" max="6404" width="5.875" style="2" customWidth="true"/>
    <col min="6405" max="6405" width="8.25" style="2" customWidth="true"/>
    <col min="6406" max="6406" width="7" style="2" customWidth="true"/>
    <col min="6407" max="6407" width="5.25" style="2" customWidth="true"/>
    <col min="6408" max="6408" width="4.625" style="2" customWidth="true"/>
    <col min="6409" max="6409" width="5.375" style="2" customWidth="true"/>
    <col min="6410" max="6410" width="6.75" style="2" customWidth="true"/>
    <col min="6411" max="6411" width="6.5" style="2" customWidth="true"/>
    <col min="6412" max="6413" width="7" style="2" customWidth="true"/>
    <col min="6414" max="6416" width="9" style="2" hidden="true" customWidth="true"/>
    <col min="6417" max="6632" width="9" style="2"/>
    <col min="6633" max="6633" width="11.125" style="2" customWidth="true"/>
    <col min="6634" max="6634" width="10.125" style="2" customWidth="true"/>
    <col min="6635" max="6635" width="6.25" style="2" customWidth="true"/>
    <col min="6636" max="6636" width="6.5" style="2" customWidth="true"/>
    <col min="6637" max="6637" width="4.875" style="2" customWidth="true"/>
    <col min="6638" max="6638" width="4.75" style="2" customWidth="true"/>
    <col min="6639" max="6639" width="8.375" style="2" customWidth="true"/>
    <col min="6640" max="6640" width="6.25" style="2" customWidth="true"/>
    <col min="6641" max="6641" width="6.375" style="2" customWidth="true"/>
    <col min="6642" max="6642" width="4.5" style="2" customWidth="true"/>
    <col min="6643" max="6643" width="5.375" style="2" customWidth="true"/>
    <col min="6644" max="6644" width="9" style="2" hidden="true" customWidth="true"/>
    <col min="6645" max="6645" width="4.125" style="2" customWidth="true"/>
    <col min="6646" max="6646" width="4.75" style="2" customWidth="true"/>
    <col min="6647" max="6647" width="9" style="2" hidden="true" customWidth="true"/>
    <col min="6648" max="6653" width="4.375" style="2" customWidth="true"/>
    <col min="6654" max="6654" width="8" style="2" customWidth="true"/>
    <col min="6655" max="6656" width="6.75" style="2" customWidth="true"/>
    <col min="6657" max="6657" width="7.75" style="2" customWidth="true"/>
    <col min="6658" max="6659" width="6.75" style="2" customWidth="true"/>
    <col min="6660" max="6660" width="5.875" style="2" customWidth="true"/>
    <col min="6661" max="6661" width="8.25" style="2" customWidth="true"/>
    <col min="6662" max="6662" width="7" style="2" customWidth="true"/>
    <col min="6663" max="6663" width="5.25" style="2" customWidth="true"/>
    <col min="6664" max="6664" width="4.625" style="2" customWidth="true"/>
    <col min="6665" max="6665" width="5.375" style="2" customWidth="true"/>
    <col min="6666" max="6666" width="6.75" style="2" customWidth="true"/>
    <col min="6667" max="6667" width="6.5" style="2" customWidth="true"/>
    <col min="6668" max="6669" width="7" style="2" customWidth="true"/>
    <col min="6670" max="6672" width="9" style="2" hidden="true" customWidth="true"/>
    <col min="6673" max="6888" width="9" style="2"/>
    <col min="6889" max="6889" width="11.125" style="2" customWidth="true"/>
    <col min="6890" max="6890" width="10.125" style="2" customWidth="true"/>
    <col min="6891" max="6891" width="6.25" style="2" customWidth="true"/>
    <col min="6892" max="6892" width="6.5" style="2" customWidth="true"/>
    <col min="6893" max="6893" width="4.875" style="2" customWidth="true"/>
    <col min="6894" max="6894" width="4.75" style="2" customWidth="true"/>
    <col min="6895" max="6895" width="8.375" style="2" customWidth="true"/>
    <col min="6896" max="6896" width="6.25" style="2" customWidth="true"/>
    <col min="6897" max="6897" width="6.375" style="2" customWidth="true"/>
    <col min="6898" max="6898" width="4.5" style="2" customWidth="true"/>
    <col min="6899" max="6899" width="5.375" style="2" customWidth="true"/>
    <col min="6900" max="6900" width="9" style="2" hidden="true" customWidth="true"/>
    <col min="6901" max="6901" width="4.125" style="2" customWidth="true"/>
    <col min="6902" max="6902" width="4.75" style="2" customWidth="true"/>
    <col min="6903" max="6903" width="9" style="2" hidden="true" customWidth="true"/>
    <col min="6904" max="6909" width="4.375" style="2" customWidth="true"/>
    <col min="6910" max="6910" width="8" style="2" customWidth="true"/>
    <col min="6911" max="6912" width="6.75" style="2" customWidth="true"/>
    <col min="6913" max="6913" width="7.75" style="2" customWidth="true"/>
    <col min="6914" max="6915" width="6.75" style="2" customWidth="true"/>
    <col min="6916" max="6916" width="5.875" style="2" customWidth="true"/>
    <col min="6917" max="6917" width="8.25" style="2" customWidth="true"/>
    <col min="6918" max="6918" width="7" style="2" customWidth="true"/>
    <col min="6919" max="6919" width="5.25" style="2" customWidth="true"/>
    <col min="6920" max="6920" width="4.625" style="2" customWidth="true"/>
    <col min="6921" max="6921" width="5.375" style="2" customWidth="true"/>
    <col min="6922" max="6922" width="6.75" style="2" customWidth="true"/>
    <col min="6923" max="6923" width="6.5" style="2" customWidth="true"/>
    <col min="6924" max="6925" width="7" style="2" customWidth="true"/>
    <col min="6926" max="6928" width="9" style="2" hidden="true" customWidth="true"/>
    <col min="6929" max="7144" width="9" style="2"/>
    <col min="7145" max="7145" width="11.125" style="2" customWidth="true"/>
    <col min="7146" max="7146" width="10.125" style="2" customWidth="true"/>
    <col min="7147" max="7147" width="6.25" style="2" customWidth="true"/>
    <col min="7148" max="7148" width="6.5" style="2" customWidth="true"/>
    <col min="7149" max="7149" width="4.875" style="2" customWidth="true"/>
    <col min="7150" max="7150" width="4.75" style="2" customWidth="true"/>
    <col min="7151" max="7151" width="8.375" style="2" customWidth="true"/>
    <col min="7152" max="7152" width="6.25" style="2" customWidth="true"/>
    <col min="7153" max="7153" width="6.375" style="2" customWidth="true"/>
    <col min="7154" max="7154" width="4.5" style="2" customWidth="true"/>
    <col min="7155" max="7155" width="5.375" style="2" customWidth="true"/>
    <col min="7156" max="7156" width="9" style="2" hidden="true" customWidth="true"/>
    <col min="7157" max="7157" width="4.125" style="2" customWidth="true"/>
    <col min="7158" max="7158" width="4.75" style="2" customWidth="true"/>
    <col min="7159" max="7159" width="9" style="2" hidden="true" customWidth="true"/>
    <col min="7160" max="7165" width="4.375" style="2" customWidth="true"/>
    <col min="7166" max="7166" width="8" style="2" customWidth="true"/>
    <col min="7167" max="7168" width="6.75" style="2" customWidth="true"/>
    <col min="7169" max="7169" width="7.75" style="2" customWidth="true"/>
    <col min="7170" max="7171" width="6.75" style="2" customWidth="true"/>
    <col min="7172" max="7172" width="5.875" style="2" customWidth="true"/>
    <col min="7173" max="7173" width="8.25" style="2" customWidth="true"/>
    <col min="7174" max="7174" width="7" style="2" customWidth="true"/>
    <col min="7175" max="7175" width="5.25" style="2" customWidth="true"/>
    <col min="7176" max="7176" width="4.625" style="2" customWidth="true"/>
    <col min="7177" max="7177" width="5.375" style="2" customWidth="true"/>
    <col min="7178" max="7178" width="6.75" style="2" customWidth="true"/>
    <col min="7179" max="7179" width="6.5" style="2" customWidth="true"/>
    <col min="7180" max="7181" width="7" style="2" customWidth="true"/>
    <col min="7182" max="7184" width="9" style="2" hidden="true" customWidth="true"/>
    <col min="7185" max="7400" width="9" style="2"/>
    <col min="7401" max="7401" width="11.125" style="2" customWidth="true"/>
    <col min="7402" max="7402" width="10.125" style="2" customWidth="true"/>
    <col min="7403" max="7403" width="6.25" style="2" customWidth="true"/>
    <col min="7404" max="7404" width="6.5" style="2" customWidth="true"/>
    <col min="7405" max="7405" width="4.875" style="2" customWidth="true"/>
    <col min="7406" max="7406" width="4.75" style="2" customWidth="true"/>
    <col min="7407" max="7407" width="8.375" style="2" customWidth="true"/>
    <col min="7408" max="7408" width="6.25" style="2" customWidth="true"/>
    <col min="7409" max="7409" width="6.375" style="2" customWidth="true"/>
    <col min="7410" max="7410" width="4.5" style="2" customWidth="true"/>
    <col min="7411" max="7411" width="5.375" style="2" customWidth="true"/>
    <col min="7412" max="7412" width="9" style="2" hidden="true" customWidth="true"/>
    <col min="7413" max="7413" width="4.125" style="2" customWidth="true"/>
    <col min="7414" max="7414" width="4.75" style="2" customWidth="true"/>
    <col min="7415" max="7415" width="9" style="2" hidden="true" customWidth="true"/>
    <col min="7416" max="7421" width="4.375" style="2" customWidth="true"/>
    <col min="7422" max="7422" width="8" style="2" customWidth="true"/>
    <col min="7423" max="7424" width="6.75" style="2" customWidth="true"/>
    <col min="7425" max="7425" width="7.75" style="2" customWidth="true"/>
    <col min="7426" max="7427" width="6.75" style="2" customWidth="true"/>
    <col min="7428" max="7428" width="5.875" style="2" customWidth="true"/>
    <col min="7429" max="7429" width="8.25" style="2" customWidth="true"/>
    <col min="7430" max="7430" width="7" style="2" customWidth="true"/>
    <col min="7431" max="7431" width="5.25" style="2" customWidth="true"/>
    <col min="7432" max="7432" width="4.625" style="2" customWidth="true"/>
    <col min="7433" max="7433" width="5.375" style="2" customWidth="true"/>
    <col min="7434" max="7434" width="6.75" style="2" customWidth="true"/>
    <col min="7435" max="7435" width="6.5" style="2" customWidth="true"/>
    <col min="7436" max="7437" width="7" style="2" customWidth="true"/>
    <col min="7438" max="7440" width="9" style="2" hidden="true" customWidth="true"/>
    <col min="7441" max="7656" width="9" style="2"/>
    <col min="7657" max="7657" width="11.125" style="2" customWidth="true"/>
    <col min="7658" max="7658" width="10.125" style="2" customWidth="true"/>
    <col min="7659" max="7659" width="6.25" style="2" customWidth="true"/>
    <col min="7660" max="7660" width="6.5" style="2" customWidth="true"/>
    <col min="7661" max="7661" width="4.875" style="2" customWidth="true"/>
    <col min="7662" max="7662" width="4.75" style="2" customWidth="true"/>
    <col min="7663" max="7663" width="8.375" style="2" customWidth="true"/>
    <col min="7664" max="7664" width="6.25" style="2" customWidth="true"/>
    <col min="7665" max="7665" width="6.375" style="2" customWidth="true"/>
    <col min="7666" max="7666" width="4.5" style="2" customWidth="true"/>
    <col min="7667" max="7667" width="5.375" style="2" customWidth="true"/>
    <col min="7668" max="7668" width="9" style="2" hidden="true" customWidth="true"/>
    <col min="7669" max="7669" width="4.125" style="2" customWidth="true"/>
    <col min="7670" max="7670" width="4.75" style="2" customWidth="true"/>
    <col min="7671" max="7671" width="9" style="2" hidden="true" customWidth="true"/>
    <col min="7672" max="7677" width="4.375" style="2" customWidth="true"/>
    <col min="7678" max="7678" width="8" style="2" customWidth="true"/>
    <col min="7679" max="7680" width="6.75" style="2" customWidth="true"/>
    <col min="7681" max="7681" width="7.75" style="2" customWidth="true"/>
    <col min="7682" max="7683" width="6.75" style="2" customWidth="true"/>
    <col min="7684" max="7684" width="5.875" style="2" customWidth="true"/>
    <col min="7685" max="7685" width="8.25" style="2" customWidth="true"/>
    <col min="7686" max="7686" width="7" style="2" customWidth="true"/>
    <col min="7687" max="7687" width="5.25" style="2" customWidth="true"/>
    <col min="7688" max="7688" width="4.625" style="2" customWidth="true"/>
    <col min="7689" max="7689" width="5.375" style="2" customWidth="true"/>
    <col min="7690" max="7690" width="6.75" style="2" customWidth="true"/>
    <col min="7691" max="7691" width="6.5" style="2" customWidth="true"/>
    <col min="7692" max="7693" width="7" style="2" customWidth="true"/>
    <col min="7694" max="7696" width="9" style="2" hidden="true" customWidth="true"/>
    <col min="7697" max="7912" width="9" style="2"/>
    <col min="7913" max="7913" width="11.125" style="2" customWidth="true"/>
    <col min="7914" max="7914" width="10.125" style="2" customWidth="true"/>
    <col min="7915" max="7915" width="6.25" style="2" customWidth="true"/>
    <col min="7916" max="7916" width="6.5" style="2" customWidth="true"/>
    <col min="7917" max="7917" width="4.875" style="2" customWidth="true"/>
    <col min="7918" max="7918" width="4.75" style="2" customWidth="true"/>
    <col min="7919" max="7919" width="8.375" style="2" customWidth="true"/>
    <col min="7920" max="7920" width="6.25" style="2" customWidth="true"/>
    <col min="7921" max="7921" width="6.375" style="2" customWidth="true"/>
    <col min="7922" max="7922" width="4.5" style="2" customWidth="true"/>
    <col min="7923" max="7923" width="5.375" style="2" customWidth="true"/>
    <col min="7924" max="7924" width="9" style="2" hidden="true" customWidth="true"/>
    <col min="7925" max="7925" width="4.125" style="2" customWidth="true"/>
    <col min="7926" max="7926" width="4.75" style="2" customWidth="true"/>
    <col min="7927" max="7927" width="9" style="2" hidden="true" customWidth="true"/>
    <col min="7928" max="7933" width="4.375" style="2" customWidth="true"/>
    <col min="7934" max="7934" width="8" style="2" customWidth="true"/>
    <col min="7935" max="7936" width="6.75" style="2" customWidth="true"/>
    <col min="7937" max="7937" width="7.75" style="2" customWidth="true"/>
    <col min="7938" max="7939" width="6.75" style="2" customWidth="true"/>
    <col min="7940" max="7940" width="5.875" style="2" customWidth="true"/>
    <col min="7941" max="7941" width="8.25" style="2" customWidth="true"/>
    <col min="7942" max="7942" width="7" style="2" customWidth="true"/>
    <col min="7943" max="7943" width="5.25" style="2" customWidth="true"/>
    <col min="7944" max="7944" width="4.625" style="2" customWidth="true"/>
    <col min="7945" max="7945" width="5.375" style="2" customWidth="true"/>
    <col min="7946" max="7946" width="6.75" style="2" customWidth="true"/>
    <col min="7947" max="7947" width="6.5" style="2" customWidth="true"/>
    <col min="7948" max="7949" width="7" style="2" customWidth="true"/>
    <col min="7950" max="7952" width="9" style="2" hidden="true" customWidth="true"/>
    <col min="7953" max="8168" width="9" style="2"/>
    <col min="8169" max="8169" width="11.125" style="2" customWidth="true"/>
    <col min="8170" max="8170" width="10.125" style="2" customWidth="true"/>
    <col min="8171" max="8171" width="6.25" style="2" customWidth="true"/>
    <col min="8172" max="8172" width="6.5" style="2" customWidth="true"/>
    <col min="8173" max="8173" width="4.875" style="2" customWidth="true"/>
    <col min="8174" max="8174" width="4.75" style="2" customWidth="true"/>
    <col min="8175" max="8175" width="8.375" style="2" customWidth="true"/>
    <col min="8176" max="8176" width="6.25" style="2" customWidth="true"/>
    <col min="8177" max="8177" width="6.375" style="2" customWidth="true"/>
    <col min="8178" max="8178" width="4.5" style="2" customWidth="true"/>
    <col min="8179" max="8179" width="5.375" style="2" customWidth="true"/>
    <col min="8180" max="8180" width="9" style="2" hidden="true" customWidth="true"/>
    <col min="8181" max="8181" width="4.125" style="2" customWidth="true"/>
    <col min="8182" max="8182" width="4.75" style="2" customWidth="true"/>
    <col min="8183" max="8183" width="9" style="2" hidden="true" customWidth="true"/>
    <col min="8184" max="8189" width="4.375" style="2" customWidth="true"/>
    <col min="8190" max="8190" width="8" style="2" customWidth="true"/>
    <col min="8191" max="8192" width="6.75" style="2" customWidth="true"/>
    <col min="8193" max="8193" width="7.75" style="2" customWidth="true"/>
    <col min="8194" max="8195" width="6.75" style="2" customWidth="true"/>
    <col min="8196" max="8196" width="5.875" style="2" customWidth="true"/>
    <col min="8197" max="8197" width="8.25" style="2" customWidth="true"/>
    <col min="8198" max="8198" width="7" style="2" customWidth="true"/>
    <col min="8199" max="8199" width="5.25" style="2" customWidth="true"/>
    <col min="8200" max="8200" width="4.625" style="2" customWidth="true"/>
    <col min="8201" max="8201" width="5.375" style="2" customWidth="true"/>
    <col min="8202" max="8202" width="6.75" style="2" customWidth="true"/>
    <col min="8203" max="8203" width="6.5" style="2" customWidth="true"/>
    <col min="8204" max="8205" width="7" style="2" customWidth="true"/>
    <col min="8206" max="8208" width="9" style="2" hidden="true" customWidth="true"/>
    <col min="8209" max="8424" width="9" style="2"/>
    <col min="8425" max="8425" width="11.125" style="2" customWidth="true"/>
    <col min="8426" max="8426" width="10.125" style="2" customWidth="true"/>
    <col min="8427" max="8427" width="6.25" style="2" customWidth="true"/>
    <col min="8428" max="8428" width="6.5" style="2" customWidth="true"/>
    <col min="8429" max="8429" width="4.875" style="2" customWidth="true"/>
    <col min="8430" max="8430" width="4.75" style="2" customWidth="true"/>
    <col min="8431" max="8431" width="8.375" style="2" customWidth="true"/>
    <col min="8432" max="8432" width="6.25" style="2" customWidth="true"/>
    <col min="8433" max="8433" width="6.375" style="2" customWidth="true"/>
    <col min="8434" max="8434" width="4.5" style="2" customWidth="true"/>
    <col min="8435" max="8435" width="5.375" style="2" customWidth="true"/>
    <col min="8436" max="8436" width="9" style="2" hidden="true" customWidth="true"/>
    <col min="8437" max="8437" width="4.125" style="2" customWidth="true"/>
    <col min="8438" max="8438" width="4.75" style="2" customWidth="true"/>
    <col min="8439" max="8439" width="9" style="2" hidden="true" customWidth="true"/>
    <col min="8440" max="8445" width="4.375" style="2" customWidth="true"/>
    <col min="8446" max="8446" width="8" style="2" customWidth="true"/>
    <col min="8447" max="8448" width="6.75" style="2" customWidth="true"/>
    <col min="8449" max="8449" width="7.75" style="2" customWidth="true"/>
    <col min="8450" max="8451" width="6.75" style="2" customWidth="true"/>
    <col min="8452" max="8452" width="5.875" style="2" customWidth="true"/>
    <col min="8453" max="8453" width="8.25" style="2" customWidth="true"/>
    <col min="8454" max="8454" width="7" style="2" customWidth="true"/>
    <col min="8455" max="8455" width="5.25" style="2" customWidth="true"/>
    <col min="8456" max="8456" width="4.625" style="2" customWidth="true"/>
    <col min="8457" max="8457" width="5.375" style="2" customWidth="true"/>
    <col min="8458" max="8458" width="6.75" style="2" customWidth="true"/>
    <col min="8459" max="8459" width="6.5" style="2" customWidth="true"/>
    <col min="8460" max="8461" width="7" style="2" customWidth="true"/>
    <col min="8462" max="8464" width="9" style="2" hidden="true" customWidth="true"/>
    <col min="8465" max="8680" width="9" style="2"/>
    <col min="8681" max="8681" width="11.125" style="2" customWidth="true"/>
    <col min="8682" max="8682" width="10.125" style="2" customWidth="true"/>
    <col min="8683" max="8683" width="6.25" style="2" customWidth="true"/>
    <col min="8684" max="8684" width="6.5" style="2" customWidth="true"/>
    <col min="8685" max="8685" width="4.875" style="2" customWidth="true"/>
    <col min="8686" max="8686" width="4.75" style="2" customWidth="true"/>
    <col min="8687" max="8687" width="8.375" style="2" customWidth="true"/>
    <col min="8688" max="8688" width="6.25" style="2" customWidth="true"/>
    <col min="8689" max="8689" width="6.375" style="2" customWidth="true"/>
    <col min="8690" max="8690" width="4.5" style="2" customWidth="true"/>
    <col min="8691" max="8691" width="5.375" style="2" customWidth="true"/>
    <col min="8692" max="8692" width="9" style="2" hidden="true" customWidth="true"/>
    <col min="8693" max="8693" width="4.125" style="2" customWidth="true"/>
    <col min="8694" max="8694" width="4.75" style="2" customWidth="true"/>
    <col min="8695" max="8695" width="9" style="2" hidden="true" customWidth="true"/>
    <col min="8696" max="8701" width="4.375" style="2" customWidth="true"/>
    <col min="8702" max="8702" width="8" style="2" customWidth="true"/>
    <col min="8703" max="8704" width="6.75" style="2" customWidth="true"/>
    <col min="8705" max="8705" width="7.75" style="2" customWidth="true"/>
    <col min="8706" max="8707" width="6.75" style="2" customWidth="true"/>
    <col min="8708" max="8708" width="5.875" style="2" customWidth="true"/>
    <col min="8709" max="8709" width="8.25" style="2" customWidth="true"/>
    <col min="8710" max="8710" width="7" style="2" customWidth="true"/>
    <col min="8711" max="8711" width="5.25" style="2" customWidth="true"/>
    <col min="8712" max="8712" width="4.625" style="2" customWidth="true"/>
    <col min="8713" max="8713" width="5.375" style="2" customWidth="true"/>
    <col min="8714" max="8714" width="6.75" style="2" customWidth="true"/>
    <col min="8715" max="8715" width="6.5" style="2" customWidth="true"/>
    <col min="8716" max="8717" width="7" style="2" customWidth="true"/>
    <col min="8718" max="8720" width="9" style="2" hidden="true" customWidth="true"/>
    <col min="8721" max="8936" width="9" style="2"/>
    <col min="8937" max="8937" width="11.125" style="2" customWidth="true"/>
    <col min="8938" max="8938" width="10.125" style="2" customWidth="true"/>
    <col min="8939" max="8939" width="6.25" style="2" customWidth="true"/>
    <col min="8940" max="8940" width="6.5" style="2" customWidth="true"/>
    <col min="8941" max="8941" width="4.875" style="2" customWidth="true"/>
    <col min="8942" max="8942" width="4.75" style="2" customWidth="true"/>
    <col min="8943" max="8943" width="8.375" style="2" customWidth="true"/>
    <col min="8944" max="8944" width="6.25" style="2" customWidth="true"/>
    <col min="8945" max="8945" width="6.375" style="2" customWidth="true"/>
    <col min="8946" max="8946" width="4.5" style="2" customWidth="true"/>
    <col min="8947" max="8947" width="5.375" style="2" customWidth="true"/>
    <col min="8948" max="8948" width="9" style="2" hidden="true" customWidth="true"/>
    <col min="8949" max="8949" width="4.125" style="2" customWidth="true"/>
    <col min="8950" max="8950" width="4.75" style="2" customWidth="true"/>
    <col min="8951" max="8951" width="9" style="2" hidden="true" customWidth="true"/>
    <col min="8952" max="8957" width="4.375" style="2" customWidth="true"/>
    <col min="8958" max="8958" width="8" style="2" customWidth="true"/>
    <col min="8959" max="8960" width="6.75" style="2" customWidth="true"/>
    <col min="8961" max="8961" width="7.75" style="2" customWidth="true"/>
    <col min="8962" max="8963" width="6.75" style="2" customWidth="true"/>
    <col min="8964" max="8964" width="5.875" style="2" customWidth="true"/>
    <col min="8965" max="8965" width="8.25" style="2" customWidth="true"/>
    <col min="8966" max="8966" width="7" style="2" customWidth="true"/>
    <col min="8967" max="8967" width="5.25" style="2" customWidth="true"/>
    <col min="8968" max="8968" width="4.625" style="2" customWidth="true"/>
    <col min="8969" max="8969" width="5.375" style="2" customWidth="true"/>
    <col min="8970" max="8970" width="6.75" style="2" customWidth="true"/>
    <col min="8971" max="8971" width="6.5" style="2" customWidth="true"/>
    <col min="8972" max="8973" width="7" style="2" customWidth="true"/>
    <col min="8974" max="8976" width="9" style="2" hidden="true" customWidth="true"/>
    <col min="8977" max="9192" width="9" style="2"/>
    <col min="9193" max="9193" width="11.125" style="2" customWidth="true"/>
    <col min="9194" max="9194" width="10.125" style="2" customWidth="true"/>
    <col min="9195" max="9195" width="6.25" style="2" customWidth="true"/>
    <col min="9196" max="9196" width="6.5" style="2" customWidth="true"/>
    <col min="9197" max="9197" width="4.875" style="2" customWidth="true"/>
    <col min="9198" max="9198" width="4.75" style="2" customWidth="true"/>
    <col min="9199" max="9199" width="8.375" style="2" customWidth="true"/>
    <col min="9200" max="9200" width="6.25" style="2" customWidth="true"/>
    <col min="9201" max="9201" width="6.375" style="2" customWidth="true"/>
    <col min="9202" max="9202" width="4.5" style="2" customWidth="true"/>
    <col min="9203" max="9203" width="5.375" style="2" customWidth="true"/>
    <col min="9204" max="9204" width="9" style="2" hidden="true" customWidth="true"/>
    <col min="9205" max="9205" width="4.125" style="2" customWidth="true"/>
    <col min="9206" max="9206" width="4.75" style="2" customWidth="true"/>
    <col min="9207" max="9207" width="9" style="2" hidden="true" customWidth="true"/>
    <col min="9208" max="9213" width="4.375" style="2" customWidth="true"/>
    <col min="9214" max="9214" width="8" style="2" customWidth="true"/>
    <col min="9215" max="9216" width="6.75" style="2" customWidth="true"/>
    <col min="9217" max="9217" width="7.75" style="2" customWidth="true"/>
    <col min="9218" max="9219" width="6.75" style="2" customWidth="true"/>
    <col min="9220" max="9220" width="5.875" style="2" customWidth="true"/>
    <col min="9221" max="9221" width="8.25" style="2" customWidth="true"/>
    <col min="9222" max="9222" width="7" style="2" customWidth="true"/>
    <col min="9223" max="9223" width="5.25" style="2" customWidth="true"/>
    <col min="9224" max="9224" width="4.625" style="2" customWidth="true"/>
    <col min="9225" max="9225" width="5.375" style="2" customWidth="true"/>
    <col min="9226" max="9226" width="6.75" style="2" customWidth="true"/>
    <col min="9227" max="9227" width="6.5" style="2" customWidth="true"/>
    <col min="9228" max="9229" width="7" style="2" customWidth="true"/>
    <col min="9230" max="9232" width="9" style="2" hidden="true" customWidth="true"/>
    <col min="9233" max="9448" width="9" style="2"/>
    <col min="9449" max="9449" width="11.125" style="2" customWidth="true"/>
    <col min="9450" max="9450" width="10.125" style="2" customWidth="true"/>
    <col min="9451" max="9451" width="6.25" style="2" customWidth="true"/>
    <col min="9452" max="9452" width="6.5" style="2" customWidth="true"/>
    <col min="9453" max="9453" width="4.875" style="2" customWidth="true"/>
    <col min="9454" max="9454" width="4.75" style="2" customWidth="true"/>
    <col min="9455" max="9455" width="8.375" style="2" customWidth="true"/>
    <col min="9456" max="9456" width="6.25" style="2" customWidth="true"/>
    <col min="9457" max="9457" width="6.375" style="2" customWidth="true"/>
    <col min="9458" max="9458" width="4.5" style="2" customWidth="true"/>
    <col min="9459" max="9459" width="5.375" style="2" customWidth="true"/>
    <col min="9460" max="9460" width="9" style="2" hidden="true" customWidth="true"/>
    <col min="9461" max="9461" width="4.125" style="2" customWidth="true"/>
    <col min="9462" max="9462" width="4.75" style="2" customWidth="true"/>
    <col min="9463" max="9463" width="9" style="2" hidden="true" customWidth="true"/>
    <col min="9464" max="9469" width="4.375" style="2" customWidth="true"/>
    <col min="9470" max="9470" width="8" style="2" customWidth="true"/>
    <col min="9471" max="9472" width="6.75" style="2" customWidth="true"/>
    <col min="9473" max="9473" width="7.75" style="2" customWidth="true"/>
    <col min="9474" max="9475" width="6.75" style="2" customWidth="true"/>
    <col min="9476" max="9476" width="5.875" style="2" customWidth="true"/>
    <col min="9477" max="9477" width="8.25" style="2" customWidth="true"/>
    <col min="9478" max="9478" width="7" style="2" customWidth="true"/>
    <col min="9479" max="9479" width="5.25" style="2" customWidth="true"/>
    <col min="9480" max="9480" width="4.625" style="2" customWidth="true"/>
    <col min="9481" max="9481" width="5.375" style="2" customWidth="true"/>
    <col min="9482" max="9482" width="6.75" style="2" customWidth="true"/>
    <col min="9483" max="9483" width="6.5" style="2" customWidth="true"/>
    <col min="9484" max="9485" width="7" style="2" customWidth="true"/>
    <col min="9486" max="9488" width="9" style="2" hidden="true" customWidth="true"/>
    <col min="9489" max="9704" width="9" style="2"/>
    <col min="9705" max="9705" width="11.125" style="2" customWidth="true"/>
    <col min="9706" max="9706" width="10.125" style="2" customWidth="true"/>
    <col min="9707" max="9707" width="6.25" style="2" customWidth="true"/>
    <col min="9708" max="9708" width="6.5" style="2" customWidth="true"/>
    <col min="9709" max="9709" width="4.875" style="2" customWidth="true"/>
    <col min="9710" max="9710" width="4.75" style="2" customWidth="true"/>
    <col min="9711" max="9711" width="8.375" style="2" customWidth="true"/>
    <col min="9712" max="9712" width="6.25" style="2" customWidth="true"/>
    <col min="9713" max="9713" width="6.375" style="2" customWidth="true"/>
    <col min="9714" max="9714" width="4.5" style="2" customWidth="true"/>
    <col min="9715" max="9715" width="5.375" style="2" customWidth="true"/>
    <col min="9716" max="9716" width="9" style="2" hidden="true" customWidth="true"/>
    <col min="9717" max="9717" width="4.125" style="2" customWidth="true"/>
    <col min="9718" max="9718" width="4.75" style="2" customWidth="true"/>
    <col min="9719" max="9719" width="9" style="2" hidden="true" customWidth="true"/>
    <col min="9720" max="9725" width="4.375" style="2" customWidth="true"/>
    <col min="9726" max="9726" width="8" style="2" customWidth="true"/>
    <col min="9727" max="9728" width="6.75" style="2" customWidth="true"/>
    <col min="9729" max="9729" width="7.75" style="2" customWidth="true"/>
    <col min="9730" max="9731" width="6.75" style="2" customWidth="true"/>
    <col min="9732" max="9732" width="5.875" style="2" customWidth="true"/>
    <col min="9733" max="9733" width="8.25" style="2" customWidth="true"/>
    <col min="9734" max="9734" width="7" style="2" customWidth="true"/>
    <col min="9735" max="9735" width="5.25" style="2" customWidth="true"/>
    <col min="9736" max="9736" width="4.625" style="2" customWidth="true"/>
    <col min="9737" max="9737" width="5.375" style="2" customWidth="true"/>
    <col min="9738" max="9738" width="6.75" style="2" customWidth="true"/>
    <col min="9739" max="9739" width="6.5" style="2" customWidth="true"/>
    <col min="9740" max="9741" width="7" style="2" customWidth="true"/>
    <col min="9742" max="9744" width="9" style="2" hidden="true" customWidth="true"/>
    <col min="9745" max="9960" width="9" style="2"/>
    <col min="9961" max="9961" width="11.125" style="2" customWidth="true"/>
    <col min="9962" max="9962" width="10.125" style="2" customWidth="true"/>
    <col min="9963" max="9963" width="6.25" style="2" customWidth="true"/>
    <col min="9964" max="9964" width="6.5" style="2" customWidth="true"/>
    <col min="9965" max="9965" width="4.875" style="2" customWidth="true"/>
    <col min="9966" max="9966" width="4.75" style="2" customWidth="true"/>
    <col min="9967" max="9967" width="8.375" style="2" customWidth="true"/>
    <col min="9968" max="9968" width="6.25" style="2" customWidth="true"/>
    <col min="9969" max="9969" width="6.375" style="2" customWidth="true"/>
    <col min="9970" max="9970" width="4.5" style="2" customWidth="true"/>
    <col min="9971" max="9971" width="5.375" style="2" customWidth="true"/>
    <col min="9972" max="9972" width="9" style="2" hidden="true" customWidth="true"/>
    <col min="9973" max="9973" width="4.125" style="2" customWidth="true"/>
    <col min="9974" max="9974" width="4.75" style="2" customWidth="true"/>
    <col min="9975" max="9975" width="9" style="2" hidden="true" customWidth="true"/>
    <col min="9976" max="9981" width="4.375" style="2" customWidth="true"/>
    <col min="9982" max="9982" width="8" style="2" customWidth="true"/>
    <col min="9983" max="9984" width="6.75" style="2" customWidth="true"/>
    <col min="9985" max="9985" width="7.75" style="2" customWidth="true"/>
    <col min="9986" max="9987" width="6.75" style="2" customWidth="true"/>
    <col min="9988" max="9988" width="5.875" style="2" customWidth="true"/>
    <col min="9989" max="9989" width="8.25" style="2" customWidth="true"/>
    <col min="9990" max="9990" width="7" style="2" customWidth="true"/>
    <col min="9991" max="9991" width="5.25" style="2" customWidth="true"/>
    <col min="9992" max="9992" width="4.625" style="2" customWidth="true"/>
    <col min="9993" max="9993" width="5.375" style="2" customWidth="true"/>
    <col min="9994" max="9994" width="6.75" style="2" customWidth="true"/>
    <col min="9995" max="9995" width="6.5" style="2" customWidth="true"/>
    <col min="9996" max="9997" width="7" style="2" customWidth="true"/>
    <col min="9998" max="10000" width="9" style="2" hidden="true" customWidth="true"/>
    <col min="10001" max="10216" width="9" style="2"/>
    <col min="10217" max="10217" width="11.125" style="2" customWidth="true"/>
    <col min="10218" max="10218" width="10.125" style="2" customWidth="true"/>
    <col min="10219" max="10219" width="6.25" style="2" customWidth="true"/>
    <col min="10220" max="10220" width="6.5" style="2" customWidth="true"/>
    <col min="10221" max="10221" width="4.875" style="2" customWidth="true"/>
    <col min="10222" max="10222" width="4.75" style="2" customWidth="true"/>
    <col min="10223" max="10223" width="8.375" style="2" customWidth="true"/>
    <col min="10224" max="10224" width="6.25" style="2" customWidth="true"/>
    <col min="10225" max="10225" width="6.375" style="2" customWidth="true"/>
    <col min="10226" max="10226" width="4.5" style="2" customWidth="true"/>
    <col min="10227" max="10227" width="5.375" style="2" customWidth="true"/>
    <col min="10228" max="10228" width="9" style="2" hidden="true" customWidth="true"/>
    <col min="10229" max="10229" width="4.125" style="2" customWidth="true"/>
    <col min="10230" max="10230" width="4.75" style="2" customWidth="true"/>
    <col min="10231" max="10231" width="9" style="2" hidden="true" customWidth="true"/>
    <col min="10232" max="10237" width="4.375" style="2" customWidth="true"/>
    <col min="10238" max="10238" width="8" style="2" customWidth="true"/>
    <col min="10239" max="10240" width="6.75" style="2" customWidth="true"/>
    <col min="10241" max="10241" width="7.75" style="2" customWidth="true"/>
    <col min="10242" max="10243" width="6.75" style="2" customWidth="true"/>
    <col min="10244" max="10244" width="5.875" style="2" customWidth="true"/>
    <col min="10245" max="10245" width="8.25" style="2" customWidth="true"/>
    <col min="10246" max="10246" width="7" style="2" customWidth="true"/>
    <col min="10247" max="10247" width="5.25" style="2" customWidth="true"/>
    <col min="10248" max="10248" width="4.625" style="2" customWidth="true"/>
    <col min="10249" max="10249" width="5.375" style="2" customWidth="true"/>
    <col min="10250" max="10250" width="6.75" style="2" customWidth="true"/>
    <col min="10251" max="10251" width="6.5" style="2" customWidth="true"/>
    <col min="10252" max="10253" width="7" style="2" customWidth="true"/>
    <col min="10254" max="10256" width="9" style="2" hidden="true" customWidth="true"/>
    <col min="10257" max="10472" width="9" style="2"/>
    <col min="10473" max="10473" width="11.125" style="2" customWidth="true"/>
    <col min="10474" max="10474" width="10.125" style="2" customWidth="true"/>
    <col min="10475" max="10475" width="6.25" style="2" customWidth="true"/>
    <col min="10476" max="10476" width="6.5" style="2" customWidth="true"/>
    <col min="10477" max="10477" width="4.875" style="2" customWidth="true"/>
    <col min="10478" max="10478" width="4.75" style="2" customWidth="true"/>
    <col min="10479" max="10479" width="8.375" style="2" customWidth="true"/>
    <col min="10480" max="10480" width="6.25" style="2" customWidth="true"/>
    <col min="10481" max="10481" width="6.375" style="2" customWidth="true"/>
    <col min="10482" max="10482" width="4.5" style="2" customWidth="true"/>
    <col min="10483" max="10483" width="5.375" style="2" customWidth="true"/>
    <col min="10484" max="10484" width="9" style="2" hidden="true" customWidth="true"/>
    <col min="10485" max="10485" width="4.125" style="2" customWidth="true"/>
    <col min="10486" max="10486" width="4.75" style="2" customWidth="true"/>
    <col min="10487" max="10487" width="9" style="2" hidden="true" customWidth="true"/>
    <col min="10488" max="10493" width="4.375" style="2" customWidth="true"/>
    <col min="10494" max="10494" width="8" style="2" customWidth="true"/>
    <col min="10495" max="10496" width="6.75" style="2" customWidth="true"/>
    <col min="10497" max="10497" width="7.75" style="2" customWidth="true"/>
    <col min="10498" max="10499" width="6.75" style="2" customWidth="true"/>
    <col min="10500" max="10500" width="5.875" style="2" customWidth="true"/>
    <col min="10501" max="10501" width="8.25" style="2" customWidth="true"/>
    <col min="10502" max="10502" width="7" style="2" customWidth="true"/>
    <col min="10503" max="10503" width="5.25" style="2" customWidth="true"/>
    <col min="10504" max="10504" width="4.625" style="2" customWidth="true"/>
    <col min="10505" max="10505" width="5.375" style="2" customWidth="true"/>
    <col min="10506" max="10506" width="6.75" style="2" customWidth="true"/>
    <col min="10507" max="10507" width="6.5" style="2" customWidth="true"/>
    <col min="10508" max="10509" width="7" style="2" customWidth="true"/>
    <col min="10510" max="10512" width="9" style="2" hidden="true" customWidth="true"/>
    <col min="10513" max="10728" width="9" style="2"/>
    <col min="10729" max="10729" width="11.125" style="2" customWidth="true"/>
    <col min="10730" max="10730" width="10.125" style="2" customWidth="true"/>
    <col min="10731" max="10731" width="6.25" style="2" customWidth="true"/>
    <col min="10732" max="10732" width="6.5" style="2" customWidth="true"/>
    <col min="10733" max="10733" width="4.875" style="2" customWidth="true"/>
    <col min="10734" max="10734" width="4.75" style="2" customWidth="true"/>
    <col min="10735" max="10735" width="8.375" style="2" customWidth="true"/>
    <col min="10736" max="10736" width="6.25" style="2" customWidth="true"/>
    <col min="10737" max="10737" width="6.375" style="2" customWidth="true"/>
    <col min="10738" max="10738" width="4.5" style="2" customWidth="true"/>
    <col min="10739" max="10739" width="5.375" style="2" customWidth="true"/>
    <col min="10740" max="10740" width="9" style="2" hidden="true" customWidth="true"/>
    <col min="10741" max="10741" width="4.125" style="2" customWidth="true"/>
    <col min="10742" max="10742" width="4.75" style="2" customWidth="true"/>
    <col min="10743" max="10743" width="9" style="2" hidden="true" customWidth="true"/>
    <col min="10744" max="10749" width="4.375" style="2" customWidth="true"/>
    <col min="10750" max="10750" width="8" style="2" customWidth="true"/>
    <col min="10751" max="10752" width="6.75" style="2" customWidth="true"/>
    <col min="10753" max="10753" width="7.75" style="2" customWidth="true"/>
    <col min="10754" max="10755" width="6.75" style="2" customWidth="true"/>
    <col min="10756" max="10756" width="5.875" style="2" customWidth="true"/>
    <col min="10757" max="10757" width="8.25" style="2" customWidth="true"/>
    <col min="10758" max="10758" width="7" style="2" customWidth="true"/>
    <col min="10759" max="10759" width="5.25" style="2" customWidth="true"/>
    <col min="10760" max="10760" width="4.625" style="2" customWidth="true"/>
    <col min="10761" max="10761" width="5.375" style="2" customWidth="true"/>
    <col min="10762" max="10762" width="6.75" style="2" customWidth="true"/>
    <col min="10763" max="10763" width="6.5" style="2" customWidth="true"/>
    <col min="10764" max="10765" width="7" style="2" customWidth="true"/>
    <col min="10766" max="10768" width="9" style="2" hidden="true" customWidth="true"/>
    <col min="10769" max="10984" width="9" style="2"/>
    <col min="10985" max="10985" width="11.125" style="2" customWidth="true"/>
    <col min="10986" max="10986" width="10.125" style="2" customWidth="true"/>
    <col min="10987" max="10987" width="6.25" style="2" customWidth="true"/>
    <col min="10988" max="10988" width="6.5" style="2" customWidth="true"/>
    <col min="10989" max="10989" width="4.875" style="2" customWidth="true"/>
    <col min="10990" max="10990" width="4.75" style="2" customWidth="true"/>
    <col min="10991" max="10991" width="8.375" style="2" customWidth="true"/>
    <col min="10992" max="10992" width="6.25" style="2" customWidth="true"/>
    <col min="10993" max="10993" width="6.375" style="2" customWidth="true"/>
    <col min="10994" max="10994" width="4.5" style="2" customWidth="true"/>
    <col min="10995" max="10995" width="5.375" style="2" customWidth="true"/>
    <col min="10996" max="10996" width="9" style="2" hidden="true" customWidth="true"/>
    <col min="10997" max="10997" width="4.125" style="2" customWidth="true"/>
    <col min="10998" max="10998" width="4.75" style="2" customWidth="true"/>
    <col min="10999" max="10999" width="9" style="2" hidden="true" customWidth="true"/>
    <col min="11000" max="11005" width="4.375" style="2" customWidth="true"/>
    <col min="11006" max="11006" width="8" style="2" customWidth="true"/>
    <col min="11007" max="11008" width="6.75" style="2" customWidth="true"/>
    <col min="11009" max="11009" width="7.75" style="2" customWidth="true"/>
    <col min="11010" max="11011" width="6.75" style="2" customWidth="true"/>
    <col min="11012" max="11012" width="5.875" style="2" customWidth="true"/>
    <col min="11013" max="11013" width="8.25" style="2" customWidth="true"/>
    <col min="11014" max="11014" width="7" style="2" customWidth="true"/>
    <col min="11015" max="11015" width="5.25" style="2" customWidth="true"/>
    <col min="11016" max="11016" width="4.625" style="2" customWidth="true"/>
    <col min="11017" max="11017" width="5.375" style="2" customWidth="true"/>
    <col min="11018" max="11018" width="6.75" style="2" customWidth="true"/>
    <col min="11019" max="11019" width="6.5" style="2" customWidth="true"/>
    <col min="11020" max="11021" width="7" style="2" customWidth="true"/>
    <col min="11022" max="11024" width="9" style="2" hidden="true" customWidth="true"/>
    <col min="11025" max="11240" width="9" style="2"/>
    <col min="11241" max="11241" width="11.125" style="2" customWidth="true"/>
    <col min="11242" max="11242" width="10.125" style="2" customWidth="true"/>
    <col min="11243" max="11243" width="6.25" style="2" customWidth="true"/>
    <col min="11244" max="11244" width="6.5" style="2" customWidth="true"/>
    <col min="11245" max="11245" width="4.875" style="2" customWidth="true"/>
    <col min="11246" max="11246" width="4.75" style="2" customWidth="true"/>
    <col min="11247" max="11247" width="8.375" style="2" customWidth="true"/>
    <col min="11248" max="11248" width="6.25" style="2" customWidth="true"/>
    <col min="11249" max="11249" width="6.375" style="2" customWidth="true"/>
    <col min="11250" max="11250" width="4.5" style="2" customWidth="true"/>
    <col min="11251" max="11251" width="5.375" style="2" customWidth="true"/>
    <col min="11252" max="11252" width="9" style="2" hidden="true" customWidth="true"/>
    <col min="11253" max="11253" width="4.125" style="2" customWidth="true"/>
    <col min="11254" max="11254" width="4.75" style="2" customWidth="true"/>
    <col min="11255" max="11255" width="9" style="2" hidden="true" customWidth="true"/>
    <col min="11256" max="11261" width="4.375" style="2" customWidth="true"/>
    <col min="11262" max="11262" width="8" style="2" customWidth="true"/>
    <col min="11263" max="11264" width="6.75" style="2" customWidth="true"/>
    <col min="11265" max="11265" width="7.75" style="2" customWidth="true"/>
    <col min="11266" max="11267" width="6.75" style="2" customWidth="true"/>
    <col min="11268" max="11268" width="5.875" style="2" customWidth="true"/>
    <col min="11269" max="11269" width="8.25" style="2" customWidth="true"/>
    <col min="11270" max="11270" width="7" style="2" customWidth="true"/>
    <col min="11271" max="11271" width="5.25" style="2" customWidth="true"/>
    <col min="11272" max="11272" width="4.625" style="2" customWidth="true"/>
    <col min="11273" max="11273" width="5.375" style="2" customWidth="true"/>
    <col min="11274" max="11274" width="6.75" style="2" customWidth="true"/>
    <col min="11275" max="11275" width="6.5" style="2" customWidth="true"/>
    <col min="11276" max="11277" width="7" style="2" customWidth="true"/>
    <col min="11278" max="11280" width="9" style="2" hidden="true" customWidth="true"/>
    <col min="11281" max="11496" width="9" style="2"/>
    <col min="11497" max="11497" width="11.125" style="2" customWidth="true"/>
    <col min="11498" max="11498" width="10.125" style="2" customWidth="true"/>
    <col min="11499" max="11499" width="6.25" style="2" customWidth="true"/>
    <col min="11500" max="11500" width="6.5" style="2" customWidth="true"/>
    <col min="11501" max="11501" width="4.875" style="2" customWidth="true"/>
    <col min="11502" max="11502" width="4.75" style="2" customWidth="true"/>
    <col min="11503" max="11503" width="8.375" style="2" customWidth="true"/>
    <col min="11504" max="11504" width="6.25" style="2" customWidth="true"/>
    <col min="11505" max="11505" width="6.375" style="2" customWidth="true"/>
    <col min="11506" max="11506" width="4.5" style="2" customWidth="true"/>
    <col min="11507" max="11507" width="5.375" style="2" customWidth="true"/>
    <col min="11508" max="11508" width="9" style="2" hidden="true" customWidth="true"/>
    <col min="11509" max="11509" width="4.125" style="2" customWidth="true"/>
    <col min="11510" max="11510" width="4.75" style="2" customWidth="true"/>
    <col min="11511" max="11511" width="9" style="2" hidden="true" customWidth="true"/>
    <col min="11512" max="11517" width="4.375" style="2" customWidth="true"/>
    <col min="11518" max="11518" width="8" style="2" customWidth="true"/>
    <col min="11519" max="11520" width="6.75" style="2" customWidth="true"/>
    <col min="11521" max="11521" width="7.75" style="2" customWidth="true"/>
    <col min="11522" max="11523" width="6.75" style="2" customWidth="true"/>
    <col min="11524" max="11524" width="5.875" style="2" customWidth="true"/>
    <col min="11525" max="11525" width="8.25" style="2" customWidth="true"/>
    <col min="11526" max="11526" width="7" style="2" customWidth="true"/>
    <col min="11527" max="11527" width="5.25" style="2" customWidth="true"/>
    <col min="11528" max="11528" width="4.625" style="2" customWidth="true"/>
    <col min="11529" max="11529" width="5.375" style="2" customWidth="true"/>
    <col min="11530" max="11530" width="6.75" style="2" customWidth="true"/>
    <col min="11531" max="11531" width="6.5" style="2" customWidth="true"/>
    <col min="11532" max="11533" width="7" style="2" customWidth="true"/>
    <col min="11534" max="11536" width="9" style="2" hidden="true" customWidth="true"/>
    <col min="11537" max="11752" width="9" style="2"/>
    <col min="11753" max="11753" width="11.125" style="2" customWidth="true"/>
    <col min="11754" max="11754" width="10.125" style="2" customWidth="true"/>
    <col min="11755" max="11755" width="6.25" style="2" customWidth="true"/>
    <col min="11756" max="11756" width="6.5" style="2" customWidth="true"/>
    <col min="11757" max="11757" width="4.875" style="2" customWidth="true"/>
    <col min="11758" max="11758" width="4.75" style="2" customWidth="true"/>
    <col min="11759" max="11759" width="8.375" style="2" customWidth="true"/>
    <col min="11760" max="11760" width="6.25" style="2" customWidth="true"/>
    <col min="11761" max="11761" width="6.375" style="2" customWidth="true"/>
    <col min="11762" max="11762" width="4.5" style="2" customWidth="true"/>
    <col min="11763" max="11763" width="5.375" style="2" customWidth="true"/>
    <col min="11764" max="11764" width="9" style="2" hidden="true" customWidth="true"/>
    <col min="11765" max="11765" width="4.125" style="2" customWidth="true"/>
    <col min="11766" max="11766" width="4.75" style="2" customWidth="true"/>
    <col min="11767" max="11767" width="9" style="2" hidden="true" customWidth="true"/>
    <col min="11768" max="11773" width="4.375" style="2" customWidth="true"/>
    <col min="11774" max="11774" width="8" style="2" customWidth="true"/>
    <col min="11775" max="11776" width="6.75" style="2" customWidth="true"/>
    <col min="11777" max="11777" width="7.75" style="2" customWidth="true"/>
    <col min="11778" max="11779" width="6.75" style="2" customWidth="true"/>
    <col min="11780" max="11780" width="5.875" style="2" customWidth="true"/>
    <col min="11781" max="11781" width="8.25" style="2" customWidth="true"/>
    <col min="11782" max="11782" width="7" style="2" customWidth="true"/>
    <col min="11783" max="11783" width="5.25" style="2" customWidth="true"/>
    <col min="11784" max="11784" width="4.625" style="2" customWidth="true"/>
    <col min="11785" max="11785" width="5.375" style="2" customWidth="true"/>
    <col min="11786" max="11786" width="6.75" style="2" customWidth="true"/>
    <col min="11787" max="11787" width="6.5" style="2" customWidth="true"/>
    <col min="11788" max="11789" width="7" style="2" customWidth="true"/>
    <col min="11790" max="11792" width="9" style="2" hidden="true" customWidth="true"/>
    <col min="11793" max="12008" width="9" style="2"/>
    <col min="12009" max="12009" width="11.125" style="2" customWidth="true"/>
    <col min="12010" max="12010" width="10.125" style="2" customWidth="true"/>
    <col min="12011" max="12011" width="6.25" style="2" customWidth="true"/>
    <col min="12012" max="12012" width="6.5" style="2" customWidth="true"/>
    <col min="12013" max="12013" width="4.875" style="2" customWidth="true"/>
    <col min="12014" max="12014" width="4.75" style="2" customWidth="true"/>
    <col min="12015" max="12015" width="8.375" style="2" customWidth="true"/>
    <col min="12016" max="12016" width="6.25" style="2" customWidth="true"/>
    <col min="12017" max="12017" width="6.375" style="2" customWidth="true"/>
    <col min="12018" max="12018" width="4.5" style="2" customWidth="true"/>
    <col min="12019" max="12019" width="5.375" style="2" customWidth="true"/>
    <col min="12020" max="12020" width="9" style="2" hidden="true" customWidth="true"/>
    <col min="12021" max="12021" width="4.125" style="2" customWidth="true"/>
    <col min="12022" max="12022" width="4.75" style="2" customWidth="true"/>
    <col min="12023" max="12023" width="9" style="2" hidden="true" customWidth="true"/>
    <col min="12024" max="12029" width="4.375" style="2" customWidth="true"/>
    <col min="12030" max="12030" width="8" style="2" customWidth="true"/>
    <col min="12031" max="12032" width="6.75" style="2" customWidth="true"/>
    <col min="12033" max="12033" width="7.75" style="2" customWidth="true"/>
    <col min="12034" max="12035" width="6.75" style="2" customWidth="true"/>
    <col min="12036" max="12036" width="5.875" style="2" customWidth="true"/>
    <col min="12037" max="12037" width="8.25" style="2" customWidth="true"/>
    <col min="12038" max="12038" width="7" style="2" customWidth="true"/>
    <col min="12039" max="12039" width="5.25" style="2" customWidth="true"/>
    <col min="12040" max="12040" width="4.625" style="2" customWidth="true"/>
    <col min="12041" max="12041" width="5.375" style="2" customWidth="true"/>
    <col min="12042" max="12042" width="6.75" style="2" customWidth="true"/>
    <col min="12043" max="12043" width="6.5" style="2" customWidth="true"/>
    <col min="12044" max="12045" width="7" style="2" customWidth="true"/>
    <col min="12046" max="12048" width="9" style="2" hidden="true" customWidth="true"/>
    <col min="12049" max="12264" width="9" style="2"/>
    <col min="12265" max="12265" width="11.125" style="2" customWidth="true"/>
    <col min="12266" max="12266" width="10.125" style="2" customWidth="true"/>
    <col min="12267" max="12267" width="6.25" style="2" customWidth="true"/>
    <col min="12268" max="12268" width="6.5" style="2" customWidth="true"/>
    <col min="12269" max="12269" width="4.875" style="2" customWidth="true"/>
    <col min="12270" max="12270" width="4.75" style="2" customWidth="true"/>
    <col min="12271" max="12271" width="8.375" style="2" customWidth="true"/>
    <col min="12272" max="12272" width="6.25" style="2" customWidth="true"/>
    <col min="12273" max="12273" width="6.375" style="2" customWidth="true"/>
    <col min="12274" max="12274" width="4.5" style="2" customWidth="true"/>
    <col min="12275" max="12275" width="5.375" style="2" customWidth="true"/>
    <col min="12276" max="12276" width="9" style="2" hidden="true" customWidth="true"/>
    <col min="12277" max="12277" width="4.125" style="2" customWidth="true"/>
    <col min="12278" max="12278" width="4.75" style="2" customWidth="true"/>
    <col min="12279" max="12279" width="9" style="2" hidden="true" customWidth="true"/>
    <col min="12280" max="12285" width="4.375" style="2" customWidth="true"/>
    <col min="12286" max="12286" width="8" style="2" customWidth="true"/>
    <col min="12287" max="12288" width="6.75" style="2" customWidth="true"/>
    <col min="12289" max="12289" width="7.75" style="2" customWidth="true"/>
    <col min="12290" max="12291" width="6.75" style="2" customWidth="true"/>
    <col min="12292" max="12292" width="5.875" style="2" customWidth="true"/>
    <col min="12293" max="12293" width="8.25" style="2" customWidth="true"/>
    <col min="12294" max="12294" width="7" style="2" customWidth="true"/>
    <col min="12295" max="12295" width="5.25" style="2" customWidth="true"/>
    <col min="12296" max="12296" width="4.625" style="2" customWidth="true"/>
    <col min="12297" max="12297" width="5.375" style="2" customWidth="true"/>
    <col min="12298" max="12298" width="6.75" style="2" customWidth="true"/>
    <col min="12299" max="12299" width="6.5" style="2" customWidth="true"/>
    <col min="12300" max="12301" width="7" style="2" customWidth="true"/>
    <col min="12302" max="12304" width="9" style="2" hidden="true" customWidth="true"/>
    <col min="12305" max="12520" width="9" style="2"/>
    <col min="12521" max="12521" width="11.125" style="2" customWidth="true"/>
    <col min="12522" max="12522" width="10.125" style="2" customWidth="true"/>
    <col min="12523" max="12523" width="6.25" style="2" customWidth="true"/>
    <col min="12524" max="12524" width="6.5" style="2" customWidth="true"/>
    <col min="12525" max="12525" width="4.875" style="2" customWidth="true"/>
    <col min="12526" max="12526" width="4.75" style="2" customWidth="true"/>
    <col min="12527" max="12527" width="8.375" style="2" customWidth="true"/>
    <col min="12528" max="12528" width="6.25" style="2" customWidth="true"/>
    <col min="12529" max="12529" width="6.375" style="2" customWidth="true"/>
    <col min="12530" max="12530" width="4.5" style="2" customWidth="true"/>
    <col min="12531" max="12531" width="5.375" style="2" customWidth="true"/>
    <col min="12532" max="12532" width="9" style="2" hidden="true" customWidth="true"/>
    <col min="12533" max="12533" width="4.125" style="2" customWidth="true"/>
    <col min="12534" max="12534" width="4.75" style="2" customWidth="true"/>
    <col min="12535" max="12535" width="9" style="2" hidden="true" customWidth="true"/>
    <col min="12536" max="12541" width="4.375" style="2" customWidth="true"/>
    <col min="12542" max="12542" width="8" style="2" customWidth="true"/>
    <col min="12543" max="12544" width="6.75" style="2" customWidth="true"/>
    <col min="12545" max="12545" width="7.75" style="2" customWidth="true"/>
    <col min="12546" max="12547" width="6.75" style="2" customWidth="true"/>
    <col min="12548" max="12548" width="5.875" style="2" customWidth="true"/>
    <col min="12549" max="12549" width="8.25" style="2" customWidth="true"/>
    <col min="12550" max="12550" width="7" style="2" customWidth="true"/>
    <col min="12551" max="12551" width="5.25" style="2" customWidth="true"/>
    <col min="12552" max="12552" width="4.625" style="2" customWidth="true"/>
    <col min="12553" max="12553" width="5.375" style="2" customWidth="true"/>
    <col min="12554" max="12554" width="6.75" style="2" customWidth="true"/>
    <col min="12555" max="12555" width="6.5" style="2" customWidth="true"/>
    <col min="12556" max="12557" width="7" style="2" customWidth="true"/>
    <col min="12558" max="12560" width="9" style="2" hidden="true" customWidth="true"/>
    <col min="12561" max="12776" width="9" style="2"/>
    <col min="12777" max="12777" width="11.125" style="2" customWidth="true"/>
    <col min="12778" max="12778" width="10.125" style="2" customWidth="true"/>
    <col min="12779" max="12779" width="6.25" style="2" customWidth="true"/>
    <col min="12780" max="12780" width="6.5" style="2" customWidth="true"/>
    <col min="12781" max="12781" width="4.875" style="2" customWidth="true"/>
    <col min="12782" max="12782" width="4.75" style="2" customWidth="true"/>
    <col min="12783" max="12783" width="8.375" style="2" customWidth="true"/>
    <col min="12784" max="12784" width="6.25" style="2" customWidth="true"/>
    <col min="12785" max="12785" width="6.375" style="2" customWidth="true"/>
    <col min="12786" max="12786" width="4.5" style="2" customWidth="true"/>
    <col min="12787" max="12787" width="5.375" style="2" customWidth="true"/>
    <col min="12788" max="12788" width="9" style="2" hidden="true" customWidth="true"/>
    <col min="12789" max="12789" width="4.125" style="2" customWidth="true"/>
    <col min="12790" max="12790" width="4.75" style="2" customWidth="true"/>
    <col min="12791" max="12791" width="9" style="2" hidden="true" customWidth="true"/>
    <col min="12792" max="12797" width="4.375" style="2" customWidth="true"/>
    <col min="12798" max="12798" width="8" style="2" customWidth="true"/>
    <col min="12799" max="12800" width="6.75" style="2" customWidth="true"/>
    <col min="12801" max="12801" width="7.75" style="2" customWidth="true"/>
    <col min="12802" max="12803" width="6.75" style="2" customWidth="true"/>
    <col min="12804" max="12804" width="5.875" style="2" customWidth="true"/>
    <col min="12805" max="12805" width="8.25" style="2" customWidth="true"/>
    <col min="12806" max="12806" width="7" style="2" customWidth="true"/>
    <col min="12807" max="12807" width="5.25" style="2" customWidth="true"/>
    <col min="12808" max="12808" width="4.625" style="2" customWidth="true"/>
    <col min="12809" max="12809" width="5.375" style="2" customWidth="true"/>
    <col min="12810" max="12810" width="6.75" style="2" customWidth="true"/>
    <col min="12811" max="12811" width="6.5" style="2" customWidth="true"/>
    <col min="12812" max="12813" width="7" style="2" customWidth="true"/>
    <col min="12814" max="12816" width="9" style="2" hidden="true" customWidth="true"/>
    <col min="12817" max="13032" width="9" style="2"/>
    <col min="13033" max="13033" width="11.125" style="2" customWidth="true"/>
    <col min="13034" max="13034" width="10.125" style="2" customWidth="true"/>
    <col min="13035" max="13035" width="6.25" style="2" customWidth="true"/>
    <col min="13036" max="13036" width="6.5" style="2" customWidth="true"/>
    <col min="13037" max="13037" width="4.875" style="2" customWidth="true"/>
    <col min="13038" max="13038" width="4.75" style="2" customWidth="true"/>
    <col min="13039" max="13039" width="8.375" style="2" customWidth="true"/>
    <col min="13040" max="13040" width="6.25" style="2" customWidth="true"/>
    <col min="13041" max="13041" width="6.375" style="2" customWidth="true"/>
    <col min="13042" max="13042" width="4.5" style="2" customWidth="true"/>
    <col min="13043" max="13043" width="5.375" style="2" customWidth="true"/>
    <col min="13044" max="13044" width="9" style="2" hidden="true" customWidth="true"/>
    <col min="13045" max="13045" width="4.125" style="2" customWidth="true"/>
    <col min="13046" max="13046" width="4.75" style="2" customWidth="true"/>
    <col min="13047" max="13047" width="9" style="2" hidden="true" customWidth="true"/>
    <col min="13048" max="13053" width="4.375" style="2" customWidth="true"/>
    <col min="13054" max="13054" width="8" style="2" customWidth="true"/>
    <col min="13055" max="13056" width="6.75" style="2" customWidth="true"/>
    <col min="13057" max="13057" width="7.75" style="2" customWidth="true"/>
    <col min="13058" max="13059" width="6.75" style="2" customWidth="true"/>
    <col min="13060" max="13060" width="5.875" style="2" customWidth="true"/>
    <col min="13061" max="13061" width="8.25" style="2" customWidth="true"/>
    <col min="13062" max="13062" width="7" style="2" customWidth="true"/>
    <col min="13063" max="13063" width="5.25" style="2" customWidth="true"/>
    <col min="13064" max="13064" width="4.625" style="2" customWidth="true"/>
    <col min="13065" max="13065" width="5.375" style="2" customWidth="true"/>
    <col min="13066" max="13066" width="6.75" style="2" customWidth="true"/>
    <col min="13067" max="13067" width="6.5" style="2" customWidth="true"/>
    <col min="13068" max="13069" width="7" style="2" customWidth="true"/>
    <col min="13070" max="13072" width="9" style="2" hidden="true" customWidth="true"/>
    <col min="13073" max="13288" width="9" style="2"/>
    <col min="13289" max="13289" width="11.125" style="2" customWidth="true"/>
    <col min="13290" max="13290" width="10.125" style="2" customWidth="true"/>
    <col min="13291" max="13291" width="6.25" style="2" customWidth="true"/>
    <col min="13292" max="13292" width="6.5" style="2" customWidth="true"/>
    <col min="13293" max="13293" width="4.875" style="2" customWidth="true"/>
    <col min="13294" max="13294" width="4.75" style="2" customWidth="true"/>
    <col min="13295" max="13295" width="8.375" style="2" customWidth="true"/>
    <col min="13296" max="13296" width="6.25" style="2" customWidth="true"/>
    <col min="13297" max="13297" width="6.375" style="2" customWidth="true"/>
    <col min="13298" max="13298" width="4.5" style="2" customWidth="true"/>
    <col min="13299" max="13299" width="5.375" style="2" customWidth="true"/>
    <col min="13300" max="13300" width="9" style="2" hidden="true" customWidth="true"/>
    <col min="13301" max="13301" width="4.125" style="2" customWidth="true"/>
    <col min="13302" max="13302" width="4.75" style="2" customWidth="true"/>
    <col min="13303" max="13303" width="9" style="2" hidden="true" customWidth="true"/>
    <col min="13304" max="13309" width="4.375" style="2" customWidth="true"/>
    <col min="13310" max="13310" width="8" style="2" customWidth="true"/>
    <col min="13311" max="13312" width="6.75" style="2" customWidth="true"/>
    <col min="13313" max="13313" width="7.75" style="2" customWidth="true"/>
    <col min="13314" max="13315" width="6.75" style="2" customWidth="true"/>
    <col min="13316" max="13316" width="5.875" style="2" customWidth="true"/>
    <col min="13317" max="13317" width="8.25" style="2" customWidth="true"/>
    <col min="13318" max="13318" width="7" style="2" customWidth="true"/>
    <col min="13319" max="13319" width="5.25" style="2" customWidth="true"/>
    <col min="13320" max="13320" width="4.625" style="2" customWidth="true"/>
    <col min="13321" max="13321" width="5.375" style="2" customWidth="true"/>
    <col min="13322" max="13322" width="6.75" style="2" customWidth="true"/>
    <col min="13323" max="13323" width="6.5" style="2" customWidth="true"/>
    <col min="13324" max="13325" width="7" style="2" customWidth="true"/>
    <col min="13326" max="13328" width="9" style="2" hidden="true" customWidth="true"/>
    <col min="13329" max="13544" width="9" style="2"/>
    <col min="13545" max="13545" width="11.125" style="2" customWidth="true"/>
    <col min="13546" max="13546" width="10.125" style="2" customWidth="true"/>
    <col min="13547" max="13547" width="6.25" style="2" customWidth="true"/>
    <col min="13548" max="13548" width="6.5" style="2" customWidth="true"/>
    <col min="13549" max="13549" width="4.875" style="2" customWidth="true"/>
    <col min="13550" max="13550" width="4.75" style="2" customWidth="true"/>
    <col min="13551" max="13551" width="8.375" style="2" customWidth="true"/>
    <col min="13552" max="13552" width="6.25" style="2" customWidth="true"/>
    <col min="13553" max="13553" width="6.375" style="2" customWidth="true"/>
    <col min="13554" max="13554" width="4.5" style="2" customWidth="true"/>
    <col min="13555" max="13555" width="5.375" style="2" customWidth="true"/>
    <col min="13556" max="13556" width="9" style="2" hidden="true" customWidth="true"/>
    <col min="13557" max="13557" width="4.125" style="2" customWidth="true"/>
    <col min="13558" max="13558" width="4.75" style="2" customWidth="true"/>
    <col min="13559" max="13559" width="9" style="2" hidden="true" customWidth="true"/>
    <col min="13560" max="13565" width="4.375" style="2" customWidth="true"/>
    <col min="13566" max="13566" width="8" style="2" customWidth="true"/>
    <col min="13567" max="13568" width="6.75" style="2" customWidth="true"/>
    <col min="13569" max="13569" width="7.75" style="2" customWidth="true"/>
    <col min="13570" max="13571" width="6.75" style="2" customWidth="true"/>
    <col min="13572" max="13572" width="5.875" style="2" customWidth="true"/>
    <col min="13573" max="13573" width="8.25" style="2" customWidth="true"/>
    <col min="13574" max="13574" width="7" style="2" customWidth="true"/>
    <col min="13575" max="13575" width="5.25" style="2" customWidth="true"/>
    <col min="13576" max="13576" width="4.625" style="2" customWidth="true"/>
    <col min="13577" max="13577" width="5.375" style="2" customWidth="true"/>
    <col min="13578" max="13578" width="6.75" style="2" customWidth="true"/>
    <col min="13579" max="13579" width="6.5" style="2" customWidth="true"/>
    <col min="13580" max="13581" width="7" style="2" customWidth="true"/>
    <col min="13582" max="13584" width="9" style="2" hidden="true" customWidth="true"/>
    <col min="13585" max="13800" width="9" style="2"/>
    <col min="13801" max="13801" width="11.125" style="2" customWidth="true"/>
    <col min="13802" max="13802" width="10.125" style="2" customWidth="true"/>
    <col min="13803" max="13803" width="6.25" style="2" customWidth="true"/>
    <col min="13804" max="13804" width="6.5" style="2" customWidth="true"/>
    <col min="13805" max="13805" width="4.875" style="2" customWidth="true"/>
    <col min="13806" max="13806" width="4.75" style="2" customWidth="true"/>
    <col min="13807" max="13807" width="8.375" style="2" customWidth="true"/>
    <col min="13808" max="13808" width="6.25" style="2" customWidth="true"/>
    <col min="13809" max="13809" width="6.375" style="2" customWidth="true"/>
    <col min="13810" max="13810" width="4.5" style="2" customWidth="true"/>
    <col min="13811" max="13811" width="5.375" style="2" customWidth="true"/>
    <col min="13812" max="13812" width="9" style="2" hidden="true" customWidth="true"/>
    <col min="13813" max="13813" width="4.125" style="2" customWidth="true"/>
    <col min="13814" max="13814" width="4.75" style="2" customWidth="true"/>
    <col min="13815" max="13815" width="9" style="2" hidden="true" customWidth="true"/>
    <col min="13816" max="13821" width="4.375" style="2" customWidth="true"/>
    <col min="13822" max="13822" width="8" style="2" customWidth="true"/>
    <col min="13823" max="13824" width="6.75" style="2" customWidth="true"/>
    <col min="13825" max="13825" width="7.75" style="2" customWidth="true"/>
    <col min="13826" max="13827" width="6.75" style="2" customWidth="true"/>
    <col min="13828" max="13828" width="5.875" style="2" customWidth="true"/>
    <col min="13829" max="13829" width="8.25" style="2" customWidth="true"/>
    <col min="13830" max="13830" width="7" style="2" customWidth="true"/>
    <col min="13831" max="13831" width="5.25" style="2" customWidth="true"/>
    <col min="13832" max="13832" width="4.625" style="2" customWidth="true"/>
    <col min="13833" max="13833" width="5.375" style="2" customWidth="true"/>
    <col min="13834" max="13834" width="6.75" style="2" customWidth="true"/>
    <col min="13835" max="13835" width="6.5" style="2" customWidth="true"/>
    <col min="13836" max="13837" width="7" style="2" customWidth="true"/>
    <col min="13838" max="13840" width="9" style="2" hidden="true" customWidth="true"/>
    <col min="13841" max="14056" width="9" style="2"/>
    <col min="14057" max="14057" width="11.125" style="2" customWidth="true"/>
    <col min="14058" max="14058" width="10.125" style="2" customWidth="true"/>
    <col min="14059" max="14059" width="6.25" style="2" customWidth="true"/>
    <col min="14060" max="14060" width="6.5" style="2" customWidth="true"/>
    <col min="14061" max="14061" width="4.875" style="2" customWidth="true"/>
    <col min="14062" max="14062" width="4.75" style="2" customWidth="true"/>
    <col min="14063" max="14063" width="8.375" style="2" customWidth="true"/>
    <col min="14064" max="14064" width="6.25" style="2" customWidth="true"/>
    <col min="14065" max="14065" width="6.375" style="2" customWidth="true"/>
    <col min="14066" max="14066" width="4.5" style="2" customWidth="true"/>
    <col min="14067" max="14067" width="5.375" style="2" customWidth="true"/>
    <col min="14068" max="14068" width="9" style="2" hidden="true" customWidth="true"/>
    <col min="14069" max="14069" width="4.125" style="2" customWidth="true"/>
    <col min="14070" max="14070" width="4.75" style="2" customWidth="true"/>
    <col min="14071" max="14071" width="9" style="2" hidden="true" customWidth="true"/>
    <col min="14072" max="14077" width="4.375" style="2" customWidth="true"/>
    <col min="14078" max="14078" width="8" style="2" customWidth="true"/>
    <col min="14079" max="14080" width="6.75" style="2" customWidth="true"/>
    <col min="14081" max="14081" width="7.75" style="2" customWidth="true"/>
    <col min="14082" max="14083" width="6.75" style="2" customWidth="true"/>
    <col min="14084" max="14084" width="5.875" style="2" customWidth="true"/>
    <col min="14085" max="14085" width="8.25" style="2" customWidth="true"/>
    <col min="14086" max="14086" width="7" style="2" customWidth="true"/>
    <col min="14087" max="14087" width="5.25" style="2" customWidth="true"/>
    <col min="14088" max="14088" width="4.625" style="2" customWidth="true"/>
    <col min="14089" max="14089" width="5.375" style="2" customWidth="true"/>
    <col min="14090" max="14090" width="6.75" style="2" customWidth="true"/>
    <col min="14091" max="14091" width="6.5" style="2" customWidth="true"/>
    <col min="14092" max="14093" width="7" style="2" customWidth="true"/>
    <col min="14094" max="14096" width="9" style="2" hidden="true" customWidth="true"/>
    <col min="14097" max="14312" width="9" style="2"/>
    <col min="14313" max="14313" width="11.125" style="2" customWidth="true"/>
    <col min="14314" max="14314" width="10.125" style="2" customWidth="true"/>
    <col min="14315" max="14315" width="6.25" style="2" customWidth="true"/>
    <col min="14316" max="14316" width="6.5" style="2" customWidth="true"/>
    <col min="14317" max="14317" width="4.875" style="2" customWidth="true"/>
    <col min="14318" max="14318" width="4.75" style="2" customWidth="true"/>
    <col min="14319" max="14319" width="8.375" style="2" customWidth="true"/>
    <col min="14320" max="14320" width="6.25" style="2" customWidth="true"/>
    <col min="14321" max="14321" width="6.375" style="2" customWidth="true"/>
    <col min="14322" max="14322" width="4.5" style="2" customWidth="true"/>
    <col min="14323" max="14323" width="5.375" style="2" customWidth="true"/>
    <col min="14324" max="14324" width="9" style="2" hidden="true" customWidth="true"/>
    <col min="14325" max="14325" width="4.125" style="2" customWidth="true"/>
    <col min="14326" max="14326" width="4.75" style="2" customWidth="true"/>
    <col min="14327" max="14327" width="9" style="2" hidden="true" customWidth="true"/>
    <col min="14328" max="14333" width="4.375" style="2" customWidth="true"/>
    <col min="14334" max="14334" width="8" style="2" customWidth="true"/>
    <col min="14335" max="14336" width="6.75" style="2" customWidth="true"/>
    <col min="14337" max="14337" width="7.75" style="2" customWidth="true"/>
    <col min="14338" max="14339" width="6.75" style="2" customWidth="true"/>
    <col min="14340" max="14340" width="5.875" style="2" customWidth="true"/>
    <col min="14341" max="14341" width="8.25" style="2" customWidth="true"/>
    <col min="14342" max="14342" width="7" style="2" customWidth="true"/>
    <col min="14343" max="14343" width="5.25" style="2" customWidth="true"/>
    <col min="14344" max="14344" width="4.625" style="2" customWidth="true"/>
    <col min="14345" max="14345" width="5.375" style="2" customWidth="true"/>
    <col min="14346" max="14346" width="6.75" style="2" customWidth="true"/>
    <col min="14347" max="14347" width="6.5" style="2" customWidth="true"/>
    <col min="14348" max="14349" width="7" style="2" customWidth="true"/>
    <col min="14350" max="14352" width="9" style="2" hidden="true" customWidth="true"/>
    <col min="14353" max="14568" width="9" style="2"/>
    <col min="14569" max="14569" width="11.125" style="2" customWidth="true"/>
    <col min="14570" max="14570" width="10.125" style="2" customWidth="true"/>
    <col min="14571" max="14571" width="6.25" style="2" customWidth="true"/>
    <col min="14572" max="14572" width="6.5" style="2" customWidth="true"/>
    <col min="14573" max="14573" width="4.875" style="2" customWidth="true"/>
    <col min="14574" max="14574" width="4.75" style="2" customWidth="true"/>
    <col min="14575" max="14575" width="8.375" style="2" customWidth="true"/>
    <col min="14576" max="14576" width="6.25" style="2" customWidth="true"/>
    <col min="14577" max="14577" width="6.375" style="2" customWidth="true"/>
    <col min="14578" max="14578" width="4.5" style="2" customWidth="true"/>
    <col min="14579" max="14579" width="5.375" style="2" customWidth="true"/>
    <col min="14580" max="14580" width="9" style="2" hidden="true" customWidth="true"/>
    <col min="14581" max="14581" width="4.125" style="2" customWidth="true"/>
    <col min="14582" max="14582" width="4.75" style="2" customWidth="true"/>
    <col min="14583" max="14583" width="9" style="2" hidden="true" customWidth="true"/>
    <col min="14584" max="14589" width="4.375" style="2" customWidth="true"/>
    <col min="14590" max="14590" width="8" style="2" customWidth="true"/>
    <col min="14591" max="14592" width="6.75" style="2" customWidth="true"/>
    <col min="14593" max="14593" width="7.75" style="2" customWidth="true"/>
    <col min="14594" max="14595" width="6.75" style="2" customWidth="true"/>
    <col min="14596" max="14596" width="5.875" style="2" customWidth="true"/>
    <col min="14597" max="14597" width="8.25" style="2" customWidth="true"/>
    <col min="14598" max="14598" width="7" style="2" customWidth="true"/>
    <col min="14599" max="14599" width="5.25" style="2" customWidth="true"/>
    <col min="14600" max="14600" width="4.625" style="2" customWidth="true"/>
    <col min="14601" max="14601" width="5.375" style="2" customWidth="true"/>
    <col min="14602" max="14602" width="6.75" style="2" customWidth="true"/>
    <col min="14603" max="14603" width="6.5" style="2" customWidth="true"/>
    <col min="14604" max="14605" width="7" style="2" customWidth="true"/>
    <col min="14606" max="14608" width="9" style="2" hidden="true" customWidth="true"/>
    <col min="14609" max="14824" width="9" style="2"/>
    <col min="14825" max="14825" width="11.125" style="2" customWidth="true"/>
    <col min="14826" max="14826" width="10.125" style="2" customWidth="true"/>
    <col min="14827" max="14827" width="6.25" style="2" customWidth="true"/>
    <col min="14828" max="14828" width="6.5" style="2" customWidth="true"/>
    <col min="14829" max="14829" width="4.875" style="2" customWidth="true"/>
    <col min="14830" max="14830" width="4.75" style="2" customWidth="true"/>
    <col min="14831" max="14831" width="8.375" style="2" customWidth="true"/>
    <col min="14832" max="14832" width="6.25" style="2" customWidth="true"/>
    <col min="14833" max="14833" width="6.375" style="2" customWidth="true"/>
    <col min="14834" max="14834" width="4.5" style="2" customWidth="true"/>
    <col min="14835" max="14835" width="5.375" style="2" customWidth="true"/>
    <col min="14836" max="14836" width="9" style="2" hidden="true" customWidth="true"/>
    <col min="14837" max="14837" width="4.125" style="2" customWidth="true"/>
    <col min="14838" max="14838" width="4.75" style="2" customWidth="true"/>
    <col min="14839" max="14839" width="9" style="2" hidden="true" customWidth="true"/>
    <col min="14840" max="14845" width="4.375" style="2" customWidth="true"/>
    <col min="14846" max="14846" width="8" style="2" customWidth="true"/>
    <col min="14847" max="14848" width="6.75" style="2" customWidth="true"/>
    <col min="14849" max="14849" width="7.75" style="2" customWidth="true"/>
    <col min="14850" max="14851" width="6.75" style="2" customWidth="true"/>
    <col min="14852" max="14852" width="5.875" style="2" customWidth="true"/>
    <col min="14853" max="14853" width="8.25" style="2" customWidth="true"/>
    <col min="14854" max="14854" width="7" style="2" customWidth="true"/>
    <col min="14855" max="14855" width="5.25" style="2" customWidth="true"/>
    <col min="14856" max="14856" width="4.625" style="2" customWidth="true"/>
    <col min="14857" max="14857" width="5.375" style="2" customWidth="true"/>
    <col min="14858" max="14858" width="6.75" style="2" customWidth="true"/>
    <col min="14859" max="14859" width="6.5" style="2" customWidth="true"/>
    <col min="14860" max="14861" width="7" style="2" customWidth="true"/>
    <col min="14862" max="14864" width="9" style="2" hidden="true" customWidth="true"/>
    <col min="14865" max="15080" width="9" style="2"/>
    <col min="15081" max="15081" width="11.125" style="2" customWidth="true"/>
    <col min="15082" max="15082" width="10.125" style="2" customWidth="true"/>
    <col min="15083" max="15083" width="6.25" style="2" customWidth="true"/>
    <col min="15084" max="15084" width="6.5" style="2" customWidth="true"/>
    <col min="15085" max="15085" width="4.875" style="2" customWidth="true"/>
    <col min="15086" max="15086" width="4.75" style="2" customWidth="true"/>
    <col min="15087" max="15087" width="8.375" style="2" customWidth="true"/>
    <col min="15088" max="15088" width="6.25" style="2" customWidth="true"/>
    <col min="15089" max="15089" width="6.375" style="2" customWidth="true"/>
    <col min="15090" max="15090" width="4.5" style="2" customWidth="true"/>
    <col min="15091" max="15091" width="5.375" style="2" customWidth="true"/>
    <col min="15092" max="15092" width="9" style="2" hidden="true" customWidth="true"/>
    <col min="15093" max="15093" width="4.125" style="2" customWidth="true"/>
    <col min="15094" max="15094" width="4.75" style="2" customWidth="true"/>
    <col min="15095" max="15095" width="9" style="2" hidden="true" customWidth="true"/>
    <col min="15096" max="15101" width="4.375" style="2" customWidth="true"/>
    <col min="15102" max="15102" width="8" style="2" customWidth="true"/>
    <col min="15103" max="15104" width="6.75" style="2" customWidth="true"/>
    <col min="15105" max="15105" width="7.75" style="2" customWidth="true"/>
    <col min="15106" max="15107" width="6.75" style="2" customWidth="true"/>
    <col min="15108" max="15108" width="5.875" style="2" customWidth="true"/>
    <col min="15109" max="15109" width="8.25" style="2" customWidth="true"/>
    <col min="15110" max="15110" width="7" style="2" customWidth="true"/>
    <col min="15111" max="15111" width="5.25" style="2" customWidth="true"/>
    <col min="15112" max="15112" width="4.625" style="2" customWidth="true"/>
    <col min="15113" max="15113" width="5.375" style="2" customWidth="true"/>
    <col min="15114" max="15114" width="6.75" style="2" customWidth="true"/>
    <col min="15115" max="15115" width="6.5" style="2" customWidth="true"/>
    <col min="15116" max="15117" width="7" style="2" customWidth="true"/>
    <col min="15118" max="15120" width="9" style="2" hidden="true" customWidth="true"/>
    <col min="15121" max="15336" width="9" style="2"/>
    <col min="15337" max="15337" width="11.125" style="2" customWidth="true"/>
    <col min="15338" max="15338" width="10.125" style="2" customWidth="true"/>
    <col min="15339" max="15339" width="6.25" style="2" customWidth="true"/>
    <col min="15340" max="15340" width="6.5" style="2" customWidth="true"/>
    <col min="15341" max="15341" width="4.875" style="2" customWidth="true"/>
    <col min="15342" max="15342" width="4.75" style="2" customWidth="true"/>
    <col min="15343" max="15343" width="8.375" style="2" customWidth="true"/>
    <col min="15344" max="15344" width="6.25" style="2" customWidth="true"/>
    <col min="15345" max="15345" width="6.375" style="2" customWidth="true"/>
    <col min="15346" max="15346" width="4.5" style="2" customWidth="true"/>
    <col min="15347" max="15347" width="5.375" style="2" customWidth="true"/>
    <col min="15348" max="15348" width="9" style="2" hidden="true" customWidth="true"/>
    <col min="15349" max="15349" width="4.125" style="2" customWidth="true"/>
    <col min="15350" max="15350" width="4.75" style="2" customWidth="true"/>
    <col min="15351" max="15351" width="9" style="2" hidden="true" customWidth="true"/>
    <col min="15352" max="15357" width="4.375" style="2" customWidth="true"/>
    <col min="15358" max="15358" width="8" style="2" customWidth="true"/>
    <col min="15359" max="15360" width="6.75" style="2" customWidth="true"/>
    <col min="15361" max="15361" width="7.75" style="2" customWidth="true"/>
    <col min="15362" max="15363" width="6.75" style="2" customWidth="true"/>
    <col min="15364" max="15364" width="5.875" style="2" customWidth="true"/>
    <col min="15365" max="15365" width="8.25" style="2" customWidth="true"/>
    <col min="15366" max="15366" width="7" style="2" customWidth="true"/>
    <col min="15367" max="15367" width="5.25" style="2" customWidth="true"/>
    <col min="15368" max="15368" width="4.625" style="2" customWidth="true"/>
    <col min="15369" max="15369" width="5.375" style="2" customWidth="true"/>
    <col min="15370" max="15370" width="6.75" style="2" customWidth="true"/>
    <col min="15371" max="15371" width="6.5" style="2" customWidth="true"/>
    <col min="15372" max="15373" width="7" style="2" customWidth="true"/>
    <col min="15374" max="15376" width="9" style="2" hidden="true" customWidth="true"/>
    <col min="15377" max="15592" width="9" style="2"/>
    <col min="15593" max="15593" width="11.125" style="2" customWidth="true"/>
    <col min="15594" max="15594" width="10.125" style="2" customWidth="true"/>
    <col min="15595" max="15595" width="6.25" style="2" customWidth="true"/>
    <col min="15596" max="15596" width="6.5" style="2" customWidth="true"/>
    <col min="15597" max="15597" width="4.875" style="2" customWidth="true"/>
    <col min="15598" max="15598" width="4.75" style="2" customWidth="true"/>
    <col min="15599" max="15599" width="8.375" style="2" customWidth="true"/>
    <col min="15600" max="15600" width="6.25" style="2" customWidth="true"/>
    <col min="15601" max="15601" width="6.375" style="2" customWidth="true"/>
    <col min="15602" max="15602" width="4.5" style="2" customWidth="true"/>
    <col min="15603" max="15603" width="5.375" style="2" customWidth="true"/>
    <col min="15604" max="15604" width="9" style="2" hidden="true" customWidth="true"/>
    <col min="15605" max="15605" width="4.125" style="2" customWidth="true"/>
    <col min="15606" max="15606" width="4.75" style="2" customWidth="true"/>
    <col min="15607" max="15607" width="9" style="2" hidden="true" customWidth="true"/>
    <col min="15608" max="15613" width="4.375" style="2" customWidth="true"/>
    <col min="15614" max="15614" width="8" style="2" customWidth="true"/>
    <col min="15615" max="15616" width="6.75" style="2" customWidth="true"/>
    <col min="15617" max="15617" width="7.75" style="2" customWidth="true"/>
    <col min="15618" max="15619" width="6.75" style="2" customWidth="true"/>
    <col min="15620" max="15620" width="5.875" style="2" customWidth="true"/>
    <col min="15621" max="15621" width="8.25" style="2" customWidth="true"/>
    <col min="15622" max="15622" width="7" style="2" customWidth="true"/>
    <col min="15623" max="15623" width="5.25" style="2" customWidth="true"/>
    <col min="15624" max="15624" width="4.625" style="2" customWidth="true"/>
    <col min="15625" max="15625" width="5.375" style="2" customWidth="true"/>
    <col min="15626" max="15626" width="6.75" style="2" customWidth="true"/>
    <col min="15627" max="15627" width="6.5" style="2" customWidth="true"/>
    <col min="15628" max="15629" width="7" style="2" customWidth="true"/>
    <col min="15630" max="15632" width="9" style="2" hidden="true" customWidth="true"/>
    <col min="15633" max="15848" width="9" style="2"/>
    <col min="15849" max="15849" width="11.125" style="2" customWidth="true"/>
    <col min="15850" max="15850" width="10.125" style="2" customWidth="true"/>
    <col min="15851" max="15851" width="6.25" style="2" customWidth="true"/>
    <col min="15852" max="15852" width="6.5" style="2" customWidth="true"/>
    <col min="15853" max="15853" width="4.875" style="2" customWidth="true"/>
    <col min="15854" max="15854" width="4.75" style="2" customWidth="true"/>
    <col min="15855" max="15855" width="8.375" style="2" customWidth="true"/>
    <col min="15856" max="15856" width="6.25" style="2" customWidth="true"/>
    <col min="15857" max="15857" width="6.375" style="2" customWidth="true"/>
    <col min="15858" max="15858" width="4.5" style="2" customWidth="true"/>
    <col min="15859" max="15859" width="5.375" style="2" customWidth="true"/>
    <col min="15860" max="15860" width="9" style="2" hidden="true" customWidth="true"/>
    <col min="15861" max="15861" width="4.125" style="2" customWidth="true"/>
    <col min="15862" max="15862" width="4.75" style="2" customWidth="true"/>
    <col min="15863" max="15863" width="9" style="2" hidden="true" customWidth="true"/>
    <col min="15864" max="15869" width="4.375" style="2" customWidth="true"/>
    <col min="15870" max="15870" width="8" style="2" customWidth="true"/>
    <col min="15871" max="15872" width="6.75" style="2" customWidth="true"/>
    <col min="15873" max="15873" width="7.75" style="2" customWidth="true"/>
    <col min="15874" max="15875" width="6.75" style="2" customWidth="true"/>
    <col min="15876" max="15876" width="5.875" style="2" customWidth="true"/>
    <col min="15877" max="15877" width="8.25" style="2" customWidth="true"/>
    <col min="15878" max="15878" width="7" style="2" customWidth="true"/>
    <col min="15879" max="15879" width="5.25" style="2" customWidth="true"/>
    <col min="15880" max="15880" width="4.625" style="2" customWidth="true"/>
    <col min="15881" max="15881" width="5.375" style="2" customWidth="true"/>
    <col min="15882" max="15882" width="6.75" style="2" customWidth="true"/>
    <col min="15883" max="15883" width="6.5" style="2" customWidth="true"/>
    <col min="15884" max="15885" width="7" style="2" customWidth="true"/>
    <col min="15886" max="15888" width="9" style="2" hidden="true" customWidth="true"/>
    <col min="15889" max="16104" width="9" style="2"/>
    <col min="16105" max="16105" width="11.125" style="2" customWidth="true"/>
    <col min="16106" max="16106" width="10.125" style="2" customWidth="true"/>
    <col min="16107" max="16107" width="6.25" style="2" customWidth="true"/>
    <col min="16108" max="16108" width="6.5" style="2" customWidth="true"/>
    <col min="16109" max="16109" width="4.875" style="2" customWidth="true"/>
    <col min="16110" max="16110" width="4.75" style="2" customWidth="true"/>
    <col min="16111" max="16111" width="8.375" style="2" customWidth="true"/>
    <col min="16112" max="16112" width="6.25" style="2" customWidth="true"/>
    <col min="16113" max="16113" width="6.375" style="2" customWidth="true"/>
    <col min="16114" max="16114" width="4.5" style="2" customWidth="true"/>
    <col min="16115" max="16115" width="5.375" style="2" customWidth="true"/>
    <col min="16116" max="16116" width="9" style="2" hidden="true" customWidth="true"/>
    <col min="16117" max="16117" width="4.125" style="2" customWidth="true"/>
    <col min="16118" max="16118" width="4.75" style="2" customWidth="true"/>
    <col min="16119" max="16119" width="9" style="2" hidden="true" customWidth="true"/>
    <col min="16120" max="16125" width="4.375" style="2" customWidth="true"/>
    <col min="16126" max="16126" width="8" style="2" customWidth="true"/>
    <col min="16127" max="16128" width="6.75" style="2" customWidth="true"/>
    <col min="16129" max="16129" width="7.75" style="2" customWidth="true"/>
    <col min="16130" max="16131" width="6.75" style="2" customWidth="true"/>
    <col min="16132" max="16132" width="5.875" style="2" customWidth="true"/>
    <col min="16133" max="16133" width="8.25" style="2" customWidth="true"/>
    <col min="16134" max="16134" width="7" style="2" customWidth="true"/>
    <col min="16135" max="16135" width="5.25" style="2" customWidth="true"/>
    <col min="16136" max="16136" width="4.625" style="2" customWidth="true"/>
    <col min="16137" max="16137" width="5.375" style="2" customWidth="true"/>
    <col min="16138" max="16138" width="6.75" style="2" customWidth="true"/>
    <col min="16139" max="16139" width="6.5" style="2" customWidth="true"/>
    <col min="16140" max="16141" width="7" style="2" customWidth="true"/>
    <col min="16142" max="16144" width="9" style="2" hidden="true" customWidth="true"/>
    <col min="16145" max="16384" width="9" style="2"/>
  </cols>
  <sheetData>
    <row r="1" ht="20.25" spans="1:1">
      <c r="A1" s="5" t="s">
        <v>180</v>
      </c>
    </row>
    <row r="2" ht="34.5" customHeight="true" spans="1:30">
      <c r="A2" s="6" t="s">
        <v>181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="1" customFormat="true" ht="24" customHeight="true" spans="1:30">
      <c r="A3" s="7" t="s">
        <v>182</v>
      </c>
      <c r="B3" s="8" t="s">
        <v>183</v>
      </c>
      <c r="C3" s="8"/>
      <c r="D3" s="8"/>
      <c r="E3" s="8"/>
      <c r="F3" s="8"/>
      <c r="G3" s="8" t="s">
        <v>184</v>
      </c>
      <c r="H3" s="8"/>
      <c r="I3" s="8"/>
      <c r="J3" s="8" t="s">
        <v>185</v>
      </c>
      <c r="K3" s="8"/>
      <c r="L3" s="8"/>
      <c r="M3" s="8"/>
      <c r="N3" s="17" t="s">
        <v>186</v>
      </c>
      <c r="O3" s="17"/>
      <c r="P3" s="17"/>
      <c r="Q3" s="17"/>
      <c r="R3" s="17"/>
      <c r="S3" s="17"/>
      <c r="T3" s="17" t="s">
        <v>187</v>
      </c>
      <c r="U3" s="17"/>
      <c r="V3" s="17"/>
      <c r="W3" s="17"/>
      <c r="X3" s="17"/>
      <c r="Y3" s="22" t="s">
        <v>188</v>
      </c>
      <c r="Z3" s="22"/>
      <c r="AA3" s="22"/>
      <c r="AB3" s="23" t="s">
        <v>189</v>
      </c>
      <c r="AC3" s="23" t="s">
        <v>190</v>
      </c>
      <c r="AD3" s="17" t="s">
        <v>191</v>
      </c>
    </row>
    <row r="4" s="1" customFormat="true" ht="65.25" customHeight="true" spans="1:34">
      <c r="A4" s="7"/>
      <c r="B4" s="8" t="s">
        <v>192</v>
      </c>
      <c r="C4" s="8" t="s">
        <v>193</v>
      </c>
      <c r="D4" s="8" t="s">
        <v>194</v>
      </c>
      <c r="E4" s="8" t="s">
        <v>195</v>
      </c>
      <c r="F4" s="8" t="s">
        <v>196</v>
      </c>
      <c r="G4" s="8" t="s">
        <v>192</v>
      </c>
      <c r="H4" s="8" t="s">
        <v>197</v>
      </c>
      <c r="I4" s="8" t="s">
        <v>198</v>
      </c>
      <c r="J4" s="8" t="s">
        <v>199</v>
      </c>
      <c r="K4" s="8" t="s">
        <v>200</v>
      </c>
      <c r="L4" s="8" t="s">
        <v>201</v>
      </c>
      <c r="M4" s="8" t="s">
        <v>202</v>
      </c>
      <c r="N4" s="17" t="s">
        <v>203</v>
      </c>
      <c r="O4" s="17"/>
      <c r="P4" s="17" t="s">
        <v>204</v>
      </c>
      <c r="Q4" s="17"/>
      <c r="R4" s="17"/>
      <c r="S4" s="17"/>
      <c r="T4" s="17"/>
      <c r="U4" s="17"/>
      <c r="V4" s="17"/>
      <c r="W4" s="17"/>
      <c r="X4" s="17"/>
      <c r="Y4" s="22"/>
      <c r="Z4" s="22"/>
      <c r="AA4" s="22"/>
      <c r="AB4" s="24"/>
      <c r="AC4" s="29"/>
      <c r="AD4" s="17"/>
      <c r="AE4" s="1">
        <v>505095</v>
      </c>
      <c r="AF4" s="1" t="e">
        <f>ROUND((AE4-#REF!)*#REF!/(#REF!+#REF!+#REF!),0)</f>
        <v>#REF!</v>
      </c>
      <c r="AG4" s="1" t="e">
        <f>ROUND((AE4-#REF!)*#REF!/(#REF!+#REF!+#REF!),0)</f>
        <v>#REF!</v>
      </c>
      <c r="AH4" s="1" t="e">
        <f>ROUND((AE4-#REF!)*#REF!/(#REF!+#REF!+#REF!),0)</f>
        <v>#REF!</v>
      </c>
    </row>
    <row r="5" s="1" customFormat="true" ht="23.25" customHeight="true" spans="1:30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 t="s">
        <v>205</v>
      </c>
      <c r="O5" s="8" t="s">
        <v>206</v>
      </c>
      <c r="P5" s="8" t="s">
        <v>207</v>
      </c>
      <c r="Q5" s="8" t="s">
        <v>208</v>
      </c>
      <c r="R5" s="8" t="s">
        <v>209</v>
      </c>
      <c r="S5" s="8" t="s">
        <v>210</v>
      </c>
      <c r="T5" s="8" t="s">
        <v>211</v>
      </c>
      <c r="U5" s="8" t="s">
        <v>205</v>
      </c>
      <c r="V5" s="8" t="s">
        <v>208</v>
      </c>
      <c r="W5" s="8" t="s">
        <v>209</v>
      </c>
      <c r="X5" s="8" t="s">
        <v>210</v>
      </c>
      <c r="Y5" s="25" t="s">
        <v>211</v>
      </c>
      <c r="Z5" s="25" t="s">
        <v>205</v>
      </c>
      <c r="AA5" s="25" t="s">
        <v>208</v>
      </c>
      <c r="AB5" s="25" t="s">
        <v>208</v>
      </c>
      <c r="AC5" s="24"/>
      <c r="AD5" s="17"/>
    </row>
    <row r="6" ht="18.75" customHeight="true" spans="1:30">
      <c r="A6" s="7" t="s">
        <v>212</v>
      </c>
      <c r="B6" s="9">
        <f t="shared" ref="B6:M6" si="0">B7+B18+B29+B36+B50+B64+B76+B89+B95+B104+B119+B132+B139+B154</f>
        <v>7910993</v>
      </c>
      <c r="C6" s="9">
        <f t="shared" si="0"/>
        <v>5163831</v>
      </c>
      <c r="D6" s="9">
        <f t="shared" si="0"/>
        <v>2696070</v>
      </c>
      <c r="E6" s="9">
        <f t="shared" si="0"/>
        <v>33271</v>
      </c>
      <c r="F6" s="9">
        <f t="shared" si="0"/>
        <v>17821</v>
      </c>
      <c r="G6" s="16">
        <f t="shared" si="0"/>
        <v>1886679</v>
      </c>
      <c r="H6" s="16">
        <f t="shared" si="0"/>
        <v>562672</v>
      </c>
      <c r="I6" s="16">
        <f t="shared" si="0"/>
        <v>1324007</v>
      </c>
      <c r="J6" s="9">
        <f t="shared" si="0"/>
        <v>5076</v>
      </c>
      <c r="K6" s="9">
        <f t="shared" si="0"/>
        <v>157983</v>
      </c>
      <c r="L6" s="9">
        <f t="shared" si="0"/>
        <v>102</v>
      </c>
      <c r="M6" s="9">
        <f t="shared" si="0"/>
        <v>6443</v>
      </c>
      <c r="N6" s="9"/>
      <c r="O6" s="9"/>
      <c r="P6" s="9"/>
      <c r="Q6" s="9"/>
      <c r="R6" s="9"/>
      <c r="S6" s="9"/>
      <c r="T6" s="9">
        <v>756887</v>
      </c>
      <c r="U6" s="9">
        <v>505095</v>
      </c>
      <c r="V6" s="9">
        <v>152649</v>
      </c>
      <c r="W6" s="9">
        <v>56236</v>
      </c>
      <c r="X6" s="9">
        <v>42907</v>
      </c>
      <c r="Y6" s="9">
        <v>663238</v>
      </c>
      <c r="Z6" s="9">
        <v>505095</v>
      </c>
      <c r="AA6" s="9">
        <v>158143</v>
      </c>
      <c r="AB6" s="26">
        <v>-5494</v>
      </c>
      <c r="AC6" s="26">
        <v>3807</v>
      </c>
      <c r="AD6" s="26">
        <v>-1687</v>
      </c>
    </row>
    <row r="7" customHeight="true" spans="1:30">
      <c r="A7" s="7" t="s">
        <v>10</v>
      </c>
      <c r="B7" s="9">
        <f t="shared" ref="B7:M7" si="1">SUM(B9,B10,B11,B12,B13,B14,B15,B16:B17)</f>
        <v>1211972</v>
      </c>
      <c r="C7" s="9">
        <f t="shared" si="1"/>
        <v>871026</v>
      </c>
      <c r="D7" s="9">
        <f t="shared" si="1"/>
        <v>336292</v>
      </c>
      <c r="E7" s="9">
        <f t="shared" si="1"/>
        <v>3169</v>
      </c>
      <c r="F7" s="9">
        <f t="shared" si="1"/>
        <v>1485</v>
      </c>
      <c r="G7" s="9">
        <f t="shared" si="1"/>
        <v>130633</v>
      </c>
      <c r="H7" s="9">
        <f t="shared" si="1"/>
        <v>28644</v>
      </c>
      <c r="I7" s="9">
        <f t="shared" si="1"/>
        <v>101989</v>
      </c>
      <c r="J7" s="9">
        <f t="shared" si="1"/>
        <v>159</v>
      </c>
      <c r="K7" s="9">
        <f t="shared" si="1"/>
        <v>8785</v>
      </c>
      <c r="L7" s="9">
        <f t="shared" si="1"/>
        <v>7</v>
      </c>
      <c r="M7" s="9">
        <f t="shared" si="1"/>
        <v>360</v>
      </c>
      <c r="N7" s="9"/>
      <c r="O7" s="9"/>
      <c r="P7" s="9"/>
      <c r="Q7" s="9"/>
      <c r="R7" s="9"/>
      <c r="S7" s="9"/>
      <c r="T7" s="9">
        <v>102887</v>
      </c>
      <c r="U7" s="9">
        <v>62388</v>
      </c>
      <c r="V7" s="9">
        <v>12378</v>
      </c>
      <c r="W7" s="9">
        <v>23841</v>
      </c>
      <c r="X7" s="9">
        <v>4280</v>
      </c>
      <c r="Y7" s="9">
        <v>74322</v>
      </c>
      <c r="Z7" s="9">
        <v>62388</v>
      </c>
      <c r="AA7" s="9">
        <v>11934</v>
      </c>
      <c r="AB7" s="9">
        <v>444</v>
      </c>
      <c r="AC7" s="9">
        <v>159</v>
      </c>
      <c r="AD7" s="9">
        <v>603</v>
      </c>
    </row>
    <row r="8" ht="24" customHeight="true" spans="1:30">
      <c r="A8" s="7" t="s">
        <v>11</v>
      </c>
      <c r="B8" s="9">
        <f t="shared" ref="B8:M8" si="2">SUM(B9,B10,B11,B12,B13,B14,B15)</f>
        <v>918946</v>
      </c>
      <c r="C8" s="9">
        <f t="shared" si="2"/>
        <v>673648</v>
      </c>
      <c r="D8" s="9">
        <f t="shared" si="2"/>
        <v>242323</v>
      </c>
      <c r="E8" s="9">
        <f t="shared" si="2"/>
        <v>2087</v>
      </c>
      <c r="F8" s="9">
        <f t="shared" si="2"/>
        <v>888</v>
      </c>
      <c r="G8" s="9">
        <f t="shared" si="2"/>
        <v>69445</v>
      </c>
      <c r="H8" s="9">
        <f t="shared" si="2"/>
        <v>18571</v>
      </c>
      <c r="I8" s="9">
        <f t="shared" si="2"/>
        <v>50874</v>
      </c>
      <c r="J8" s="9">
        <f t="shared" si="2"/>
        <v>70</v>
      </c>
      <c r="K8" s="9">
        <f t="shared" si="2"/>
        <v>3777</v>
      </c>
      <c r="L8" s="9">
        <f t="shared" si="2"/>
        <v>4</v>
      </c>
      <c r="M8" s="9">
        <f t="shared" si="2"/>
        <v>115</v>
      </c>
      <c r="N8" s="9"/>
      <c r="O8" s="9"/>
      <c r="P8" s="9"/>
      <c r="Q8" s="9"/>
      <c r="R8" s="9"/>
      <c r="S8" s="9"/>
      <c r="T8" s="9">
        <v>76103</v>
      </c>
      <c r="U8" s="9">
        <v>46304</v>
      </c>
      <c r="V8" s="9">
        <v>5958</v>
      </c>
      <c r="W8" s="9">
        <v>23841</v>
      </c>
      <c r="X8" s="9">
        <v>0</v>
      </c>
      <c r="Y8" s="9">
        <v>51774</v>
      </c>
      <c r="Z8" s="9">
        <v>46304</v>
      </c>
      <c r="AA8" s="9">
        <v>5470</v>
      </c>
      <c r="AB8" s="9">
        <v>488</v>
      </c>
      <c r="AC8" s="9">
        <v>7</v>
      </c>
      <c r="AD8" s="9">
        <v>495</v>
      </c>
    </row>
    <row r="9" spans="1:30">
      <c r="A9" s="10" t="s">
        <v>12</v>
      </c>
      <c r="B9" s="11">
        <f t="shared" ref="B9:B17" si="3">SUM(C9:F9)</f>
        <v>158416</v>
      </c>
      <c r="C9" s="11">
        <v>116478</v>
      </c>
      <c r="D9" s="11">
        <v>41542</v>
      </c>
      <c r="E9" s="11">
        <v>254</v>
      </c>
      <c r="F9" s="11">
        <v>142</v>
      </c>
      <c r="G9" s="11">
        <v>21958</v>
      </c>
      <c r="H9" s="11">
        <v>7820</v>
      </c>
      <c r="I9" s="11">
        <v>14138</v>
      </c>
      <c r="J9" s="11">
        <v>41</v>
      </c>
      <c r="K9" s="11">
        <v>2161</v>
      </c>
      <c r="L9" s="11">
        <v>3</v>
      </c>
      <c r="M9" s="11">
        <v>73</v>
      </c>
      <c r="N9" s="18">
        <v>0.6</v>
      </c>
      <c r="O9" s="18">
        <v>0.4</v>
      </c>
      <c r="P9" s="19" t="s">
        <v>213</v>
      </c>
      <c r="Q9" s="20">
        <v>0.2</v>
      </c>
      <c r="R9" s="20">
        <v>0.8</v>
      </c>
      <c r="S9" s="20">
        <v>0</v>
      </c>
      <c r="T9" s="12">
        <v>13569</v>
      </c>
      <c r="U9" s="12">
        <v>8200</v>
      </c>
      <c r="V9" s="12">
        <v>1074</v>
      </c>
      <c r="W9" s="12">
        <v>4295</v>
      </c>
      <c r="X9" s="12">
        <v>0</v>
      </c>
      <c r="Y9" s="27">
        <v>9206</v>
      </c>
      <c r="Z9" s="27">
        <v>8200</v>
      </c>
      <c r="AA9" s="27">
        <v>1006</v>
      </c>
      <c r="AB9" s="28">
        <v>68</v>
      </c>
      <c r="AC9" s="28">
        <v>3</v>
      </c>
      <c r="AD9" s="30">
        <v>71</v>
      </c>
    </row>
    <row r="10" spans="1:30">
      <c r="A10" s="10" t="s">
        <v>13</v>
      </c>
      <c r="B10" s="11">
        <f t="shared" si="3"/>
        <v>120699</v>
      </c>
      <c r="C10" s="12">
        <v>89667</v>
      </c>
      <c r="D10" s="12">
        <v>30653</v>
      </c>
      <c r="E10" s="12">
        <v>291</v>
      </c>
      <c r="F10" s="12">
        <v>88</v>
      </c>
      <c r="G10" s="11">
        <v>14232</v>
      </c>
      <c r="H10" s="12">
        <v>3070</v>
      </c>
      <c r="I10" s="12">
        <v>11162</v>
      </c>
      <c r="J10" s="12">
        <v>17</v>
      </c>
      <c r="K10" s="12">
        <v>834</v>
      </c>
      <c r="L10" s="12">
        <v>0</v>
      </c>
      <c r="M10" s="12">
        <v>0</v>
      </c>
      <c r="N10" s="18">
        <v>0.6</v>
      </c>
      <c r="O10" s="18">
        <v>0.4</v>
      </c>
      <c r="P10" s="19" t="s">
        <v>213</v>
      </c>
      <c r="Q10" s="20">
        <v>0.2</v>
      </c>
      <c r="R10" s="20">
        <v>0.8</v>
      </c>
      <c r="S10" s="20">
        <v>0</v>
      </c>
      <c r="T10" s="12">
        <v>10195</v>
      </c>
      <c r="U10" s="12">
        <v>6175</v>
      </c>
      <c r="V10" s="12">
        <v>803</v>
      </c>
      <c r="W10" s="12">
        <v>3217</v>
      </c>
      <c r="X10" s="12">
        <v>0</v>
      </c>
      <c r="Y10" s="27">
        <v>6894</v>
      </c>
      <c r="Z10" s="27">
        <v>6175</v>
      </c>
      <c r="AA10" s="27">
        <v>719</v>
      </c>
      <c r="AB10" s="28">
        <v>84</v>
      </c>
      <c r="AC10" s="28">
        <v>0</v>
      </c>
      <c r="AD10" s="30">
        <v>84</v>
      </c>
    </row>
    <row r="11" spans="1:30">
      <c r="A11" s="10" t="s">
        <v>14</v>
      </c>
      <c r="B11" s="11">
        <f t="shared" si="3"/>
        <v>170354</v>
      </c>
      <c r="C11" s="12">
        <v>121832</v>
      </c>
      <c r="D11" s="12">
        <v>48233</v>
      </c>
      <c r="E11" s="12">
        <v>211</v>
      </c>
      <c r="F11" s="12">
        <v>78</v>
      </c>
      <c r="G11" s="11">
        <v>10430</v>
      </c>
      <c r="H11" s="12">
        <v>2661</v>
      </c>
      <c r="I11" s="12">
        <v>7769</v>
      </c>
      <c r="J11" s="12">
        <v>3</v>
      </c>
      <c r="K11" s="12">
        <v>260</v>
      </c>
      <c r="L11" s="12">
        <v>0</v>
      </c>
      <c r="M11" s="12">
        <v>0</v>
      </c>
      <c r="N11" s="18">
        <v>0.6</v>
      </c>
      <c r="O11" s="18">
        <v>0.4</v>
      </c>
      <c r="P11" s="19" t="s">
        <v>213</v>
      </c>
      <c r="Q11" s="20">
        <v>0.2</v>
      </c>
      <c r="R11" s="20">
        <v>0.8</v>
      </c>
      <c r="S11" s="20">
        <v>0</v>
      </c>
      <c r="T11" s="12">
        <v>13900</v>
      </c>
      <c r="U11" s="12">
        <v>8470</v>
      </c>
      <c r="V11" s="12">
        <v>1086</v>
      </c>
      <c r="W11" s="12">
        <v>4344</v>
      </c>
      <c r="X11" s="12">
        <v>0</v>
      </c>
      <c r="Y11" s="27">
        <v>9483</v>
      </c>
      <c r="Z11" s="27">
        <v>8470</v>
      </c>
      <c r="AA11" s="27">
        <v>1013</v>
      </c>
      <c r="AB11" s="28">
        <v>73</v>
      </c>
      <c r="AC11" s="28">
        <v>1</v>
      </c>
      <c r="AD11" s="30">
        <v>74</v>
      </c>
    </row>
    <row r="12" spans="1:30">
      <c r="A12" s="10" t="s">
        <v>16</v>
      </c>
      <c r="B12" s="11">
        <f t="shared" si="3"/>
        <v>64063</v>
      </c>
      <c r="C12" s="12">
        <v>49003</v>
      </c>
      <c r="D12" s="12">
        <v>14891</v>
      </c>
      <c r="E12" s="12">
        <v>134</v>
      </c>
      <c r="F12" s="12">
        <v>35</v>
      </c>
      <c r="G12" s="11">
        <v>119</v>
      </c>
      <c r="H12" s="12">
        <v>0</v>
      </c>
      <c r="I12" s="12">
        <v>119</v>
      </c>
      <c r="J12" s="12">
        <v>0</v>
      </c>
      <c r="K12" s="12">
        <v>0</v>
      </c>
      <c r="L12" s="12">
        <v>0</v>
      </c>
      <c r="M12" s="12">
        <v>0</v>
      </c>
      <c r="N12" s="18">
        <v>0.6</v>
      </c>
      <c r="O12" s="18">
        <v>0.4</v>
      </c>
      <c r="P12" s="19" t="s">
        <v>213</v>
      </c>
      <c r="Q12" s="20">
        <v>0.2</v>
      </c>
      <c r="R12" s="20">
        <v>0.8</v>
      </c>
      <c r="S12" s="20">
        <v>0</v>
      </c>
      <c r="T12" s="12">
        <v>5035</v>
      </c>
      <c r="U12" s="12">
        <v>3089</v>
      </c>
      <c r="V12" s="12">
        <v>389</v>
      </c>
      <c r="W12" s="12">
        <v>1557</v>
      </c>
      <c r="X12" s="12">
        <v>0</v>
      </c>
      <c r="Y12" s="27">
        <v>3459</v>
      </c>
      <c r="Z12" s="27">
        <v>3089</v>
      </c>
      <c r="AA12" s="27">
        <v>370</v>
      </c>
      <c r="AB12" s="28">
        <v>19</v>
      </c>
      <c r="AC12" s="28">
        <v>0</v>
      </c>
      <c r="AD12" s="30">
        <v>19</v>
      </c>
    </row>
    <row r="13" spans="1:30">
      <c r="A13" s="10" t="s">
        <v>18</v>
      </c>
      <c r="B13" s="11">
        <f t="shared" si="3"/>
        <v>91452</v>
      </c>
      <c r="C13" s="12">
        <v>68897</v>
      </c>
      <c r="D13" s="12">
        <v>22304</v>
      </c>
      <c r="E13" s="12">
        <v>194</v>
      </c>
      <c r="F13" s="12">
        <v>57</v>
      </c>
      <c r="G13" s="11">
        <v>2707</v>
      </c>
      <c r="H13" s="12">
        <v>547</v>
      </c>
      <c r="I13" s="12">
        <v>2160</v>
      </c>
      <c r="J13" s="12">
        <v>1</v>
      </c>
      <c r="K13" s="12">
        <v>80</v>
      </c>
      <c r="L13" s="12">
        <v>0</v>
      </c>
      <c r="M13" s="12">
        <v>0</v>
      </c>
      <c r="N13" s="18">
        <v>0.6</v>
      </c>
      <c r="O13" s="18">
        <v>0.4</v>
      </c>
      <c r="P13" s="19" t="s">
        <v>213</v>
      </c>
      <c r="Q13" s="20">
        <v>0.2</v>
      </c>
      <c r="R13" s="20">
        <v>0.8</v>
      </c>
      <c r="S13" s="20">
        <v>0</v>
      </c>
      <c r="T13" s="12">
        <v>7317</v>
      </c>
      <c r="U13" s="12">
        <v>4475</v>
      </c>
      <c r="V13" s="12">
        <v>568</v>
      </c>
      <c r="W13" s="12">
        <v>2274</v>
      </c>
      <c r="X13" s="12">
        <v>0</v>
      </c>
      <c r="Y13" s="27">
        <v>4993</v>
      </c>
      <c r="Z13" s="27">
        <v>4475</v>
      </c>
      <c r="AA13" s="27">
        <v>518</v>
      </c>
      <c r="AB13" s="28">
        <v>50</v>
      </c>
      <c r="AC13" s="28">
        <v>1</v>
      </c>
      <c r="AD13" s="30">
        <v>51</v>
      </c>
    </row>
    <row r="14" ht="19.5" customHeight="true" spans="1:30">
      <c r="A14" s="10" t="s">
        <v>20</v>
      </c>
      <c r="B14" s="11">
        <f t="shared" si="3"/>
        <v>219856</v>
      </c>
      <c r="C14" s="12">
        <v>159277</v>
      </c>
      <c r="D14" s="12">
        <v>59348</v>
      </c>
      <c r="E14" s="12">
        <v>833</v>
      </c>
      <c r="F14" s="12">
        <v>398</v>
      </c>
      <c r="G14" s="11">
        <v>14331</v>
      </c>
      <c r="H14" s="12">
        <v>2852</v>
      </c>
      <c r="I14" s="12">
        <v>11479</v>
      </c>
      <c r="J14" s="12">
        <v>8</v>
      </c>
      <c r="K14" s="12">
        <v>442</v>
      </c>
      <c r="L14" s="12">
        <v>0</v>
      </c>
      <c r="M14" s="12">
        <v>0</v>
      </c>
      <c r="N14" s="18">
        <v>0.6</v>
      </c>
      <c r="O14" s="18">
        <v>0.4</v>
      </c>
      <c r="P14" s="19" t="s">
        <v>213</v>
      </c>
      <c r="Q14" s="20">
        <v>0.2</v>
      </c>
      <c r="R14" s="20">
        <v>0.8</v>
      </c>
      <c r="S14" s="20">
        <v>0</v>
      </c>
      <c r="T14" s="12">
        <v>18385</v>
      </c>
      <c r="U14" s="12">
        <v>11200</v>
      </c>
      <c r="V14" s="12">
        <v>1437</v>
      </c>
      <c r="W14" s="12">
        <v>5748</v>
      </c>
      <c r="X14" s="12">
        <v>0</v>
      </c>
      <c r="Y14" s="27">
        <v>12483</v>
      </c>
      <c r="Z14" s="27">
        <v>11200</v>
      </c>
      <c r="AA14" s="27">
        <v>1283</v>
      </c>
      <c r="AB14" s="28">
        <v>154</v>
      </c>
      <c r="AC14" s="28">
        <v>1</v>
      </c>
      <c r="AD14" s="30">
        <v>155</v>
      </c>
    </row>
    <row r="15" spans="1:30">
      <c r="A15" s="10" t="s">
        <v>22</v>
      </c>
      <c r="B15" s="11">
        <f t="shared" si="3"/>
        <v>94106</v>
      </c>
      <c r="C15" s="12">
        <v>68494</v>
      </c>
      <c r="D15" s="12">
        <v>25352</v>
      </c>
      <c r="E15" s="12">
        <v>170</v>
      </c>
      <c r="F15" s="12">
        <v>90</v>
      </c>
      <c r="G15" s="11">
        <v>5668</v>
      </c>
      <c r="H15" s="12">
        <v>1621</v>
      </c>
      <c r="I15" s="12">
        <v>4047</v>
      </c>
      <c r="J15" s="12">
        <v>0</v>
      </c>
      <c r="K15" s="12">
        <v>0</v>
      </c>
      <c r="L15" s="12">
        <v>1</v>
      </c>
      <c r="M15" s="12">
        <v>42</v>
      </c>
      <c r="N15" s="18">
        <v>0.6</v>
      </c>
      <c r="O15" s="18">
        <v>0.4</v>
      </c>
      <c r="P15" s="19" t="s">
        <v>213</v>
      </c>
      <c r="Q15" s="20">
        <v>0.2</v>
      </c>
      <c r="R15" s="20">
        <v>0.8</v>
      </c>
      <c r="S15" s="20">
        <v>0</v>
      </c>
      <c r="T15" s="12">
        <v>7702</v>
      </c>
      <c r="U15" s="12">
        <v>4695</v>
      </c>
      <c r="V15" s="12">
        <v>601</v>
      </c>
      <c r="W15" s="12">
        <v>2406</v>
      </c>
      <c r="X15" s="12">
        <v>0</v>
      </c>
      <c r="Y15" s="27">
        <v>5256</v>
      </c>
      <c r="Z15" s="27">
        <v>4695</v>
      </c>
      <c r="AA15" s="27">
        <v>561</v>
      </c>
      <c r="AB15" s="28">
        <v>40</v>
      </c>
      <c r="AC15" s="28">
        <v>1</v>
      </c>
      <c r="AD15" s="30">
        <v>41</v>
      </c>
    </row>
    <row r="16" spans="1:30">
      <c r="A16" s="13" t="s">
        <v>24</v>
      </c>
      <c r="B16" s="11">
        <f t="shared" si="3"/>
        <v>168648</v>
      </c>
      <c r="C16" s="11">
        <v>114398</v>
      </c>
      <c r="D16" s="11">
        <v>53331</v>
      </c>
      <c r="E16" s="11">
        <v>604</v>
      </c>
      <c r="F16" s="11">
        <v>315</v>
      </c>
      <c r="G16" s="11">
        <v>32823</v>
      </c>
      <c r="H16" s="11">
        <v>3794</v>
      </c>
      <c r="I16" s="11">
        <v>29029</v>
      </c>
      <c r="J16" s="11">
        <v>75</v>
      </c>
      <c r="K16" s="11">
        <v>4195</v>
      </c>
      <c r="L16" s="11">
        <v>0</v>
      </c>
      <c r="M16" s="11">
        <v>0</v>
      </c>
      <c r="N16" s="18">
        <v>0.6</v>
      </c>
      <c r="O16" s="18">
        <v>0.4</v>
      </c>
      <c r="P16" s="19" t="s">
        <v>213</v>
      </c>
      <c r="Q16" s="20">
        <v>0.6</v>
      </c>
      <c r="R16" s="20">
        <v>0</v>
      </c>
      <c r="S16" s="20">
        <v>0.4</v>
      </c>
      <c r="T16" s="12">
        <v>15352</v>
      </c>
      <c r="U16" s="12">
        <v>9232</v>
      </c>
      <c r="V16" s="12">
        <v>3672</v>
      </c>
      <c r="W16" s="12">
        <v>0</v>
      </c>
      <c r="X16" s="12">
        <v>2448</v>
      </c>
      <c r="Y16" s="27">
        <v>12894</v>
      </c>
      <c r="Z16" s="27">
        <v>9232</v>
      </c>
      <c r="AA16" s="27">
        <v>3662</v>
      </c>
      <c r="AB16" s="28">
        <v>10</v>
      </c>
      <c r="AC16" s="28">
        <v>43</v>
      </c>
      <c r="AD16" s="30">
        <v>53</v>
      </c>
    </row>
    <row r="17" spans="1:30">
      <c r="A17" s="13" t="s">
        <v>25</v>
      </c>
      <c r="B17" s="11">
        <f t="shared" si="3"/>
        <v>124378</v>
      </c>
      <c r="C17" s="11">
        <v>82980</v>
      </c>
      <c r="D17" s="11">
        <v>40638</v>
      </c>
      <c r="E17" s="11">
        <v>478</v>
      </c>
      <c r="F17" s="11">
        <v>282</v>
      </c>
      <c r="G17" s="11">
        <v>28365</v>
      </c>
      <c r="H17" s="11">
        <v>6279</v>
      </c>
      <c r="I17" s="11">
        <v>22086</v>
      </c>
      <c r="J17" s="11">
        <v>14</v>
      </c>
      <c r="K17" s="11">
        <v>813</v>
      </c>
      <c r="L17" s="11">
        <v>3</v>
      </c>
      <c r="M17" s="11">
        <v>245</v>
      </c>
      <c r="N17" s="18">
        <v>0.6</v>
      </c>
      <c r="O17" s="18">
        <v>0.4</v>
      </c>
      <c r="P17" s="19" t="s">
        <v>213</v>
      </c>
      <c r="Q17" s="20">
        <v>0.6</v>
      </c>
      <c r="R17" s="20">
        <v>0</v>
      </c>
      <c r="S17" s="20">
        <v>0.4</v>
      </c>
      <c r="T17" s="12">
        <v>11432</v>
      </c>
      <c r="U17" s="12">
        <v>6852</v>
      </c>
      <c r="V17" s="12">
        <v>2748</v>
      </c>
      <c r="W17" s="12">
        <v>0</v>
      </c>
      <c r="X17" s="12">
        <v>1832</v>
      </c>
      <c r="Y17" s="27">
        <v>9654</v>
      </c>
      <c r="Z17" s="27">
        <v>6852</v>
      </c>
      <c r="AA17" s="27">
        <v>2802</v>
      </c>
      <c r="AB17" s="28">
        <v>-54</v>
      </c>
      <c r="AC17" s="28">
        <v>109</v>
      </c>
      <c r="AD17" s="30">
        <v>55</v>
      </c>
    </row>
    <row r="18" customHeight="true" spans="1:30">
      <c r="A18" s="7" t="s">
        <v>26</v>
      </c>
      <c r="B18" s="9">
        <f t="shared" ref="B18" si="4">SUM(B20:B28)</f>
        <v>449311</v>
      </c>
      <c r="C18" s="9">
        <v>297550</v>
      </c>
      <c r="D18" s="9">
        <v>149273</v>
      </c>
      <c r="E18" s="9">
        <v>1745</v>
      </c>
      <c r="F18" s="9">
        <v>743</v>
      </c>
      <c r="G18" s="9">
        <v>101084</v>
      </c>
      <c r="H18" s="9">
        <v>37386</v>
      </c>
      <c r="I18" s="9">
        <v>63698</v>
      </c>
      <c r="J18" s="9">
        <v>127</v>
      </c>
      <c r="K18" s="9">
        <v>6450</v>
      </c>
      <c r="L18" s="9">
        <v>4</v>
      </c>
      <c r="M18" s="9">
        <v>251</v>
      </c>
      <c r="N18" s="9"/>
      <c r="O18" s="9"/>
      <c r="P18" s="9"/>
      <c r="Q18" s="21"/>
      <c r="R18" s="21"/>
      <c r="S18" s="21"/>
      <c r="T18" s="16">
        <v>41454</v>
      </c>
      <c r="U18" s="16">
        <v>26273</v>
      </c>
      <c r="V18" s="16">
        <v>7712</v>
      </c>
      <c r="W18" s="16">
        <v>4491</v>
      </c>
      <c r="X18" s="16">
        <v>2978</v>
      </c>
      <c r="Y18" s="16">
        <v>34172</v>
      </c>
      <c r="Z18" s="16">
        <v>26273</v>
      </c>
      <c r="AA18" s="16">
        <v>7899</v>
      </c>
      <c r="AB18" s="26">
        <v>-187</v>
      </c>
      <c r="AC18" s="26">
        <v>116</v>
      </c>
      <c r="AD18" s="26">
        <v>-71</v>
      </c>
    </row>
    <row r="19" ht="24" customHeight="true" spans="1:30">
      <c r="A19" s="7" t="s">
        <v>11</v>
      </c>
      <c r="B19" s="9">
        <f t="shared" ref="B19" si="5">SUM(B20:B23)</f>
        <v>183195</v>
      </c>
      <c r="C19" s="9">
        <v>129261</v>
      </c>
      <c r="D19" s="9">
        <v>53070</v>
      </c>
      <c r="E19" s="9">
        <v>605</v>
      </c>
      <c r="F19" s="9">
        <v>259</v>
      </c>
      <c r="G19" s="9">
        <v>11668</v>
      </c>
      <c r="H19" s="9">
        <v>4543</v>
      </c>
      <c r="I19" s="9">
        <v>7125</v>
      </c>
      <c r="J19" s="9">
        <v>18</v>
      </c>
      <c r="K19" s="9">
        <v>1165</v>
      </c>
      <c r="L19" s="9">
        <v>0</v>
      </c>
      <c r="M19" s="9">
        <v>0</v>
      </c>
      <c r="N19" s="9"/>
      <c r="O19" s="9"/>
      <c r="P19" s="9"/>
      <c r="Q19" s="21"/>
      <c r="R19" s="21"/>
      <c r="S19" s="21"/>
      <c r="T19" s="16">
        <v>15327</v>
      </c>
      <c r="U19" s="16">
        <v>9339</v>
      </c>
      <c r="V19" s="16">
        <v>1497</v>
      </c>
      <c r="W19" s="16">
        <v>4491</v>
      </c>
      <c r="X19" s="16">
        <v>0</v>
      </c>
      <c r="Y19" s="16">
        <v>10772</v>
      </c>
      <c r="Z19" s="16">
        <v>9339</v>
      </c>
      <c r="AA19" s="16">
        <v>1433</v>
      </c>
      <c r="AB19" s="26">
        <v>64</v>
      </c>
      <c r="AC19" s="26">
        <v>1</v>
      </c>
      <c r="AD19" s="26">
        <v>65</v>
      </c>
    </row>
    <row r="20" spans="1:30">
      <c r="A20" s="10" t="s">
        <v>27</v>
      </c>
      <c r="B20" s="11">
        <f t="shared" ref="B20:B28" si="6">SUM(C20:F20)</f>
        <v>71857</v>
      </c>
      <c r="C20" s="11">
        <v>50809</v>
      </c>
      <c r="D20" s="11">
        <v>20903</v>
      </c>
      <c r="E20" s="11">
        <v>90</v>
      </c>
      <c r="F20" s="11">
        <v>55</v>
      </c>
      <c r="G20" s="11">
        <v>3639</v>
      </c>
      <c r="H20" s="11">
        <v>1644</v>
      </c>
      <c r="I20" s="11">
        <v>1995</v>
      </c>
      <c r="J20" s="11">
        <v>14</v>
      </c>
      <c r="K20" s="11">
        <v>901</v>
      </c>
      <c r="L20" s="11">
        <v>0</v>
      </c>
      <c r="M20" s="11">
        <v>0</v>
      </c>
      <c r="N20" s="18">
        <v>0.6</v>
      </c>
      <c r="O20" s="18">
        <v>0.4</v>
      </c>
      <c r="P20" s="19" t="s">
        <v>213</v>
      </c>
      <c r="Q20" s="20">
        <v>0.25</v>
      </c>
      <c r="R20" s="20">
        <v>0.75</v>
      </c>
      <c r="S20" s="20">
        <v>0</v>
      </c>
      <c r="T20" s="12">
        <v>5892</v>
      </c>
      <c r="U20" s="12">
        <v>3594</v>
      </c>
      <c r="V20" s="12">
        <v>575</v>
      </c>
      <c r="W20" s="12">
        <v>1723</v>
      </c>
      <c r="X20" s="12">
        <v>0</v>
      </c>
      <c r="Y20" s="27">
        <v>4114</v>
      </c>
      <c r="Z20" s="27">
        <v>3594</v>
      </c>
      <c r="AA20" s="27">
        <v>520</v>
      </c>
      <c r="AB20" s="28">
        <v>55</v>
      </c>
      <c r="AC20" s="28">
        <v>0</v>
      </c>
      <c r="AD20" s="30">
        <v>55</v>
      </c>
    </row>
    <row r="21" spans="1:30">
      <c r="A21" s="10" t="s">
        <v>28</v>
      </c>
      <c r="B21" s="11">
        <f t="shared" si="6"/>
        <v>35137</v>
      </c>
      <c r="C21" s="11">
        <v>24689</v>
      </c>
      <c r="D21" s="11">
        <v>10020</v>
      </c>
      <c r="E21" s="11">
        <v>306</v>
      </c>
      <c r="F21" s="11">
        <v>122</v>
      </c>
      <c r="G21" s="11">
        <v>3804</v>
      </c>
      <c r="H21" s="11">
        <v>1362</v>
      </c>
      <c r="I21" s="11">
        <v>2442</v>
      </c>
      <c r="J21" s="11">
        <v>4</v>
      </c>
      <c r="K21" s="11">
        <v>264</v>
      </c>
      <c r="L21" s="11">
        <v>0</v>
      </c>
      <c r="M21" s="11">
        <v>0</v>
      </c>
      <c r="N21" s="18">
        <v>0.6</v>
      </c>
      <c r="O21" s="18">
        <v>0.4</v>
      </c>
      <c r="P21" s="19" t="s">
        <v>213</v>
      </c>
      <c r="Q21" s="20">
        <v>0.25</v>
      </c>
      <c r="R21" s="20">
        <v>0.75</v>
      </c>
      <c r="S21" s="20">
        <v>0</v>
      </c>
      <c r="T21" s="12">
        <v>3139</v>
      </c>
      <c r="U21" s="12">
        <v>1904</v>
      </c>
      <c r="V21" s="12">
        <v>309</v>
      </c>
      <c r="W21" s="12">
        <v>926</v>
      </c>
      <c r="X21" s="12">
        <v>0</v>
      </c>
      <c r="Y21" s="27">
        <v>2205</v>
      </c>
      <c r="Z21" s="27">
        <v>1904</v>
      </c>
      <c r="AA21" s="27">
        <v>301</v>
      </c>
      <c r="AB21" s="28">
        <v>8</v>
      </c>
      <c r="AC21" s="28">
        <v>0</v>
      </c>
      <c r="AD21" s="30">
        <v>8</v>
      </c>
    </row>
    <row r="22" spans="1:30">
      <c r="A22" s="10" t="s">
        <v>29</v>
      </c>
      <c r="B22" s="11">
        <f t="shared" si="6"/>
        <v>45011</v>
      </c>
      <c r="C22" s="11">
        <v>30861</v>
      </c>
      <c r="D22" s="11">
        <v>14030</v>
      </c>
      <c r="E22" s="11">
        <v>80</v>
      </c>
      <c r="F22" s="11">
        <v>40</v>
      </c>
      <c r="G22" s="11">
        <v>2900</v>
      </c>
      <c r="H22" s="11">
        <v>1174</v>
      </c>
      <c r="I22" s="11">
        <v>1726</v>
      </c>
      <c r="J22" s="11">
        <v>0</v>
      </c>
      <c r="K22" s="11">
        <v>0</v>
      </c>
      <c r="L22" s="11">
        <v>0</v>
      </c>
      <c r="M22" s="11">
        <v>0</v>
      </c>
      <c r="N22" s="18">
        <v>0.6</v>
      </c>
      <c r="O22" s="18">
        <v>0.4</v>
      </c>
      <c r="P22" s="19" t="s">
        <v>213</v>
      </c>
      <c r="Q22" s="20">
        <v>0.25</v>
      </c>
      <c r="R22" s="20">
        <v>0.75</v>
      </c>
      <c r="S22" s="20">
        <v>0</v>
      </c>
      <c r="T22" s="12">
        <v>3729</v>
      </c>
      <c r="U22" s="12">
        <v>2272</v>
      </c>
      <c r="V22" s="12">
        <v>364</v>
      </c>
      <c r="W22" s="12">
        <v>1093</v>
      </c>
      <c r="X22" s="12">
        <v>0</v>
      </c>
      <c r="Y22" s="27">
        <v>2647</v>
      </c>
      <c r="Z22" s="27">
        <v>2272</v>
      </c>
      <c r="AA22" s="27">
        <v>375</v>
      </c>
      <c r="AB22" s="28">
        <v>-11</v>
      </c>
      <c r="AC22" s="28">
        <v>1</v>
      </c>
      <c r="AD22" s="30">
        <v>-10</v>
      </c>
    </row>
    <row r="23" spans="1:30">
      <c r="A23" s="10" t="s">
        <v>30</v>
      </c>
      <c r="B23" s="11">
        <f t="shared" si="6"/>
        <v>31190</v>
      </c>
      <c r="C23" s="11">
        <v>22902</v>
      </c>
      <c r="D23" s="11">
        <v>8117</v>
      </c>
      <c r="E23" s="11">
        <v>129</v>
      </c>
      <c r="F23" s="11">
        <v>42</v>
      </c>
      <c r="G23" s="11">
        <v>1325</v>
      </c>
      <c r="H23" s="11">
        <v>363</v>
      </c>
      <c r="I23" s="11">
        <v>962</v>
      </c>
      <c r="J23" s="11">
        <v>0</v>
      </c>
      <c r="K23" s="11">
        <v>0</v>
      </c>
      <c r="L23" s="11">
        <v>0</v>
      </c>
      <c r="M23" s="11">
        <v>0</v>
      </c>
      <c r="N23" s="18">
        <v>0.6</v>
      </c>
      <c r="O23" s="18">
        <v>0.4</v>
      </c>
      <c r="P23" s="19" t="s">
        <v>213</v>
      </c>
      <c r="Q23" s="20">
        <v>0.25</v>
      </c>
      <c r="R23" s="20">
        <v>0.75</v>
      </c>
      <c r="S23" s="20">
        <v>0</v>
      </c>
      <c r="T23" s="12">
        <v>2567</v>
      </c>
      <c r="U23" s="12">
        <v>1569</v>
      </c>
      <c r="V23" s="12">
        <v>249</v>
      </c>
      <c r="W23" s="12">
        <v>749</v>
      </c>
      <c r="X23" s="12">
        <v>0</v>
      </c>
      <c r="Y23" s="27">
        <v>1806</v>
      </c>
      <c r="Z23" s="27">
        <v>1569</v>
      </c>
      <c r="AA23" s="27">
        <v>237</v>
      </c>
      <c r="AB23" s="28">
        <v>12</v>
      </c>
      <c r="AC23" s="28">
        <v>0</v>
      </c>
      <c r="AD23" s="30">
        <v>12</v>
      </c>
    </row>
    <row r="24" spans="1:30">
      <c r="A24" s="13" t="s">
        <v>31</v>
      </c>
      <c r="B24" s="11">
        <f t="shared" si="6"/>
        <v>19642</v>
      </c>
      <c r="C24" s="11">
        <v>12640</v>
      </c>
      <c r="D24" s="11">
        <v>6853</v>
      </c>
      <c r="E24" s="11">
        <v>94</v>
      </c>
      <c r="F24" s="11">
        <v>55</v>
      </c>
      <c r="G24" s="11">
        <v>2685</v>
      </c>
      <c r="H24" s="11">
        <v>382</v>
      </c>
      <c r="I24" s="11">
        <v>2303</v>
      </c>
      <c r="J24" s="11">
        <v>12</v>
      </c>
      <c r="K24" s="11">
        <v>783</v>
      </c>
      <c r="L24" s="11">
        <v>2</v>
      </c>
      <c r="M24" s="11">
        <v>95</v>
      </c>
      <c r="N24" s="18">
        <v>0.6</v>
      </c>
      <c r="O24" s="18">
        <v>0.4</v>
      </c>
      <c r="P24" s="19" t="s">
        <v>213</v>
      </c>
      <c r="Q24" s="20">
        <v>0.65</v>
      </c>
      <c r="R24" s="20">
        <v>0</v>
      </c>
      <c r="S24" s="20">
        <v>0.35</v>
      </c>
      <c r="T24" s="12">
        <v>1790</v>
      </c>
      <c r="U24" s="12">
        <v>1083</v>
      </c>
      <c r="V24" s="12">
        <v>460</v>
      </c>
      <c r="W24" s="12">
        <v>0</v>
      </c>
      <c r="X24" s="12">
        <v>247</v>
      </c>
      <c r="Y24" s="27">
        <v>1572</v>
      </c>
      <c r="Z24" s="27">
        <v>1083</v>
      </c>
      <c r="AA24" s="27">
        <v>489</v>
      </c>
      <c r="AB24" s="28">
        <v>-29</v>
      </c>
      <c r="AC24" s="28">
        <v>22</v>
      </c>
      <c r="AD24" s="30">
        <v>-7</v>
      </c>
    </row>
    <row r="25" spans="1:30">
      <c r="A25" s="13" t="s">
        <v>32</v>
      </c>
      <c r="B25" s="11">
        <f t="shared" si="6"/>
        <v>96970</v>
      </c>
      <c r="C25" s="11">
        <v>63612</v>
      </c>
      <c r="D25" s="11">
        <v>32812</v>
      </c>
      <c r="E25" s="11">
        <v>384</v>
      </c>
      <c r="F25" s="11">
        <v>162</v>
      </c>
      <c r="G25" s="11">
        <v>29231</v>
      </c>
      <c r="H25" s="11">
        <v>12636</v>
      </c>
      <c r="I25" s="11">
        <v>16595</v>
      </c>
      <c r="J25" s="11">
        <v>51</v>
      </c>
      <c r="K25" s="11">
        <v>2606</v>
      </c>
      <c r="L25" s="11">
        <v>0</v>
      </c>
      <c r="M25" s="11">
        <v>0</v>
      </c>
      <c r="N25" s="18">
        <v>0.6</v>
      </c>
      <c r="O25" s="18">
        <v>0.4</v>
      </c>
      <c r="P25" s="19" t="s">
        <v>213</v>
      </c>
      <c r="Q25" s="20">
        <v>0.65</v>
      </c>
      <c r="R25" s="20">
        <v>0</v>
      </c>
      <c r="S25" s="20">
        <v>0.35</v>
      </c>
      <c r="T25" s="12">
        <v>9341</v>
      </c>
      <c r="U25" s="12">
        <v>5563</v>
      </c>
      <c r="V25" s="12">
        <v>2456</v>
      </c>
      <c r="W25" s="12">
        <v>0</v>
      </c>
      <c r="X25" s="12">
        <v>1322</v>
      </c>
      <c r="Y25" s="27">
        <v>8090</v>
      </c>
      <c r="Z25" s="27">
        <v>5563</v>
      </c>
      <c r="AA25" s="27">
        <v>2527</v>
      </c>
      <c r="AB25" s="28">
        <v>-71</v>
      </c>
      <c r="AC25" s="28">
        <v>36</v>
      </c>
      <c r="AD25" s="30">
        <v>-35</v>
      </c>
    </row>
    <row r="26" spans="1:30">
      <c r="A26" s="13" t="s">
        <v>33</v>
      </c>
      <c r="B26" s="11">
        <f t="shared" si="6"/>
        <v>70463</v>
      </c>
      <c r="C26" s="11">
        <v>43907</v>
      </c>
      <c r="D26" s="11">
        <v>26167</v>
      </c>
      <c r="E26" s="11">
        <v>287</v>
      </c>
      <c r="F26" s="11">
        <v>102</v>
      </c>
      <c r="G26" s="11">
        <v>39501</v>
      </c>
      <c r="H26" s="11">
        <v>16947</v>
      </c>
      <c r="I26" s="11">
        <v>22554</v>
      </c>
      <c r="J26" s="11">
        <v>18</v>
      </c>
      <c r="K26" s="11">
        <v>1134</v>
      </c>
      <c r="L26" s="11">
        <v>0</v>
      </c>
      <c r="M26" s="11">
        <v>0</v>
      </c>
      <c r="N26" s="18">
        <v>0.6</v>
      </c>
      <c r="O26" s="18">
        <v>0.4</v>
      </c>
      <c r="P26" s="19" t="s">
        <v>213</v>
      </c>
      <c r="Q26" s="20">
        <v>0.65</v>
      </c>
      <c r="R26" s="20">
        <v>0</v>
      </c>
      <c r="S26" s="20">
        <v>0.35</v>
      </c>
      <c r="T26" s="12">
        <v>7482</v>
      </c>
      <c r="U26" s="12">
        <v>4363</v>
      </c>
      <c r="V26" s="12">
        <v>2028</v>
      </c>
      <c r="W26" s="12">
        <v>0</v>
      </c>
      <c r="X26" s="12">
        <v>1091</v>
      </c>
      <c r="Y26" s="27">
        <v>6466</v>
      </c>
      <c r="Z26" s="27">
        <v>4363</v>
      </c>
      <c r="AA26" s="27">
        <v>2103</v>
      </c>
      <c r="AB26" s="28">
        <v>-75</v>
      </c>
      <c r="AC26" s="28">
        <v>27</v>
      </c>
      <c r="AD26" s="30">
        <v>-48</v>
      </c>
    </row>
    <row r="27" spans="1:30">
      <c r="A27" s="13" t="s">
        <v>34</v>
      </c>
      <c r="B27" s="11">
        <f t="shared" si="6"/>
        <v>62164</v>
      </c>
      <c r="C27" s="11">
        <v>37230</v>
      </c>
      <c r="D27" s="11">
        <v>24514</v>
      </c>
      <c r="E27" s="11">
        <v>312</v>
      </c>
      <c r="F27" s="11">
        <v>108</v>
      </c>
      <c r="G27" s="11">
        <v>14304</v>
      </c>
      <c r="H27" s="11">
        <v>1878</v>
      </c>
      <c r="I27" s="11">
        <v>12426</v>
      </c>
      <c r="J27" s="11">
        <v>23</v>
      </c>
      <c r="K27" s="11">
        <v>718</v>
      </c>
      <c r="L27" s="11">
        <v>1</v>
      </c>
      <c r="M27" s="11">
        <v>57</v>
      </c>
      <c r="N27" s="18">
        <v>0.8</v>
      </c>
      <c r="O27" s="18">
        <v>0.2</v>
      </c>
      <c r="P27" s="19" t="s">
        <v>214</v>
      </c>
      <c r="Q27" s="20">
        <v>0.8</v>
      </c>
      <c r="R27" s="20">
        <v>0</v>
      </c>
      <c r="S27" s="20">
        <v>0.2</v>
      </c>
      <c r="T27" s="12">
        <v>5926</v>
      </c>
      <c r="U27" s="12">
        <v>4672</v>
      </c>
      <c r="V27" s="12">
        <v>1003</v>
      </c>
      <c r="W27" s="12">
        <v>0</v>
      </c>
      <c r="X27" s="12">
        <v>251</v>
      </c>
      <c r="Y27" s="27">
        <v>5735</v>
      </c>
      <c r="Z27" s="27">
        <v>4672</v>
      </c>
      <c r="AA27" s="27">
        <v>1063</v>
      </c>
      <c r="AB27" s="28">
        <v>-60</v>
      </c>
      <c r="AC27" s="28">
        <v>26</v>
      </c>
      <c r="AD27" s="30">
        <v>-34</v>
      </c>
    </row>
    <row r="28" spans="1:30">
      <c r="A28" s="13" t="s">
        <v>35</v>
      </c>
      <c r="B28" s="11">
        <f t="shared" si="6"/>
        <v>16877</v>
      </c>
      <c r="C28" s="11">
        <v>10900</v>
      </c>
      <c r="D28" s="11">
        <v>5857</v>
      </c>
      <c r="E28" s="11">
        <v>63</v>
      </c>
      <c r="F28" s="11">
        <v>57</v>
      </c>
      <c r="G28" s="11">
        <v>3695</v>
      </c>
      <c r="H28" s="11">
        <v>1000</v>
      </c>
      <c r="I28" s="11">
        <v>2695</v>
      </c>
      <c r="J28" s="11">
        <v>5</v>
      </c>
      <c r="K28" s="11">
        <v>44</v>
      </c>
      <c r="L28" s="11">
        <v>1</v>
      </c>
      <c r="M28" s="11">
        <v>99</v>
      </c>
      <c r="N28" s="18">
        <v>0.8</v>
      </c>
      <c r="O28" s="18">
        <v>0.2</v>
      </c>
      <c r="P28" s="19" t="s">
        <v>214</v>
      </c>
      <c r="Q28" s="20">
        <v>0.8</v>
      </c>
      <c r="R28" s="20">
        <v>0</v>
      </c>
      <c r="S28" s="20">
        <v>0.2</v>
      </c>
      <c r="T28" s="12">
        <v>1588</v>
      </c>
      <c r="U28" s="12">
        <v>1253</v>
      </c>
      <c r="V28" s="12">
        <v>268</v>
      </c>
      <c r="W28" s="12">
        <v>0</v>
      </c>
      <c r="X28" s="12">
        <v>67</v>
      </c>
      <c r="Y28" s="27">
        <v>1537</v>
      </c>
      <c r="Z28" s="27">
        <v>1253</v>
      </c>
      <c r="AA28" s="27">
        <v>284</v>
      </c>
      <c r="AB28" s="28">
        <v>-16</v>
      </c>
      <c r="AC28" s="28">
        <v>4</v>
      </c>
      <c r="AD28" s="30">
        <v>-12</v>
      </c>
    </row>
    <row r="29" customHeight="true" spans="1:30">
      <c r="A29" s="7" t="s">
        <v>36</v>
      </c>
      <c r="B29" s="9">
        <f>SUM(B31,B32,B33:B35)</f>
        <v>251996</v>
      </c>
      <c r="C29" s="9">
        <v>170898</v>
      </c>
      <c r="D29" s="9">
        <v>79732</v>
      </c>
      <c r="E29" s="9">
        <v>986</v>
      </c>
      <c r="F29" s="9">
        <v>380</v>
      </c>
      <c r="G29" s="9">
        <v>65705</v>
      </c>
      <c r="H29" s="9">
        <v>7592</v>
      </c>
      <c r="I29" s="9">
        <v>58113</v>
      </c>
      <c r="J29" s="9">
        <v>82</v>
      </c>
      <c r="K29" s="9">
        <v>4502</v>
      </c>
      <c r="L29" s="9">
        <v>8</v>
      </c>
      <c r="M29" s="9">
        <v>486</v>
      </c>
      <c r="N29" s="9"/>
      <c r="O29" s="9"/>
      <c r="P29" s="9"/>
      <c r="Q29" s="9"/>
      <c r="R29" s="9"/>
      <c r="S29" s="9"/>
      <c r="T29" s="9">
        <v>23541</v>
      </c>
      <c r="U29" s="9">
        <v>14222</v>
      </c>
      <c r="V29" s="9">
        <v>5770</v>
      </c>
      <c r="W29" s="9">
        <v>2076</v>
      </c>
      <c r="X29" s="9">
        <v>1473</v>
      </c>
      <c r="Y29" s="9">
        <v>19980</v>
      </c>
      <c r="Z29" s="9">
        <v>14222</v>
      </c>
      <c r="AA29" s="9">
        <v>5758</v>
      </c>
      <c r="AB29" s="9">
        <v>12</v>
      </c>
      <c r="AC29" s="9">
        <v>115</v>
      </c>
      <c r="AD29" s="9">
        <v>127</v>
      </c>
    </row>
    <row r="30" ht="24" customHeight="true" spans="1:30">
      <c r="A30" s="7" t="s">
        <v>11</v>
      </c>
      <c r="B30" s="9">
        <f>SUM(B31,B32)</f>
        <v>100716</v>
      </c>
      <c r="C30" s="9">
        <v>72652</v>
      </c>
      <c r="D30" s="9">
        <v>27485</v>
      </c>
      <c r="E30" s="9">
        <v>453</v>
      </c>
      <c r="F30" s="9">
        <v>126</v>
      </c>
      <c r="G30" s="9">
        <v>13210</v>
      </c>
      <c r="H30" s="9">
        <v>70</v>
      </c>
      <c r="I30" s="9">
        <v>13140</v>
      </c>
      <c r="J30" s="9">
        <v>19</v>
      </c>
      <c r="K30" s="9">
        <v>964</v>
      </c>
      <c r="L30" s="9">
        <v>1</v>
      </c>
      <c r="M30" s="9">
        <v>21</v>
      </c>
      <c r="N30" s="9"/>
      <c r="O30" s="9"/>
      <c r="P30" s="9"/>
      <c r="Q30" s="9"/>
      <c r="R30" s="9"/>
      <c r="S30" s="9"/>
      <c r="T30" s="9">
        <v>8765</v>
      </c>
      <c r="U30" s="9">
        <v>5303</v>
      </c>
      <c r="V30" s="9">
        <v>1386</v>
      </c>
      <c r="W30" s="9">
        <v>2076</v>
      </c>
      <c r="X30" s="9">
        <v>0</v>
      </c>
      <c r="Y30" s="9">
        <v>6554</v>
      </c>
      <c r="Z30" s="9">
        <v>5303</v>
      </c>
      <c r="AA30" s="9">
        <v>1251</v>
      </c>
      <c r="AB30" s="9">
        <v>135</v>
      </c>
      <c r="AC30" s="9">
        <v>0</v>
      </c>
      <c r="AD30" s="9">
        <v>135</v>
      </c>
    </row>
    <row r="31" spans="1:30">
      <c r="A31" s="10" t="s">
        <v>37</v>
      </c>
      <c r="B31" s="11">
        <f t="shared" ref="B31:B35" si="7">SUM(C31:F31)</f>
        <v>57633</v>
      </c>
      <c r="C31" s="11">
        <v>41619</v>
      </c>
      <c r="D31" s="11">
        <v>15872</v>
      </c>
      <c r="E31" s="11">
        <v>99</v>
      </c>
      <c r="F31" s="11">
        <v>43</v>
      </c>
      <c r="G31" s="11">
        <v>9183</v>
      </c>
      <c r="H31" s="11">
        <v>0</v>
      </c>
      <c r="I31" s="11">
        <v>9183</v>
      </c>
      <c r="J31" s="11">
        <v>15</v>
      </c>
      <c r="K31" s="11">
        <v>841</v>
      </c>
      <c r="L31" s="11">
        <v>0</v>
      </c>
      <c r="M31" s="11">
        <v>0</v>
      </c>
      <c r="N31" s="18">
        <v>0.6</v>
      </c>
      <c r="O31" s="18">
        <v>0.4</v>
      </c>
      <c r="P31" s="19" t="s">
        <v>215</v>
      </c>
      <c r="Q31" s="20">
        <v>0.4</v>
      </c>
      <c r="R31" s="20">
        <v>0.6</v>
      </c>
      <c r="S31" s="20">
        <v>0</v>
      </c>
      <c r="T31" s="12">
        <v>4989</v>
      </c>
      <c r="U31" s="11">
        <v>3009</v>
      </c>
      <c r="V31" s="11">
        <v>793</v>
      </c>
      <c r="W31" s="11">
        <v>1187</v>
      </c>
      <c r="X31" s="11">
        <v>0</v>
      </c>
      <c r="Y31" s="27">
        <v>3712</v>
      </c>
      <c r="Z31" s="27">
        <v>3009</v>
      </c>
      <c r="AA31" s="27">
        <v>703</v>
      </c>
      <c r="AB31" s="28">
        <v>90</v>
      </c>
      <c r="AC31" s="28">
        <v>0</v>
      </c>
      <c r="AD31" s="30">
        <v>90</v>
      </c>
    </row>
    <row r="32" spans="1:30">
      <c r="A32" s="10" t="s">
        <v>39</v>
      </c>
      <c r="B32" s="11">
        <f t="shared" si="7"/>
        <v>43083</v>
      </c>
      <c r="C32" s="11">
        <v>31033</v>
      </c>
      <c r="D32" s="11">
        <v>11613</v>
      </c>
      <c r="E32" s="11">
        <v>354</v>
      </c>
      <c r="F32" s="11">
        <v>83</v>
      </c>
      <c r="G32" s="11">
        <v>4027</v>
      </c>
      <c r="H32" s="11">
        <v>70</v>
      </c>
      <c r="I32" s="11">
        <v>3957</v>
      </c>
      <c r="J32" s="11">
        <v>4</v>
      </c>
      <c r="K32" s="11">
        <v>123</v>
      </c>
      <c r="L32" s="11">
        <v>1</v>
      </c>
      <c r="M32" s="11">
        <v>21</v>
      </c>
      <c r="N32" s="18">
        <v>0.6</v>
      </c>
      <c r="O32" s="18">
        <v>0.4</v>
      </c>
      <c r="P32" s="19" t="s">
        <v>215</v>
      </c>
      <c r="Q32" s="20">
        <v>0.4</v>
      </c>
      <c r="R32" s="20">
        <v>0.6</v>
      </c>
      <c r="S32" s="20">
        <v>0</v>
      </c>
      <c r="T32" s="12">
        <v>3776</v>
      </c>
      <c r="U32" s="11">
        <v>2294</v>
      </c>
      <c r="V32" s="11">
        <v>593</v>
      </c>
      <c r="W32" s="11">
        <v>889</v>
      </c>
      <c r="X32" s="11">
        <v>0</v>
      </c>
      <c r="Y32" s="27">
        <v>2842</v>
      </c>
      <c r="Z32" s="27">
        <v>2294</v>
      </c>
      <c r="AA32" s="27">
        <v>548</v>
      </c>
      <c r="AB32" s="28">
        <v>45</v>
      </c>
      <c r="AC32" s="28">
        <v>0</v>
      </c>
      <c r="AD32" s="30">
        <v>45</v>
      </c>
    </row>
    <row r="33" spans="1:30">
      <c r="A33" s="13" t="s">
        <v>41</v>
      </c>
      <c r="B33" s="11">
        <f t="shared" si="7"/>
        <v>73925</v>
      </c>
      <c r="C33" s="11">
        <v>47266</v>
      </c>
      <c r="D33" s="11">
        <v>26305</v>
      </c>
      <c r="E33" s="11">
        <v>232</v>
      </c>
      <c r="F33" s="11">
        <v>122</v>
      </c>
      <c r="G33" s="11">
        <v>27220</v>
      </c>
      <c r="H33" s="11">
        <v>3922</v>
      </c>
      <c r="I33" s="11">
        <v>23298</v>
      </c>
      <c r="J33" s="11">
        <v>29</v>
      </c>
      <c r="K33" s="11">
        <v>1640</v>
      </c>
      <c r="L33" s="11">
        <v>3</v>
      </c>
      <c r="M33" s="11">
        <v>191</v>
      </c>
      <c r="N33" s="18">
        <v>0.6</v>
      </c>
      <c r="O33" s="18">
        <v>0.4</v>
      </c>
      <c r="P33" s="19" t="s">
        <v>215</v>
      </c>
      <c r="Q33" s="20">
        <v>0.75</v>
      </c>
      <c r="R33" s="20">
        <v>0</v>
      </c>
      <c r="S33" s="20">
        <v>0.25</v>
      </c>
      <c r="T33" s="12">
        <v>7278</v>
      </c>
      <c r="U33" s="12">
        <v>4308</v>
      </c>
      <c r="V33" s="12">
        <v>2227</v>
      </c>
      <c r="W33" s="12">
        <v>0</v>
      </c>
      <c r="X33" s="12">
        <v>743</v>
      </c>
      <c r="Y33" s="27">
        <v>6649</v>
      </c>
      <c r="Z33" s="27">
        <v>4308</v>
      </c>
      <c r="AA33" s="27">
        <v>2341</v>
      </c>
      <c r="AB33" s="28">
        <v>-114</v>
      </c>
      <c r="AC33" s="28">
        <v>72</v>
      </c>
      <c r="AD33" s="30">
        <v>-42</v>
      </c>
    </row>
    <row r="34" spans="1:30">
      <c r="A34" s="13" t="s">
        <v>42</v>
      </c>
      <c r="B34" s="11">
        <f t="shared" si="7"/>
        <v>68262</v>
      </c>
      <c r="C34" s="11">
        <v>44520</v>
      </c>
      <c r="D34" s="11">
        <v>23333</v>
      </c>
      <c r="E34" s="11">
        <v>285</v>
      </c>
      <c r="F34" s="11">
        <v>124</v>
      </c>
      <c r="G34" s="11">
        <v>22801</v>
      </c>
      <c r="H34" s="11">
        <v>3371</v>
      </c>
      <c r="I34" s="11">
        <v>19430</v>
      </c>
      <c r="J34" s="11">
        <v>32</v>
      </c>
      <c r="K34" s="11">
        <v>1790</v>
      </c>
      <c r="L34" s="11">
        <v>4</v>
      </c>
      <c r="M34" s="11">
        <v>274</v>
      </c>
      <c r="N34" s="18">
        <v>0.6</v>
      </c>
      <c r="O34" s="18">
        <v>0.4</v>
      </c>
      <c r="P34" s="19" t="s">
        <v>215</v>
      </c>
      <c r="Q34" s="20">
        <v>0.75</v>
      </c>
      <c r="R34" s="20">
        <v>0</v>
      </c>
      <c r="S34" s="20">
        <v>0.25</v>
      </c>
      <c r="T34" s="12">
        <v>6669</v>
      </c>
      <c r="U34" s="12">
        <v>3961</v>
      </c>
      <c r="V34" s="12">
        <v>2031</v>
      </c>
      <c r="W34" s="12">
        <v>0</v>
      </c>
      <c r="X34" s="12">
        <v>677</v>
      </c>
      <c r="Y34" s="27">
        <v>6008</v>
      </c>
      <c r="Z34" s="27">
        <v>3961</v>
      </c>
      <c r="AA34" s="27">
        <v>2047</v>
      </c>
      <c r="AB34" s="28">
        <v>-16</v>
      </c>
      <c r="AC34" s="28">
        <v>41</v>
      </c>
      <c r="AD34" s="30">
        <v>25</v>
      </c>
    </row>
    <row r="35" spans="1:30">
      <c r="A35" s="13" t="s">
        <v>43</v>
      </c>
      <c r="B35" s="11">
        <f t="shared" si="7"/>
        <v>9093</v>
      </c>
      <c r="C35" s="11">
        <v>6460</v>
      </c>
      <c r="D35" s="11">
        <v>2609</v>
      </c>
      <c r="E35" s="11">
        <v>16</v>
      </c>
      <c r="F35" s="11">
        <v>8</v>
      </c>
      <c r="G35" s="11">
        <v>2474</v>
      </c>
      <c r="H35" s="11">
        <v>229</v>
      </c>
      <c r="I35" s="11">
        <v>2245</v>
      </c>
      <c r="J35" s="11">
        <v>2</v>
      </c>
      <c r="K35" s="11">
        <v>108</v>
      </c>
      <c r="L35" s="11">
        <v>0</v>
      </c>
      <c r="M35" s="11">
        <v>0</v>
      </c>
      <c r="N35" s="18">
        <v>0.8</v>
      </c>
      <c r="O35" s="18">
        <v>0.2</v>
      </c>
      <c r="P35" s="19" t="s">
        <v>215</v>
      </c>
      <c r="Q35" s="20">
        <v>0.7</v>
      </c>
      <c r="R35" s="20">
        <v>0</v>
      </c>
      <c r="S35" s="20">
        <v>0.3</v>
      </c>
      <c r="T35" s="12">
        <v>829</v>
      </c>
      <c r="U35" s="12">
        <v>650</v>
      </c>
      <c r="V35" s="12">
        <v>126</v>
      </c>
      <c r="W35" s="12">
        <v>0</v>
      </c>
      <c r="X35" s="12">
        <v>53</v>
      </c>
      <c r="Y35" s="27">
        <v>769</v>
      </c>
      <c r="Z35" s="27">
        <v>650</v>
      </c>
      <c r="AA35" s="27">
        <v>119</v>
      </c>
      <c r="AB35" s="28">
        <v>7</v>
      </c>
      <c r="AC35" s="28">
        <v>2</v>
      </c>
      <c r="AD35" s="30">
        <v>9</v>
      </c>
    </row>
    <row r="36" customHeight="true" spans="1:30">
      <c r="A36" s="7" t="s">
        <v>44</v>
      </c>
      <c r="B36" s="9">
        <f>SUM(B38,B39,B40,B41,B42,B43:B49)</f>
        <v>808391</v>
      </c>
      <c r="C36" s="9">
        <v>505683</v>
      </c>
      <c r="D36" s="9">
        <v>298619</v>
      </c>
      <c r="E36" s="9">
        <v>2687</v>
      </c>
      <c r="F36" s="9">
        <v>1402</v>
      </c>
      <c r="G36" s="9">
        <v>370296</v>
      </c>
      <c r="H36" s="9">
        <v>139692</v>
      </c>
      <c r="I36" s="9">
        <v>230604</v>
      </c>
      <c r="J36" s="9">
        <v>633</v>
      </c>
      <c r="K36" s="9">
        <v>22124</v>
      </c>
      <c r="L36" s="9">
        <v>21</v>
      </c>
      <c r="M36" s="9">
        <v>1247</v>
      </c>
      <c r="N36" s="9"/>
      <c r="O36" s="9"/>
      <c r="P36" s="9"/>
      <c r="Q36" s="21"/>
      <c r="R36" s="21"/>
      <c r="S36" s="21"/>
      <c r="T36" s="9">
        <v>84798</v>
      </c>
      <c r="U36" s="9">
        <v>55430</v>
      </c>
      <c r="V36" s="9">
        <v>19435</v>
      </c>
      <c r="W36" s="9">
        <v>3949</v>
      </c>
      <c r="X36" s="9">
        <v>5984</v>
      </c>
      <c r="Y36" s="9">
        <v>75488</v>
      </c>
      <c r="Z36" s="9">
        <v>55430</v>
      </c>
      <c r="AA36" s="9">
        <v>20058</v>
      </c>
      <c r="AB36" s="9">
        <v>-623</v>
      </c>
      <c r="AC36" s="9">
        <v>172</v>
      </c>
      <c r="AD36" s="9">
        <v>-451</v>
      </c>
    </row>
    <row r="37" ht="24" customHeight="true" spans="1:30">
      <c r="A37" s="7" t="s">
        <v>11</v>
      </c>
      <c r="B37" s="9">
        <f>SUM(B38,B39,B40,B41,B42)</f>
        <v>177946</v>
      </c>
      <c r="C37" s="9">
        <v>122602</v>
      </c>
      <c r="D37" s="9">
        <v>54503</v>
      </c>
      <c r="E37" s="9">
        <v>573</v>
      </c>
      <c r="F37" s="9">
        <v>268</v>
      </c>
      <c r="G37" s="9">
        <v>44685</v>
      </c>
      <c r="H37" s="9">
        <v>8768</v>
      </c>
      <c r="I37" s="9">
        <v>35917</v>
      </c>
      <c r="J37" s="9">
        <v>28</v>
      </c>
      <c r="K37" s="9">
        <v>1347</v>
      </c>
      <c r="L37" s="9">
        <v>1</v>
      </c>
      <c r="M37" s="9">
        <v>29</v>
      </c>
      <c r="N37" s="9"/>
      <c r="O37" s="9"/>
      <c r="P37" s="9"/>
      <c r="Q37" s="21"/>
      <c r="R37" s="21"/>
      <c r="S37" s="21"/>
      <c r="T37" s="9">
        <v>16358</v>
      </c>
      <c r="U37" s="9">
        <v>9777</v>
      </c>
      <c r="V37" s="9">
        <v>2632</v>
      </c>
      <c r="W37" s="9">
        <v>3949</v>
      </c>
      <c r="X37" s="9">
        <v>0</v>
      </c>
      <c r="Y37" s="9">
        <v>12312</v>
      </c>
      <c r="Z37" s="9">
        <v>9777</v>
      </c>
      <c r="AA37" s="9">
        <v>2535</v>
      </c>
      <c r="AB37" s="9">
        <v>97</v>
      </c>
      <c r="AC37" s="9">
        <v>10</v>
      </c>
      <c r="AD37" s="9">
        <v>107</v>
      </c>
    </row>
    <row r="38" spans="1:30">
      <c r="A38" s="14" t="s">
        <v>45</v>
      </c>
      <c r="B38" s="11">
        <f t="shared" ref="B38:B42" si="8">SUM(C38:F38)</f>
        <v>11523</v>
      </c>
      <c r="C38" s="11">
        <v>7806</v>
      </c>
      <c r="D38" s="11">
        <v>3690</v>
      </c>
      <c r="E38" s="11">
        <v>17</v>
      </c>
      <c r="F38" s="11">
        <v>10</v>
      </c>
      <c r="G38" s="11">
        <v>3623</v>
      </c>
      <c r="H38" s="11">
        <v>575</v>
      </c>
      <c r="I38" s="11">
        <v>3048</v>
      </c>
      <c r="J38" s="11">
        <v>6</v>
      </c>
      <c r="K38" s="11">
        <v>177</v>
      </c>
      <c r="L38" s="11">
        <v>0</v>
      </c>
      <c r="M38" s="11">
        <v>0</v>
      </c>
      <c r="N38" s="18">
        <v>0.6</v>
      </c>
      <c r="O38" s="18">
        <v>0.4</v>
      </c>
      <c r="P38" s="19" t="s">
        <v>215</v>
      </c>
      <c r="Q38" s="20">
        <v>0.4</v>
      </c>
      <c r="R38" s="20">
        <v>0.6</v>
      </c>
      <c r="S38" s="20">
        <v>0</v>
      </c>
      <c r="T38" s="12">
        <v>1100</v>
      </c>
      <c r="U38" s="12">
        <v>655</v>
      </c>
      <c r="V38" s="12">
        <v>178</v>
      </c>
      <c r="W38" s="12">
        <v>267</v>
      </c>
      <c r="X38" s="12">
        <v>0</v>
      </c>
      <c r="Y38" s="27">
        <v>836</v>
      </c>
      <c r="Z38" s="27">
        <v>655</v>
      </c>
      <c r="AA38" s="27">
        <v>181</v>
      </c>
      <c r="AB38" s="28">
        <v>-3</v>
      </c>
      <c r="AC38" s="28">
        <v>2</v>
      </c>
      <c r="AD38" s="30">
        <v>-1</v>
      </c>
    </row>
    <row r="39" spans="1:30">
      <c r="A39" s="14" t="s">
        <v>46</v>
      </c>
      <c r="B39" s="11">
        <f t="shared" si="8"/>
        <v>30251</v>
      </c>
      <c r="C39" s="11">
        <v>21089</v>
      </c>
      <c r="D39" s="11">
        <v>8683</v>
      </c>
      <c r="E39" s="11">
        <v>299</v>
      </c>
      <c r="F39" s="11">
        <v>180</v>
      </c>
      <c r="G39" s="11">
        <v>8433</v>
      </c>
      <c r="H39" s="11">
        <v>1756</v>
      </c>
      <c r="I39" s="11">
        <v>6677</v>
      </c>
      <c r="J39" s="11">
        <v>10</v>
      </c>
      <c r="K39" s="11">
        <v>472</v>
      </c>
      <c r="L39" s="11">
        <v>0</v>
      </c>
      <c r="M39" s="11">
        <v>0</v>
      </c>
      <c r="N39" s="18">
        <v>0.6</v>
      </c>
      <c r="O39" s="18">
        <v>0.4</v>
      </c>
      <c r="P39" s="19" t="s">
        <v>215</v>
      </c>
      <c r="Q39" s="20">
        <v>0.4</v>
      </c>
      <c r="R39" s="20">
        <v>0.6</v>
      </c>
      <c r="S39" s="20">
        <v>0</v>
      </c>
      <c r="T39" s="12">
        <v>2999</v>
      </c>
      <c r="U39" s="11">
        <v>1791</v>
      </c>
      <c r="V39" s="11">
        <v>483</v>
      </c>
      <c r="W39" s="11">
        <v>725</v>
      </c>
      <c r="X39" s="11">
        <v>0</v>
      </c>
      <c r="Y39" s="27">
        <v>2263</v>
      </c>
      <c r="Z39" s="27">
        <v>1791</v>
      </c>
      <c r="AA39" s="27">
        <v>472</v>
      </c>
      <c r="AB39" s="28">
        <v>11</v>
      </c>
      <c r="AC39" s="28">
        <v>1</v>
      </c>
      <c r="AD39" s="30">
        <v>12</v>
      </c>
    </row>
    <row r="40" spans="1:30">
      <c r="A40" s="10" t="s">
        <v>48</v>
      </c>
      <c r="B40" s="11">
        <f t="shared" si="8"/>
        <v>36390</v>
      </c>
      <c r="C40" s="11">
        <v>22588</v>
      </c>
      <c r="D40" s="11">
        <v>13672</v>
      </c>
      <c r="E40" s="11">
        <v>108</v>
      </c>
      <c r="F40" s="11">
        <v>22</v>
      </c>
      <c r="G40" s="11">
        <v>9233</v>
      </c>
      <c r="H40" s="11">
        <v>1328</v>
      </c>
      <c r="I40" s="11">
        <v>7905</v>
      </c>
      <c r="J40" s="11">
        <v>4</v>
      </c>
      <c r="K40" s="11">
        <v>270</v>
      </c>
      <c r="L40" s="11">
        <v>1</v>
      </c>
      <c r="M40" s="11">
        <v>29</v>
      </c>
      <c r="N40" s="18">
        <v>0.6</v>
      </c>
      <c r="O40" s="18">
        <v>0.4</v>
      </c>
      <c r="P40" s="19" t="s">
        <v>215</v>
      </c>
      <c r="Q40" s="20">
        <v>0.4</v>
      </c>
      <c r="R40" s="20">
        <v>0.6</v>
      </c>
      <c r="S40" s="20">
        <v>0</v>
      </c>
      <c r="T40" s="12">
        <v>3376</v>
      </c>
      <c r="U40" s="11">
        <v>2018</v>
      </c>
      <c r="V40" s="11">
        <v>544</v>
      </c>
      <c r="W40" s="11">
        <v>814</v>
      </c>
      <c r="X40" s="11">
        <v>0</v>
      </c>
      <c r="Y40" s="27">
        <v>2628</v>
      </c>
      <c r="Z40" s="27">
        <v>2018</v>
      </c>
      <c r="AA40" s="27">
        <v>610</v>
      </c>
      <c r="AB40" s="28">
        <v>-66</v>
      </c>
      <c r="AC40" s="28">
        <v>5</v>
      </c>
      <c r="AD40" s="30">
        <v>-61</v>
      </c>
    </row>
    <row r="41" spans="1:30">
      <c r="A41" s="10" t="s">
        <v>50</v>
      </c>
      <c r="B41" s="11">
        <f t="shared" si="8"/>
        <v>28354</v>
      </c>
      <c r="C41" s="11">
        <v>21019</v>
      </c>
      <c r="D41" s="11">
        <v>7224</v>
      </c>
      <c r="E41" s="11">
        <v>77</v>
      </c>
      <c r="F41" s="11">
        <v>34</v>
      </c>
      <c r="G41" s="11">
        <v>5685</v>
      </c>
      <c r="H41" s="11">
        <v>825</v>
      </c>
      <c r="I41" s="11">
        <v>4860</v>
      </c>
      <c r="J41" s="11">
        <v>4</v>
      </c>
      <c r="K41" s="11">
        <v>252</v>
      </c>
      <c r="L41" s="11">
        <v>0</v>
      </c>
      <c r="M41" s="11">
        <v>0</v>
      </c>
      <c r="N41" s="18">
        <v>0.6</v>
      </c>
      <c r="O41" s="18">
        <v>0.4</v>
      </c>
      <c r="P41" s="19" t="s">
        <v>215</v>
      </c>
      <c r="Q41" s="20">
        <v>0.4</v>
      </c>
      <c r="R41" s="20">
        <v>0.6</v>
      </c>
      <c r="S41" s="20">
        <v>0</v>
      </c>
      <c r="T41" s="12">
        <v>2498</v>
      </c>
      <c r="U41" s="11">
        <v>1499</v>
      </c>
      <c r="V41" s="11">
        <v>399</v>
      </c>
      <c r="W41" s="11">
        <v>600</v>
      </c>
      <c r="X41" s="11">
        <v>0</v>
      </c>
      <c r="Y41" s="27">
        <v>1870</v>
      </c>
      <c r="Z41" s="27">
        <v>1499</v>
      </c>
      <c r="AA41" s="27">
        <v>371</v>
      </c>
      <c r="AB41" s="28">
        <v>28</v>
      </c>
      <c r="AC41" s="28">
        <v>0</v>
      </c>
      <c r="AD41" s="30">
        <v>28</v>
      </c>
    </row>
    <row r="42" spans="1:30">
      <c r="A42" s="14" t="s">
        <v>52</v>
      </c>
      <c r="B42" s="11">
        <f t="shared" si="8"/>
        <v>71428</v>
      </c>
      <c r="C42" s="11">
        <v>50100</v>
      </c>
      <c r="D42" s="11">
        <v>21234</v>
      </c>
      <c r="E42" s="11">
        <v>72</v>
      </c>
      <c r="F42" s="11">
        <v>22</v>
      </c>
      <c r="G42" s="11">
        <v>17711</v>
      </c>
      <c r="H42" s="11">
        <v>4284</v>
      </c>
      <c r="I42" s="11">
        <v>13427</v>
      </c>
      <c r="J42" s="11">
        <v>4</v>
      </c>
      <c r="K42" s="11">
        <v>176</v>
      </c>
      <c r="L42" s="11">
        <v>0</v>
      </c>
      <c r="M42" s="11">
        <v>0</v>
      </c>
      <c r="N42" s="18">
        <v>0.6</v>
      </c>
      <c r="O42" s="18">
        <v>0.4</v>
      </c>
      <c r="P42" s="19" t="s">
        <v>215</v>
      </c>
      <c r="Q42" s="20">
        <v>0.4</v>
      </c>
      <c r="R42" s="20">
        <v>0.6</v>
      </c>
      <c r="S42" s="20">
        <v>0</v>
      </c>
      <c r="T42" s="12">
        <v>6385</v>
      </c>
      <c r="U42" s="11">
        <v>3814</v>
      </c>
      <c r="V42" s="11">
        <v>1028</v>
      </c>
      <c r="W42" s="11">
        <v>1543</v>
      </c>
      <c r="X42" s="11">
        <v>0</v>
      </c>
      <c r="Y42" s="27">
        <v>4715</v>
      </c>
      <c r="Z42" s="27">
        <v>3814</v>
      </c>
      <c r="AA42" s="27">
        <v>901</v>
      </c>
      <c r="AB42" s="28">
        <v>127</v>
      </c>
      <c r="AC42" s="28">
        <v>2</v>
      </c>
      <c r="AD42" s="30">
        <v>129</v>
      </c>
    </row>
    <row r="43" spans="1:30">
      <c r="A43" s="15" t="s">
        <v>54</v>
      </c>
      <c r="B43" s="11">
        <f t="shared" ref="B43:B49" si="9">SUM(C43:F43)</f>
        <v>91803</v>
      </c>
      <c r="C43" s="11">
        <v>55868</v>
      </c>
      <c r="D43" s="11">
        <v>35589</v>
      </c>
      <c r="E43" s="11">
        <v>231</v>
      </c>
      <c r="F43" s="11">
        <v>115</v>
      </c>
      <c r="G43" s="11">
        <v>61000</v>
      </c>
      <c r="H43" s="11">
        <v>28729</v>
      </c>
      <c r="I43" s="11">
        <v>32271</v>
      </c>
      <c r="J43" s="11">
        <v>67</v>
      </c>
      <c r="K43" s="11">
        <v>2198</v>
      </c>
      <c r="L43" s="11">
        <v>3</v>
      </c>
      <c r="M43" s="11">
        <v>213</v>
      </c>
      <c r="N43" s="18">
        <v>0.6</v>
      </c>
      <c r="O43" s="18">
        <v>0.4</v>
      </c>
      <c r="P43" s="19" t="s">
        <v>215</v>
      </c>
      <c r="Q43" s="20">
        <v>0.75</v>
      </c>
      <c r="R43" s="20">
        <v>0</v>
      </c>
      <c r="S43" s="20">
        <v>0.25</v>
      </c>
      <c r="T43" s="12">
        <v>10349</v>
      </c>
      <c r="U43" s="12">
        <v>5998</v>
      </c>
      <c r="V43" s="12">
        <v>3263</v>
      </c>
      <c r="W43" s="12">
        <v>0</v>
      </c>
      <c r="X43" s="12">
        <v>1088</v>
      </c>
      <c r="Y43" s="27">
        <v>9364</v>
      </c>
      <c r="Z43" s="27">
        <v>5998</v>
      </c>
      <c r="AA43" s="27">
        <v>3366</v>
      </c>
      <c r="AB43" s="28">
        <v>-103</v>
      </c>
      <c r="AC43" s="28">
        <v>34</v>
      </c>
      <c r="AD43" s="30">
        <v>-69</v>
      </c>
    </row>
    <row r="44" spans="1:30">
      <c r="A44" s="13" t="s">
        <v>55</v>
      </c>
      <c r="B44" s="11">
        <f t="shared" si="9"/>
        <v>84328</v>
      </c>
      <c r="C44" s="11">
        <v>51374</v>
      </c>
      <c r="D44" s="11">
        <v>32313</v>
      </c>
      <c r="E44" s="11">
        <v>390</v>
      </c>
      <c r="F44" s="11">
        <v>251</v>
      </c>
      <c r="G44" s="11">
        <v>71041</v>
      </c>
      <c r="H44" s="11">
        <v>38910</v>
      </c>
      <c r="I44" s="11">
        <v>32131</v>
      </c>
      <c r="J44" s="11">
        <v>205</v>
      </c>
      <c r="K44" s="11">
        <v>6054</v>
      </c>
      <c r="L44" s="11">
        <v>12</v>
      </c>
      <c r="M44" s="11">
        <v>741</v>
      </c>
      <c r="N44" s="18">
        <v>0.6</v>
      </c>
      <c r="O44" s="18">
        <v>0.4</v>
      </c>
      <c r="P44" s="19" t="s">
        <v>215</v>
      </c>
      <c r="Q44" s="20">
        <v>0.75</v>
      </c>
      <c r="R44" s="20">
        <v>0</v>
      </c>
      <c r="S44" s="20">
        <v>0.25</v>
      </c>
      <c r="T44" s="12">
        <v>11047</v>
      </c>
      <c r="U44" s="12">
        <v>6368</v>
      </c>
      <c r="V44" s="12">
        <v>3509</v>
      </c>
      <c r="W44" s="12">
        <v>0</v>
      </c>
      <c r="X44" s="12">
        <v>1170</v>
      </c>
      <c r="Y44" s="27">
        <v>9942</v>
      </c>
      <c r="Z44" s="27">
        <v>6368</v>
      </c>
      <c r="AA44" s="27">
        <v>3574</v>
      </c>
      <c r="AB44" s="28">
        <v>-65</v>
      </c>
      <c r="AC44" s="28">
        <v>0</v>
      </c>
      <c r="AD44" s="30">
        <v>-65</v>
      </c>
    </row>
    <row r="45" spans="1:30">
      <c r="A45" s="15" t="s">
        <v>56</v>
      </c>
      <c r="B45" s="11">
        <f t="shared" si="9"/>
        <v>38048</v>
      </c>
      <c r="C45" s="11">
        <v>23218</v>
      </c>
      <c r="D45" s="11">
        <v>14738</v>
      </c>
      <c r="E45" s="11">
        <v>69</v>
      </c>
      <c r="F45" s="11">
        <v>23</v>
      </c>
      <c r="G45" s="11">
        <v>19522</v>
      </c>
      <c r="H45" s="11">
        <v>5499</v>
      </c>
      <c r="I45" s="11">
        <v>14023</v>
      </c>
      <c r="J45" s="11">
        <v>34</v>
      </c>
      <c r="K45" s="11">
        <v>1084</v>
      </c>
      <c r="L45" s="11">
        <v>0</v>
      </c>
      <c r="M45" s="11">
        <v>0</v>
      </c>
      <c r="N45" s="18">
        <v>0.8</v>
      </c>
      <c r="O45" s="18">
        <v>0.2</v>
      </c>
      <c r="P45" s="19" t="s">
        <v>215</v>
      </c>
      <c r="Q45" s="20">
        <v>0.7</v>
      </c>
      <c r="R45" s="20">
        <v>0</v>
      </c>
      <c r="S45" s="20">
        <v>0.3</v>
      </c>
      <c r="T45" s="12">
        <v>4061</v>
      </c>
      <c r="U45" s="12">
        <v>3125</v>
      </c>
      <c r="V45" s="12">
        <v>655</v>
      </c>
      <c r="W45" s="12">
        <v>0</v>
      </c>
      <c r="X45" s="12">
        <v>281</v>
      </c>
      <c r="Y45" s="27">
        <v>3804</v>
      </c>
      <c r="Z45" s="27">
        <v>3125</v>
      </c>
      <c r="AA45" s="27">
        <v>679</v>
      </c>
      <c r="AB45" s="28">
        <v>-24</v>
      </c>
      <c r="AC45" s="28">
        <v>4</v>
      </c>
      <c r="AD45" s="30">
        <v>-20</v>
      </c>
    </row>
    <row r="46" spans="1:30">
      <c r="A46" s="15" t="s">
        <v>57</v>
      </c>
      <c r="B46" s="11">
        <f t="shared" si="9"/>
        <v>69810</v>
      </c>
      <c r="C46" s="11">
        <v>41924</v>
      </c>
      <c r="D46" s="11">
        <v>27435</v>
      </c>
      <c r="E46" s="11">
        <v>267</v>
      </c>
      <c r="F46" s="11">
        <v>184</v>
      </c>
      <c r="G46" s="11">
        <v>29616</v>
      </c>
      <c r="H46" s="11">
        <v>7844</v>
      </c>
      <c r="I46" s="11">
        <v>21772</v>
      </c>
      <c r="J46" s="11">
        <v>44</v>
      </c>
      <c r="K46" s="11">
        <v>1993</v>
      </c>
      <c r="L46" s="11">
        <v>0</v>
      </c>
      <c r="M46" s="11">
        <v>0</v>
      </c>
      <c r="N46" s="18">
        <v>0.6</v>
      </c>
      <c r="O46" s="18">
        <v>0.4</v>
      </c>
      <c r="P46" s="19" t="s">
        <v>215</v>
      </c>
      <c r="Q46" s="20">
        <v>0.7</v>
      </c>
      <c r="R46" s="20">
        <v>0</v>
      </c>
      <c r="S46" s="20">
        <v>0.3</v>
      </c>
      <c r="T46" s="12">
        <v>7226</v>
      </c>
      <c r="U46" s="12">
        <v>4264</v>
      </c>
      <c r="V46" s="12">
        <v>2073</v>
      </c>
      <c r="W46" s="12">
        <v>0</v>
      </c>
      <c r="X46" s="12">
        <v>889</v>
      </c>
      <c r="Y46" s="27">
        <v>6430</v>
      </c>
      <c r="Z46" s="27">
        <v>4264</v>
      </c>
      <c r="AA46" s="27">
        <v>2166</v>
      </c>
      <c r="AB46" s="28">
        <v>-93</v>
      </c>
      <c r="AC46" s="28">
        <v>12</v>
      </c>
      <c r="AD46" s="30">
        <v>-81</v>
      </c>
    </row>
    <row r="47" spans="1:30">
      <c r="A47" s="13" t="s">
        <v>58</v>
      </c>
      <c r="B47" s="11">
        <f t="shared" si="9"/>
        <v>94039</v>
      </c>
      <c r="C47" s="11">
        <v>58508</v>
      </c>
      <c r="D47" s="11">
        <v>35191</v>
      </c>
      <c r="E47" s="11">
        <v>199</v>
      </c>
      <c r="F47" s="11">
        <v>141</v>
      </c>
      <c r="G47" s="11">
        <v>50677</v>
      </c>
      <c r="H47" s="11">
        <v>20819</v>
      </c>
      <c r="I47" s="11">
        <v>29858</v>
      </c>
      <c r="J47" s="11">
        <v>52</v>
      </c>
      <c r="K47" s="11">
        <v>1470</v>
      </c>
      <c r="L47" s="11">
        <v>0</v>
      </c>
      <c r="M47" s="11">
        <v>0</v>
      </c>
      <c r="N47" s="18">
        <v>0.6</v>
      </c>
      <c r="O47" s="18">
        <v>0.4</v>
      </c>
      <c r="P47" s="19" t="s">
        <v>215</v>
      </c>
      <c r="Q47" s="20">
        <v>0.7</v>
      </c>
      <c r="R47" s="20">
        <v>0</v>
      </c>
      <c r="S47" s="20">
        <v>0.3</v>
      </c>
      <c r="T47" s="12">
        <v>10021</v>
      </c>
      <c r="U47" s="12">
        <v>5856</v>
      </c>
      <c r="V47" s="12">
        <v>2915</v>
      </c>
      <c r="W47" s="12">
        <v>0</v>
      </c>
      <c r="X47" s="12">
        <v>1250</v>
      </c>
      <c r="Y47" s="27">
        <v>8817</v>
      </c>
      <c r="Z47" s="27">
        <v>5856</v>
      </c>
      <c r="AA47" s="27">
        <v>2961</v>
      </c>
      <c r="AB47" s="28">
        <v>-46</v>
      </c>
      <c r="AC47" s="28">
        <v>0</v>
      </c>
      <c r="AD47" s="30">
        <v>-46</v>
      </c>
    </row>
    <row r="48" spans="1:30">
      <c r="A48" s="15" t="s">
        <v>59</v>
      </c>
      <c r="B48" s="11">
        <f t="shared" si="9"/>
        <v>93292</v>
      </c>
      <c r="C48" s="11">
        <v>57900</v>
      </c>
      <c r="D48" s="11">
        <v>34790</v>
      </c>
      <c r="E48" s="11">
        <v>345</v>
      </c>
      <c r="F48" s="11">
        <v>257</v>
      </c>
      <c r="G48" s="11">
        <v>46704</v>
      </c>
      <c r="H48" s="11">
        <v>19459</v>
      </c>
      <c r="I48" s="11">
        <v>27245</v>
      </c>
      <c r="J48" s="11">
        <v>115</v>
      </c>
      <c r="K48" s="11">
        <v>4427</v>
      </c>
      <c r="L48" s="11">
        <v>3</v>
      </c>
      <c r="M48" s="11">
        <v>96</v>
      </c>
      <c r="N48" s="18">
        <v>0.8</v>
      </c>
      <c r="O48" s="18">
        <v>0.2</v>
      </c>
      <c r="P48" s="19" t="s">
        <v>214</v>
      </c>
      <c r="Q48" s="20">
        <v>0.8</v>
      </c>
      <c r="R48" s="20">
        <v>0</v>
      </c>
      <c r="S48" s="20">
        <v>0.2</v>
      </c>
      <c r="T48" s="12">
        <v>10197</v>
      </c>
      <c r="U48" s="12">
        <v>7867</v>
      </c>
      <c r="V48" s="12">
        <v>1865</v>
      </c>
      <c r="W48" s="12">
        <v>0</v>
      </c>
      <c r="X48" s="12">
        <v>465</v>
      </c>
      <c r="Y48" s="27">
        <v>9870</v>
      </c>
      <c r="Z48" s="27">
        <v>7867</v>
      </c>
      <c r="AA48" s="27">
        <v>2003</v>
      </c>
      <c r="AB48" s="28">
        <v>-138</v>
      </c>
      <c r="AC48" s="28">
        <v>21</v>
      </c>
      <c r="AD48" s="30">
        <v>-117</v>
      </c>
    </row>
    <row r="49" spans="1:30">
      <c r="A49" s="13" t="s">
        <v>60</v>
      </c>
      <c r="B49" s="11">
        <f t="shared" si="9"/>
        <v>159125</v>
      </c>
      <c r="C49" s="11">
        <v>94289</v>
      </c>
      <c r="D49" s="11">
        <v>64060</v>
      </c>
      <c r="E49" s="11">
        <v>613</v>
      </c>
      <c r="F49" s="11">
        <v>163</v>
      </c>
      <c r="G49" s="11">
        <v>47051</v>
      </c>
      <c r="H49" s="11">
        <v>9664</v>
      </c>
      <c r="I49" s="11">
        <v>37387</v>
      </c>
      <c r="J49" s="11">
        <v>88</v>
      </c>
      <c r="K49" s="11">
        <v>3551</v>
      </c>
      <c r="L49" s="11">
        <v>2</v>
      </c>
      <c r="M49" s="11">
        <v>168</v>
      </c>
      <c r="N49" s="18">
        <v>0.8</v>
      </c>
      <c r="O49" s="18">
        <v>0.2</v>
      </c>
      <c r="P49" s="19" t="s">
        <v>215</v>
      </c>
      <c r="Q49" s="20">
        <v>0.75</v>
      </c>
      <c r="R49" s="20">
        <v>0</v>
      </c>
      <c r="S49" s="20">
        <v>0.25</v>
      </c>
      <c r="T49" s="12">
        <v>15539</v>
      </c>
      <c r="U49" s="12">
        <v>12175</v>
      </c>
      <c r="V49" s="12">
        <v>2523</v>
      </c>
      <c r="W49" s="12">
        <v>0</v>
      </c>
      <c r="X49" s="12">
        <v>841</v>
      </c>
      <c r="Y49" s="27">
        <v>14949</v>
      </c>
      <c r="Z49" s="27">
        <v>12175</v>
      </c>
      <c r="AA49" s="27">
        <v>2774</v>
      </c>
      <c r="AB49" s="28">
        <v>-251</v>
      </c>
      <c r="AC49" s="28">
        <v>91</v>
      </c>
      <c r="AD49" s="30">
        <v>-160</v>
      </c>
    </row>
    <row r="50" customHeight="true" spans="1:30">
      <c r="A50" s="7" t="s">
        <v>61</v>
      </c>
      <c r="B50" s="9">
        <f>SUM(B52,B53,B54,B55:B63)</f>
        <v>831625</v>
      </c>
      <c r="C50" s="9">
        <v>517195</v>
      </c>
      <c r="D50" s="9">
        <v>308590</v>
      </c>
      <c r="E50" s="9">
        <v>3619</v>
      </c>
      <c r="F50" s="9">
        <v>2221</v>
      </c>
      <c r="G50" s="9">
        <v>164687</v>
      </c>
      <c r="H50" s="9">
        <v>28693</v>
      </c>
      <c r="I50" s="9">
        <v>135994</v>
      </c>
      <c r="J50" s="9">
        <v>865</v>
      </c>
      <c r="K50" s="9">
        <v>32528</v>
      </c>
      <c r="L50" s="9">
        <v>17</v>
      </c>
      <c r="M50" s="9">
        <v>1100</v>
      </c>
      <c r="N50" s="9"/>
      <c r="O50" s="9"/>
      <c r="P50" s="9"/>
      <c r="Q50" s="21"/>
      <c r="R50" s="21"/>
      <c r="S50" s="21"/>
      <c r="T50" s="9">
        <v>80281</v>
      </c>
      <c r="U50" s="9">
        <v>56266</v>
      </c>
      <c r="V50" s="9">
        <v>17564</v>
      </c>
      <c r="W50" s="9">
        <v>2136</v>
      </c>
      <c r="X50" s="9">
        <v>4315</v>
      </c>
      <c r="Y50" s="9">
        <v>74481</v>
      </c>
      <c r="Z50" s="9">
        <v>56266</v>
      </c>
      <c r="AA50" s="9">
        <v>18215</v>
      </c>
      <c r="AB50" s="9">
        <v>-651</v>
      </c>
      <c r="AC50" s="9">
        <v>194</v>
      </c>
      <c r="AD50" s="9">
        <v>-457</v>
      </c>
    </row>
    <row r="51" ht="24" customHeight="true" spans="1:30">
      <c r="A51" s="7" t="s">
        <v>11</v>
      </c>
      <c r="B51" s="9">
        <f>SUM(B52,B53,B54)</f>
        <v>106507</v>
      </c>
      <c r="C51" s="9">
        <v>72272</v>
      </c>
      <c r="D51" s="9">
        <v>33497</v>
      </c>
      <c r="E51" s="9">
        <v>530</v>
      </c>
      <c r="F51" s="9">
        <v>208</v>
      </c>
      <c r="G51" s="9">
        <v>5683</v>
      </c>
      <c r="H51" s="9">
        <v>2231</v>
      </c>
      <c r="I51" s="9">
        <v>3452</v>
      </c>
      <c r="J51" s="9">
        <v>27</v>
      </c>
      <c r="K51" s="9">
        <v>1198</v>
      </c>
      <c r="L51" s="9">
        <v>1</v>
      </c>
      <c r="M51" s="9">
        <v>31</v>
      </c>
      <c r="N51" s="9"/>
      <c r="O51" s="9"/>
      <c r="P51" s="9"/>
      <c r="Q51" s="21"/>
      <c r="R51" s="21"/>
      <c r="S51" s="21"/>
      <c r="T51" s="9">
        <v>9138</v>
      </c>
      <c r="U51" s="9">
        <v>5578</v>
      </c>
      <c r="V51" s="9">
        <v>1424</v>
      </c>
      <c r="W51" s="9">
        <v>2136</v>
      </c>
      <c r="X51" s="9">
        <v>0</v>
      </c>
      <c r="Y51" s="9">
        <v>6969</v>
      </c>
      <c r="Z51" s="9">
        <v>5578</v>
      </c>
      <c r="AA51" s="9">
        <v>1391</v>
      </c>
      <c r="AB51" s="9">
        <v>33</v>
      </c>
      <c r="AC51" s="9">
        <v>4</v>
      </c>
      <c r="AD51" s="9">
        <v>37</v>
      </c>
    </row>
    <row r="52" spans="1:30">
      <c r="A52" s="10" t="s">
        <v>62</v>
      </c>
      <c r="B52" s="11">
        <f t="shared" ref="B52:B54" si="10">SUM(C52:F52)</f>
        <v>36542</v>
      </c>
      <c r="C52" s="11">
        <v>24987</v>
      </c>
      <c r="D52" s="11">
        <v>11393</v>
      </c>
      <c r="E52" s="11">
        <v>119</v>
      </c>
      <c r="F52" s="11">
        <v>43</v>
      </c>
      <c r="G52" s="11">
        <v>1587</v>
      </c>
      <c r="H52" s="11">
        <v>663</v>
      </c>
      <c r="I52" s="11">
        <v>924</v>
      </c>
      <c r="J52" s="11">
        <v>8</v>
      </c>
      <c r="K52" s="11">
        <v>394</v>
      </c>
      <c r="L52" s="11">
        <v>1</v>
      </c>
      <c r="M52" s="11">
        <v>31</v>
      </c>
      <c r="N52" s="18">
        <v>0.6</v>
      </c>
      <c r="O52" s="18">
        <v>0.4</v>
      </c>
      <c r="P52" s="19" t="s">
        <v>215</v>
      </c>
      <c r="Q52" s="20">
        <v>0.4</v>
      </c>
      <c r="R52" s="20">
        <v>0.6</v>
      </c>
      <c r="S52" s="20">
        <v>0</v>
      </c>
      <c r="T52" s="12">
        <v>3067</v>
      </c>
      <c r="U52" s="11">
        <v>1874</v>
      </c>
      <c r="V52" s="11">
        <v>478</v>
      </c>
      <c r="W52" s="11">
        <v>715</v>
      </c>
      <c r="X52" s="11">
        <v>0</v>
      </c>
      <c r="Y52" s="27">
        <v>2346</v>
      </c>
      <c r="Z52" s="27">
        <v>1874</v>
      </c>
      <c r="AA52" s="27">
        <v>472</v>
      </c>
      <c r="AB52" s="28">
        <v>6</v>
      </c>
      <c r="AC52" s="28">
        <v>0</v>
      </c>
      <c r="AD52" s="30">
        <v>6</v>
      </c>
    </row>
    <row r="53" spans="1:30">
      <c r="A53" s="10" t="s">
        <v>64</v>
      </c>
      <c r="B53" s="11">
        <f t="shared" si="10"/>
        <v>53892</v>
      </c>
      <c r="C53" s="11">
        <v>36711</v>
      </c>
      <c r="D53" s="11">
        <v>16676</v>
      </c>
      <c r="E53" s="11">
        <v>375</v>
      </c>
      <c r="F53" s="11">
        <v>130</v>
      </c>
      <c r="G53" s="11">
        <v>671</v>
      </c>
      <c r="H53" s="11">
        <v>0</v>
      </c>
      <c r="I53" s="11">
        <v>671</v>
      </c>
      <c r="J53" s="11">
        <v>12</v>
      </c>
      <c r="K53" s="11">
        <v>493</v>
      </c>
      <c r="L53" s="11">
        <v>0</v>
      </c>
      <c r="M53" s="11">
        <v>0</v>
      </c>
      <c r="N53" s="18">
        <v>0.6</v>
      </c>
      <c r="O53" s="18">
        <v>0.4</v>
      </c>
      <c r="P53" s="19" t="s">
        <v>215</v>
      </c>
      <c r="Q53" s="20">
        <v>0.4</v>
      </c>
      <c r="R53" s="20">
        <v>0.6</v>
      </c>
      <c r="S53" s="20">
        <v>0</v>
      </c>
      <c r="T53" s="12">
        <v>4592</v>
      </c>
      <c r="U53" s="11">
        <v>2815</v>
      </c>
      <c r="V53" s="11">
        <v>711</v>
      </c>
      <c r="W53" s="11">
        <v>1066</v>
      </c>
      <c r="X53" s="11">
        <v>0</v>
      </c>
      <c r="Y53" s="27">
        <v>3495</v>
      </c>
      <c r="Z53" s="27">
        <v>2815</v>
      </c>
      <c r="AA53" s="27">
        <v>680</v>
      </c>
      <c r="AB53" s="28">
        <v>31</v>
      </c>
      <c r="AC53" s="28">
        <v>4</v>
      </c>
      <c r="AD53" s="30">
        <v>35</v>
      </c>
    </row>
    <row r="54" spans="1:30">
      <c r="A54" s="14" t="s">
        <v>66</v>
      </c>
      <c r="B54" s="11">
        <f t="shared" si="10"/>
        <v>16073</v>
      </c>
      <c r="C54" s="11">
        <v>10574</v>
      </c>
      <c r="D54" s="11">
        <v>5428</v>
      </c>
      <c r="E54" s="11">
        <v>36</v>
      </c>
      <c r="F54" s="11">
        <v>35</v>
      </c>
      <c r="G54" s="11">
        <v>3425</v>
      </c>
      <c r="H54" s="11">
        <v>1568</v>
      </c>
      <c r="I54" s="11">
        <v>1857</v>
      </c>
      <c r="J54" s="11">
        <v>7</v>
      </c>
      <c r="K54" s="11">
        <v>311</v>
      </c>
      <c r="L54" s="11">
        <v>0</v>
      </c>
      <c r="M54" s="11">
        <v>0</v>
      </c>
      <c r="N54" s="18">
        <v>0.6</v>
      </c>
      <c r="O54" s="18">
        <v>0.4</v>
      </c>
      <c r="P54" s="19" t="s">
        <v>215</v>
      </c>
      <c r="Q54" s="20">
        <v>0.4</v>
      </c>
      <c r="R54" s="20">
        <v>0.6</v>
      </c>
      <c r="S54" s="20">
        <v>0</v>
      </c>
      <c r="T54" s="12">
        <v>1479</v>
      </c>
      <c r="U54" s="11">
        <v>889</v>
      </c>
      <c r="V54" s="11">
        <v>235</v>
      </c>
      <c r="W54" s="11">
        <v>355</v>
      </c>
      <c r="X54" s="11">
        <v>0</v>
      </c>
      <c r="Y54" s="27">
        <v>1128</v>
      </c>
      <c r="Z54" s="27">
        <v>889</v>
      </c>
      <c r="AA54" s="27">
        <v>239</v>
      </c>
      <c r="AB54" s="28">
        <v>-4</v>
      </c>
      <c r="AC54" s="28">
        <v>0</v>
      </c>
      <c r="AD54" s="30">
        <v>-4</v>
      </c>
    </row>
    <row r="55" spans="1:30">
      <c r="A55" s="15" t="s">
        <v>68</v>
      </c>
      <c r="B55" s="11">
        <f t="shared" ref="B55:B63" si="11">SUM(C55:F55)</f>
        <v>122530</v>
      </c>
      <c r="C55" s="11">
        <v>75197</v>
      </c>
      <c r="D55" s="11">
        <v>46575</v>
      </c>
      <c r="E55" s="11">
        <v>507</v>
      </c>
      <c r="F55" s="11">
        <v>251</v>
      </c>
      <c r="G55" s="11">
        <v>14306</v>
      </c>
      <c r="H55" s="11">
        <v>1111</v>
      </c>
      <c r="I55" s="11">
        <v>13195</v>
      </c>
      <c r="J55" s="11">
        <v>136</v>
      </c>
      <c r="K55" s="11">
        <v>4470</v>
      </c>
      <c r="L55" s="11">
        <v>5</v>
      </c>
      <c r="M55" s="11">
        <v>306</v>
      </c>
      <c r="N55" s="18">
        <v>0.6</v>
      </c>
      <c r="O55" s="18">
        <v>0.4</v>
      </c>
      <c r="P55" s="19" t="s">
        <v>215</v>
      </c>
      <c r="Q55" s="20">
        <v>0.75</v>
      </c>
      <c r="R55" s="20">
        <v>0</v>
      </c>
      <c r="S55" s="20">
        <v>0.25</v>
      </c>
      <c r="T55" s="12">
        <v>11495</v>
      </c>
      <c r="U55" s="12">
        <v>6972</v>
      </c>
      <c r="V55" s="12">
        <v>3392</v>
      </c>
      <c r="W55" s="12">
        <v>0</v>
      </c>
      <c r="X55" s="12">
        <v>1131</v>
      </c>
      <c r="Y55" s="27">
        <v>10485</v>
      </c>
      <c r="Z55" s="27">
        <v>6972</v>
      </c>
      <c r="AA55" s="27">
        <v>3513</v>
      </c>
      <c r="AB55" s="28">
        <v>-121</v>
      </c>
      <c r="AC55" s="28">
        <v>0</v>
      </c>
      <c r="AD55" s="30">
        <v>-121</v>
      </c>
    </row>
    <row r="56" spans="1:30">
      <c r="A56" s="15" t="s">
        <v>69</v>
      </c>
      <c r="B56" s="11">
        <f t="shared" si="11"/>
        <v>69448</v>
      </c>
      <c r="C56" s="11">
        <v>43261</v>
      </c>
      <c r="D56" s="11">
        <v>25939</v>
      </c>
      <c r="E56" s="11">
        <v>178</v>
      </c>
      <c r="F56" s="11">
        <v>70</v>
      </c>
      <c r="G56" s="11">
        <v>21193</v>
      </c>
      <c r="H56" s="11">
        <v>2804</v>
      </c>
      <c r="I56" s="11">
        <v>18389</v>
      </c>
      <c r="J56" s="11">
        <v>157</v>
      </c>
      <c r="K56" s="11">
        <v>6998</v>
      </c>
      <c r="L56" s="11">
        <v>1</v>
      </c>
      <c r="M56" s="11">
        <v>68</v>
      </c>
      <c r="N56" s="18">
        <v>0.8</v>
      </c>
      <c r="O56" s="18">
        <v>0.2</v>
      </c>
      <c r="P56" s="19" t="s">
        <v>214</v>
      </c>
      <c r="Q56" s="20">
        <v>0.8</v>
      </c>
      <c r="R56" s="20">
        <v>0</v>
      </c>
      <c r="S56" s="20">
        <v>0.2</v>
      </c>
      <c r="T56" s="12">
        <v>7180</v>
      </c>
      <c r="U56" s="12">
        <v>5629</v>
      </c>
      <c r="V56" s="12">
        <v>1241</v>
      </c>
      <c r="W56" s="12">
        <v>0</v>
      </c>
      <c r="X56" s="12">
        <v>310</v>
      </c>
      <c r="Y56" s="27">
        <v>6937</v>
      </c>
      <c r="Z56" s="27">
        <v>5629</v>
      </c>
      <c r="AA56" s="27">
        <v>1308</v>
      </c>
      <c r="AB56" s="28">
        <v>-67</v>
      </c>
      <c r="AC56" s="28">
        <v>0</v>
      </c>
      <c r="AD56" s="30">
        <v>-67</v>
      </c>
    </row>
    <row r="57" spans="1:30">
      <c r="A57" s="13" t="s">
        <v>70</v>
      </c>
      <c r="B57" s="11">
        <f t="shared" si="11"/>
        <v>147496</v>
      </c>
      <c r="C57" s="11">
        <v>87397</v>
      </c>
      <c r="D57" s="11">
        <v>59089</v>
      </c>
      <c r="E57" s="11">
        <v>547</v>
      </c>
      <c r="F57" s="11">
        <v>463</v>
      </c>
      <c r="G57" s="11">
        <v>26080</v>
      </c>
      <c r="H57" s="11">
        <v>1447</v>
      </c>
      <c r="I57" s="11">
        <v>24633</v>
      </c>
      <c r="J57" s="11">
        <v>143</v>
      </c>
      <c r="K57" s="11">
        <v>5825</v>
      </c>
      <c r="L57" s="11">
        <v>1</v>
      </c>
      <c r="M57" s="11">
        <v>74</v>
      </c>
      <c r="N57" s="18">
        <v>0.8</v>
      </c>
      <c r="O57" s="18">
        <v>0.2</v>
      </c>
      <c r="P57" s="19" t="s">
        <v>214</v>
      </c>
      <c r="Q57" s="20">
        <v>0.8</v>
      </c>
      <c r="R57" s="20">
        <v>0</v>
      </c>
      <c r="S57" s="20">
        <v>0.2</v>
      </c>
      <c r="T57" s="12">
        <v>14109</v>
      </c>
      <c r="U57" s="12">
        <v>11182</v>
      </c>
      <c r="V57" s="12">
        <v>2342</v>
      </c>
      <c r="W57" s="12">
        <v>0</v>
      </c>
      <c r="X57" s="12">
        <v>585</v>
      </c>
      <c r="Y57" s="27">
        <v>13564</v>
      </c>
      <c r="Z57" s="27">
        <v>11182</v>
      </c>
      <c r="AA57" s="27">
        <v>2382</v>
      </c>
      <c r="AB57" s="28">
        <v>-40</v>
      </c>
      <c r="AC57" s="28">
        <v>0</v>
      </c>
      <c r="AD57" s="30">
        <v>-40</v>
      </c>
    </row>
    <row r="58" spans="1:30">
      <c r="A58" s="15" t="s">
        <v>71</v>
      </c>
      <c r="B58" s="11">
        <f t="shared" si="11"/>
        <v>83702</v>
      </c>
      <c r="C58" s="11">
        <v>51038</v>
      </c>
      <c r="D58" s="11">
        <v>32078</v>
      </c>
      <c r="E58" s="11">
        <v>325</v>
      </c>
      <c r="F58" s="11">
        <v>261</v>
      </c>
      <c r="G58" s="11">
        <v>23980</v>
      </c>
      <c r="H58" s="11">
        <v>6243</v>
      </c>
      <c r="I58" s="11">
        <v>17737</v>
      </c>
      <c r="J58" s="11">
        <v>66</v>
      </c>
      <c r="K58" s="11">
        <v>1882</v>
      </c>
      <c r="L58" s="11">
        <v>0</v>
      </c>
      <c r="M58" s="11">
        <v>0</v>
      </c>
      <c r="N58" s="18">
        <v>0.6</v>
      </c>
      <c r="O58" s="18">
        <v>0.4</v>
      </c>
      <c r="P58" s="19" t="s">
        <v>214</v>
      </c>
      <c r="Q58" s="20">
        <v>0.8</v>
      </c>
      <c r="R58" s="20">
        <v>0</v>
      </c>
      <c r="S58" s="20">
        <v>0.2</v>
      </c>
      <c r="T58" s="12">
        <v>8340</v>
      </c>
      <c r="U58" s="12">
        <v>4980</v>
      </c>
      <c r="V58" s="12">
        <v>2688</v>
      </c>
      <c r="W58" s="12">
        <v>0</v>
      </c>
      <c r="X58" s="12">
        <v>672</v>
      </c>
      <c r="Y58" s="27">
        <v>7793</v>
      </c>
      <c r="Z58" s="27">
        <v>4980</v>
      </c>
      <c r="AA58" s="27">
        <v>2813</v>
      </c>
      <c r="AB58" s="28">
        <v>-125</v>
      </c>
      <c r="AC58" s="28">
        <v>24</v>
      </c>
      <c r="AD58" s="30">
        <v>-101</v>
      </c>
    </row>
    <row r="59" spans="1:30">
      <c r="A59" s="15" t="s">
        <v>72</v>
      </c>
      <c r="B59" s="11">
        <f t="shared" si="11"/>
        <v>96177</v>
      </c>
      <c r="C59" s="11">
        <v>60456</v>
      </c>
      <c r="D59" s="11">
        <v>35221</v>
      </c>
      <c r="E59" s="11">
        <v>308</v>
      </c>
      <c r="F59" s="11">
        <v>192</v>
      </c>
      <c r="G59" s="11">
        <v>20595</v>
      </c>
      <c r="H59" s="11">
        <v>2812</v>
      </c>
      <c r="I59" s="11">
        <v>17783</v>
      </c>
      <c r="J59" s="11">
        <v>94</v>
      </c>
      <c r="K59" s="11">
        <v>4257</v>
      </c>
      <c r="L59" s="11">
        <v>0</v>
      </c>
      <c r="M59" s="11">
        <v>0</v>
      </c>
      <c r="N59" s="18">
        <v>0.6</v>
      </c>
      <c r="O59" s="18">
        <v>0.4</v>
      </c>
      <c r="P59" s="19" t="s">
        <v>214</v>
      </c>
      <c r="Q59" s="20">
        <v>0.8</v>
      </c>
      <c r="R59" s="20">
        <v>0</v>
      </c>
      <c r="S59" s="20">
        <v>0.2</v>
      </c>
      <c r="T59" s="12">
        <v>9158</v>
      </c>
      <c r="U59" s="12">
        <v>5501</v>
      </c>
      <c r="V59" s="12">
        <v>2926</v>
      </c>
      <c r="W59" s="12">
        <v>0</v>
      </c>
      <c r="X59" s="12">
        <v>731</v>
      </c>
      <c r="Y59" s="27">
        <v>8460</v>
      </c>
      <c r="Z59" s="27">
        <v>5501</v>
      </c>
      <c r="AA59" s="27">
        <v>2959</v>
      </c>
      <c r="AB59" s="28">
        <v>-33</v>
      </c>
      <c r="AC59" s="28">
        <v>0</v>
      </c>
      <c r="AD59" s="30">
        <v>-33</v>
      </c>
    </row>
    <row r="60" spans="1:30">
      <c r="A60" s="15" t="s">
        <v>73</v>
      </c>
      <c r="B60" s="11">
        <f t="shared" si="11"/>
        <v>68643</v>
      </c>
      <c r="C60" s="11">
        <v>41530</v>
      </c>
      <c r="D60" s="11">
        <v>26407</v>
      </c>
      <c r="E60" s="11">
        <v>443</v>
      </c>
      <c r="F60" s="11">
        <v>263</v>
      </c>
      <c r="G60" s="11">
        <v>18868</v>
      </c>
      <c r="H60" s="11">
        <v>3879</v>
      </c>
      <c r="I60" s="11">
        <v>14989</v>
      </c>
      <c r="J60" s="11">
        <v>78</v>
      </c>
      <c r="K60" s="11">
        <v>1998</v>
      </c>
      <c r="L60" s="11">
        <v>2</v>
      </c>
      <c r="M60" s="11">
        <v>140</v>
      </c>
      <c r="N60" s="18">
        <v>0.8</v>
      </c>
      <c r="O60" s="18">
        <v>0.2</v>
      </c>
      <c r="P60" s="19" t="s">
        <v>214</v>
      </c>
      <c r="Q60" s="20">
        <v>0.8</v>
      </c>
      <c r="R60" s="20">
        <v>0</v>
      </c>
      <c r="S60" s="20">
        <v>0.2</v>
      </c>
      <c r="T60" s="12">
        <v>7074</v>
      </c>
      <c r="U60" s="12">
        <v>5562</v>
      </c>
      <c r="V60" s="12">
        <v>1210</v>
      </c>
      <c r="W60" s="12">
        <v>0</v>
      </c>
      <c r="X60" s="12">
        <v>302</v>
      </c>
      <c r="Y60" s="27">
        <v>6817</v>
      </c>
      <c r="Z60" s="27">
        <v>5562</v>
      </c>
      <c r="AA60" s="27">
        <v>1255</v>
      </c>
      <c r="AB60" s="28">
        <v>-45</v>
      </c>
      <c r="AC60" s="28">
        <v>5</v>
      </c>
      <c r="AD60" s="30">
        <v>-40</v>
      </c>
    </row>
    <row r="61" spans="1:30">
      <c r="A61" s="13" t="s">
        <v>74</v>
      </c>
      <c r="B61" s="11">
        <f t="shared" si="11"/>
        <v>74458</v>
      </c>
      <c r="C61" s="11">
        <v>46909</v>
      </c>
      <c r="D61" s="11">
        <v>26807</v>
      </c>
      <c r="E61" s="11">
        <v>442</v>
      </c>
      <c r="F61" s="11">
        <v>300</v>
      </c>
      <c r="G61" s="11">
        <v>13098</v>
      </c>
      <c r="H61" s="11">
        <v>1189</v>
      </c>
      <c r="I61" s="11">
        <v>11909</v>
      </c>
      <c r="J61" s="11">
        <v>120</v>
      </c>
      <c r="K61" s="11">
        <v>4622</v>
      </c>
      <c r="L61" s="11">
        <v>6</v>
      </c>
      <c r="M61" s="11">
        <v>396</v>
      </c>
      <c r="N61" s="18">
        <v>0.8</v>
      </c>
      <c r="O61" s="18">
        <v>0.2</v>
      </c>
      <c r="P61" s="19" t="s">
        <v>214</v>
      </c>
      <c r="Q61" s="20">
        <v>0.8</v>
      </c>
      <c r="R61" s="20">
        <v>0</v>
      </c>
      <c r="S61" s="20">
        <v>0.2</v>
      </c>
      <c r="T61" s="12">
        <v>7417</v>
      </c>
      <c r="U61" s="12">
        <v>5884</v>
      </c>
      <c r="V61" s="12">
        <v>1227</v>
      </c>
      <c r="W61" s="12">
        <v>0</v>
      </c>
      <c r="X61" s="12">
        <v>306</v>
      </c>
      <c r="Y61" s="27">
        <v>7239</v>
      </c>
      <c r="Z61" s="27">
        <v>5884</v>
      </c>
      <c r="AA61" s="27">
        <v>1355</v>
      </c>
      <c r="AB61" s="28">
        <v>-128</v>
      </c>
      <c r="AC61" s="28">
        <v>68</v>
      </c>
      <c r="AD61" s="30">
        <v>-60</v>
      </c>
    </row>
    <row r="62" spans="1:30">
      <c r="A62" s="13" t="s">
        <v>75</v>
      </c>
      <c r="B62" s="11">
        <f t="shared" si="11"/>
        <v>29441</v>
      </c>
      <c r="C62" s="11">
        <v>18161</v>
      </c>
      <c r="D62" s="11">
        <v>11010</v>
      </c>
      <c r="E62" s="11">
        <v>165</v>
      </c>
      <c r="F62" s="11">
        <v>105</v>
      </c>
      <c r="G62" s="11">
        <v>4640</v>
      </c>
      <c r="H62" s="11">
        <v>915</v>
      </c>
      <c r="I62" s="11">
        <v>3725</v>
      </c>
      <c r="J62" s="11">
        <v>25</v>
      </c>
      <c r="K62" s="11">
        <v>792</v>
      </c>
      <c r="L62" s="11">
        <v>1</v>
      </c>
      <c r="M62" s="11">
        <v>85</v>
      </c>
      <c r="N62" s="18">
        <v>0.8</v>
      </c>
      <c r="O62" s="18">
        <v>0.2</v>
      </c>
      <c r="P62" s="19" t="s">
        <v>214</v>
      </c>
      <c r="Q62" s="20">
        <v>0.8</v>
      </c>
      <c r="R62" s="20">
        <v>0</v>
      </c>
      <c r="S62" s="20">
        <v>0.2</v>
      </c>
      <c r="T62" s="12">
        <v>2814</v>
      </c>
      <c r="U62" s="12">
        <v>2234</v>
      </c>
      <c r="V62" s="12">
        <v>464</v>
      </c>
      <c r="W62" s="12">
        <v>0</v>
      </c>
      <c r="X62" s="12">
        <v>116</v>
      </c>
      <c r="Y62" s="27">
        <v>2798</v>
      </c>
      <c r="Z62" s="27">
        <v>2234</v>
      </c>
      <c r="AA62" s="27">
        <v>564</v>
      </c>
      <c r="AB62" s="28">
        <v>-100</v>
      </c>
      <c r="AC62" s="28">
        <v>91</v>
      </c>
      <c r="AD62" s="30">
        <v>-9</v>
      </c>
    </row>
    <row r="63" spans="1:30">
      <c r="A63" s="15" t="s">
        <v>76</v>
      </c>
      <c r="B63" s="11">
        <f t="shared" si="11"/>
        <v>33223</v>
      </c>
      <c r="C63" s="11">
        <v>20974</v>
      </c>
      <c r="D63" s="11">
        <v>11967</v>
      </c>
      <c r="E63" s="11">
        <v>174</v>
      </c>
      <c r="F63" s="11">
        <v>108</v>
      </c>
      <c r="G63" s="11">
        <v>16244</v>
      </c>
      <c r="H63" s="11">
        <v>6062</v>
      </c>
      <c r="I63" s="11">
        <v>10182</v>
      </c>
      <c r="J63" s="11">
        <v>19</v>
      </c>
      <c r="K63" s="11">
        <v>486</v>
      </c>
      <c r="L63" s="11">
        <v>0</v>
      </c>
      <c r="M63" s="11">
        <v>0</v>
      </c>
      <c r="N63" s="18">
        <v>0.8</v>
      </c>
      <c r="O63" s="18">
        <v>0.2</v>
      </c>
      <c r="P63" s="19" t="s">
        <v>214</v>
      </c>
      <c r="Q63" s="20">
        <v>0.8</v>
      </c>
      <c r="R63" s="20">
        <v>0</v>
      </c>
      <c r="S63" s="20">
        <v>0.2</v>
      </c>
      <c r="T63" s="12">
        <v>3556</v>
      </c>
      <c r="U63" s="12">
        <v>2744</v>
      </c>
      <c r="V63" s="12">
        <v>650</v>
      </c>
      <c r="W63" s="12">
        <v>0</v>
      </c>
      <c r="X63" s="12">
        <v>162</v>
      </c>
      <c r="Y63" s="27">
        <v>3419</v>
      </c>
      <c r="Z63" s="27">
        <v>2744</v>
      </c>
      <c r="AA63" s="27">
        <v>675</v>
      </c>
      <c r="AB63" s="28">
        <v>-25</v>
      </c>
      <c r="AC63" s="28">
        <v>2</v>
      </c>
      <c r="AD63" s="30">
        <v>-23</v>
      </c>
    </row>
    <row r="64" customHeight="true" spans="1:30">
      <c r="A64" s="7" t="s">
        <v>77</v>
      </c>
      <c r="B64" s="9">
        <f>SUM(B66,B67:B75)</f>
        <v>540749</v>
      </c>
      <c r="C64" s="9">
        <v>355642</v>
      </c>
      <c r="D64" s="9">
        <v>180725</v>
      </c>
      <c r="E64" s="9">
        <v>2735</v>
      </c>
      <c r="F64" s="9">
        <v>1647</v>
      </c>
      <c r="G64" s="9">
        <v>131850</v>
      </c>
      <c r="H64" s="9">
        <v>47211</v>
      </c>
      <c r="I64" s="9">
        <v>84639</v>
      </c>
      <c r="J64" s="9">
        <v>285</v>
      </c>
      <c r="K64" s="9">
        <v>9856</v>
      </c>
      <c r="L64" s="9">
        <v>2</v>
      </c>
      <c r="M64" s="9">
        <v>165</v>
      </c>
      <c r="N64" s="9"/>
      <c r="O64" s="9"/>
      <c r="P64" s="9"/>
      <c r="Q64" s="21"/>
      <c r="R64" s="21"/>
      <c r="S64" s="21"/>
      <c r="T64" s="9">
        <v>51841</v>
      </c>
      <c r="U64" s="9">
        <v>33088</v>
      </c>
      <c r="V64" s="9">
        <v>11741</v>
      </c>
      <c r="W64" s="9">
        <v>3220</v>
      </c>
      <c r="X64" s="9">
        <v>3792</v>
      </c>
      <c r="Y64" s="9">
        <v>44978</v>
      </c>
      <c r="Z64" s="9">
        <v>33088</v>
      </c>
      <c r="AA64" s="9">
        <v>11890</v>
      </c>
      <c r="AB64" s="26">
        <v>-149</v>
      </c>
      <c r="AC64" s="26">
        <v>201</v>
      </c>
      <c r="AD64" s="26">
        <v>52</v>
      </c>
    </row>
    <row r="65" ht="24" customHeight="true" spans="1:30">
      <c r="A65" s="7" t="s">
        <v>11</v>
      </c>
      <c r="B65" s="9">
        <f>SUM(B66,B67:B69)</f>
        <v>163796</v>
      </c>
      <c r="C65" s="9">
        <v>112869</v>
      </c>
      <c r="D65" s="9">
        <v>50090</v>
      </c>
      <c r="E65" s="9">
        <v>566</v>
      </c>
      <c r="F65" s="9">
        <v>271</v>
      </c>
      <c r="G65" s="9">
        <v>17644</v>
      </c>
      <c r="H65" s="9">
        <v>3813</v>
      </c>
      <c r="I65" s="9">
        <v>13831</v>
      </c>
      <c r="J65" s="9">
        <v>9</v>
      </c>
      <c r="K65" s="9">
        <v>586</v>
      </c>
      <c r="L65" s="9">
        <v>0</v>
      </c>
      <c r="M65" s="9">
        <v>0</v>
      </c>
      <c r="N65" s="9"/>
      <c r="O65" s="9"/>
      <c r="P65" s="9"/>
      <c r="Q65" s="21"/>
      <c r="R65" s="21"/>
      <c r="S65" s="21"/>
      <c r="T65" s="9">
        <v>14064</v>
      </c>
      <c r="U65" s="9">
        <v>8528</v>
      </c>
      <c r="V65" s="9">
        <v>2265</v>
      </c>
      <c r="W65" s="9">
        <v>3220</v>
      </c>
      <c r="X65" s="9">
        <v>51</v>
      </c>
      <c r="Y65" s="9">
        <v>10714</v>
      </c>
      <c r="Z65" s="9">
        <v>8528</v>
      </c>
      <c r="AA65" s="9">
        <v>2186</v>
      </c>
      <c r="AB65" s="26">
        <v>79</v>
      </c>
      <c r="AC65" s="26">
        <v>14</v>
      </c>
      <c r="AD65" s="26">
        <v>93</v>
      </c>
    </row>
    <row r="66" spans="1:30">
      <c r="A66" s="14" t="s">
        <v>78</v>
      </c>
      <c r="B66" s="11">
        <f>SUM(C66:F66)</f>
        <v>128046</v>
      </c>
      <c r="C66" s="11">
        <v>88995</v>
      </c>
      <c r="D66" s="11">
        <v>38546</v>
      </c>
      <c r="E66" s="11">
        <v>352</v>
      </c>
      <c r="F66" s="11">
        <v>153</v>
      </c>
      <c r="G66" s="11">
        <v>9345</v>
      </c>
      <c r="H66" s="11">
        <v>2812</v>
      </c>
      <c r="I66" s="11">
        <v>6533</v>
      </c>
      <c r="J66" s="11">
        <v>7</v>
      </c>
      <c r="K66" s="11">
        <v>434</v>
      </c>
      <c r="L66" s="11">
        <v>0</v>
      </c>
      <c r="M66" s="11">
        <v>0</v>
      </c>
      <c r="N66" s="18">
        <v>0.6</v>
      </c>
      <c r="O66" s="18">
        <v>0.4</v>
      </c>
      <c r="P66" s="19" t="s">
        <v>215</v>
      </c>
      <c r="Q66" s="20">
        <v>0.4</v>
      </c>
      <c r="R66" s="20">
        <v>0.6</v>
      </c>
      <c r="S66" s="20">
        <v>0</v>
      </c>
      <c r="T66" s="12">
        <v>10726</v>
      </c>
      <c r="U66" s="11">
        <v>6528</v>
      </c>
      <c r="V66" s="11">
        <v>1679</v>
      </c>
      <c r="W66" s="11">
        <v>2519</v>
      </c>
      <c r="X66" s="11">
        <v>0</v>
      </c>
      <c r="Y66" s="27">
        <v>8126</v>
      </c>
      <c r="Z66" s="27">
        <v>6528</v>
      </c>
      <c r="AA66" s="27">
        <v>1598</v>
      </c>
      <c r="AB66" s="28">
        <v>81</v>
      </c>
      <c r="AC66" s="28">
        <v>4</v>
      </c>
      <c r="AD66" s="30">
        <v>85</v>
      </c>
    </row>
    <row r="67" spans="1:30">
      <c r="A67" s="14" t="s">
        <v>80</v>
      </c>
      <c r="B67" s="11">
        <f t="shared" ref="B67:B75" si="12">SUM(C67:F67)</f>
        <v>16765</v>
      </c>
      <c r="C67" s="11">
        <v>11054</v>
      </c>
      <c r="D67" s="11">
        <v>5504</v>
      </c>
      <c r="E67" s="11">
        <v>134</v>
      </c>
      <c r="F67" s="11">
        <v>73</v>
      </c>
      <c r="G67" s="11">
        <v>5585</v>
      </c>
      <c r="H67" s="11">
        <v>312</v>
      </c>
      <c r="I67" s="11">
        <v>5273</v>
      </c>
      <c r="J67" s="11">
        <v>2</v>
      </c>
      <c r="K67" s="11">
        <v>152</v>
      </c>
      <c r="L67" s="11">
        <v>0</v>
      </c>
      <c r="M67" s="11">
        <v>0</v>
      </c>
      <c r="N67" s="18">
        <v>0.6</v>
      </c>
      <c r="O67" s="18">
        <v>0.4</v>
      </c>
      <c r="P67" s="19" t="s">
        <v>215</v>
      </c>
      <c r="Q67" s="20">
        <v>0.4</v>
      </c>
      <c r="R67" s="20">
        <v>0.6</v>
      </c>
      <c r="S67" s="20">
        <v>0</v>
      </c>
      <c r="T67" s="12">
        <v>1664</v>
      </c>
      <c r="U67" s="12">
        <v>989</v>
      </c>
      <c r="V67" s="12">
        <v>269</v>
      </c>
      <c r="W67" s="12">
        <v>406</v>
      </c>
      <c r="X67" s="12">
        <v>0</v>
      </c>
      <c r="Y67" s="27">
        <v>1257</v>
      </c>
      <c r="Z67" s="27">
        <v>989</v>
      </c>
      <c r="AA67" s="27">
        <v>268</v>
      </c>
      <c r="AB67" s="28">
        <v>1</v>
      </c>
      <c r="AC67" s="28">
        <v>2</v>
      </c>
      <c r="AD67" s="30">
        <v>3</v>
      </c>
    </row>
    <row r="68" spans="1:30">
      <c r="A68" s="14" t="s">
        <v>81</v>
      </c>
      <c r="B68" s="11">
        <f t="shared" si="12"/>
        <v>14235</v>
      </c>
      <c r="C68" s="11">
        <v>9499</v>
      </c>
      <c r="D68" s="11">
        <v>4640</v>
      </c>
      <c r="E68" s="11">
        <v>66</v>
      </c>
      <c r="F68" s="11">
        <v>30</v>
      </c>
      <c r="G68" s="11">
        <v>1702</v>
      </c>
      <c r="H68" s="11">
        <v>262</v>
      </c>
      <c r="I68" s="11">
        <v>1440</v>
      </c>
      <c r="J68" s="11">
        <v>0</v>
      </c>
      <c r="K68" s="11">
        <v>0</v>
      </c>
      <c r="L68" s="11">
        <v>0</v>
      </c>
      <c r="M68" s="11">
        <v>0</v>
      </c>
      <c r="N68" s="18">
        <v>0.6</v>
      </c>
      <c r="O68" s="18">
        <v>0.4</v>
      </c>
      <c r="P68" s="19" t="s">
        <v>215</v>
      </c>
      <c r="Q68" s="20">
        <v>0.4</v>
      </c>
      <c r="R68" s="20">
        <v>0.6</v>
      </c>
      <c r="S68" s="20">
        <v>0</v>
      </c>
      <c r="T68" s="12">
        <v>1246</v>
      </c>
      <c r="U68" s="12">
        <v>754</v>
      </c>
      <c r="V68" s="12">
        <v>197</v>
      </c>
      <c r="W68" s="12">
        <v>295</v>
      </c>
      <c r="X68" s="12">
        <v>0</v>
      </c>
      <c r="Y68" s="27">
        <v>954</v>
      </c>
      <c r="Z68" s="27">
        <v>754</v>
      </c>
      <c r="AA68" s="27">
        <v>200</v>
      </c>
      <c r="AB68" s="28">
        <v>-3</v>
      </c>
      <c r="AC68" s="28">
        <v>5</v>
      </c>
      <c r="AD68" s="30">
        <v>2</v>
      </c>
    </row>
    <row r="69" spans="1:30">
      <c r="A69" s="14" t="s">
        <v>82</v>
      </c>
      <c r="B69" s="11">
        <f t="shared" si="12"/>
        <v>4750</v>
      </c>
      <c r="C69" s="11">
        <v>3321</v>
      </c>
      <c r="D69" s="11">
        <v>1400</v>
      </c>
      <c r="E69" s="11">
        <v>14</v>
      </c>
      <c r="F69" s="11">
        <v>15</v>
      </c>
      <c r="G69" s="11">
        <v>1012</v>
      </c>
      <c r="H69" s="11">
        <v>427</v>
      </c>
      <c r="I69" s="11">
        <v>585</v>
      </c>
      <c r="J69" s="11">
        <v>0</v>
      </c>
      <c r="K69" s="11">
        <v>0</v>
      </c>
      <c r="L69" s="11">
        <v>0</v>
      </c>
      <c r="M69" s="11">
        <v>0</v>
      </c>
      <c r="N69" s="18">
        <v>0.6</v>
      </c>
      <c r="O69" s="18">
        <v>0.4</v>
      </c>
      <c r="P69" s="19" t="s">
        <v>215</v>
      </c>
      <c r="Q69" s="20">
        <v>0.7</v>
      </c>
      <c r="R69" s="20">
        <v>0</v>
      </c>
      <c r="S69" s="20">
        <v>0.3</v>
      </c>
      <c r="T69" s="12">
        <v>428</v>
      </c>
      <c r="U69" s="12">
        <v>257</v>
      </c>
      <c r="V69" s="12">
        <v>120</v>
      </c>
      <c r="W69" s="12">
        <v>0</v>
      </c>
      <c r="X69" s="12">
        <v>51</v>
      </c>
      <c r="Y69" s="27">
        <v>377</v>
      </c>
      <c r="Z69" s="27">
        <v>257</v>
      </c>
      <c r="AA69" s="27">
        <v>120</v>
      </c>
      <c r="AB69" s="28">
        <v>0</v>
      </c>
      <c r="AC69" s="28">
        <v>3</v>
      </c>
      <c r="AD69" s="30">
        <v>3</v>
      </c>
    </row>
    <row r="70" spans="1:30">
      <c r="A70" s="15" t="s">
        <v>83</v>
      </c>
      <c r="B70" s="11">
        <f t="shared" si="12"/>
        <v>61090</v>
      </c>
      <c r="C70" s="11">
        <v>38687</v>
      </c>
      <c r="D70" s="11">
        <v>21842</v>
      </c>
      <c r="E70" s="11">
        <v>357</v>
      </c>
      <c r="F70" s="11">
        <v>204</v>
      </c>
      <c r="G70" s="11">
        <v>16618</v>
      </c>
      <c r="H70" s="11">
        <v>4475</v>
      </c>
      <c r="I70" s="11">
        <v>12143</v>
      </c>
      <c r="J70" s="11">
        <v>14</v>
      </c>
      <c r="K70" s="11">
        <v>519</v>
      </c>
      <c r="L70" s="11">
        <v>1</v>
      </c>
      <c r="M70" s="11">
        <v>67</v>
      </c>
      <c r="N70" s="18">
        <v>0.6</v>
      </c>
      <c r="O70" s="18">
        <v>0.4</v>
      </c>
      <c r="P70" s="19" t="s">
        <v>215</v>
      </c>
      <c r="Q70" s="20">
        <v>0.7</v>
      </c>
      <c r="R70" s="20">
        <v>0</v>
      </c>
      <c r="S70" s="20">
        <v>0.3</v>
      </c>
      <c r="T70" s="12">
        <v>5906</v>
      </c>
      <c r="U70" s="12">
        <v>3528</v>
      </c>
      <c r="V70" s="12">
        <v>1664</v>
      </c>
      <c r="W70" s="12">
        <v>0</v>
      </c>
      <c r="X70" s="12">
        <v>714</v>
      </c>
      <c r="Y70" s="27">
        <v>5197</v>
      </c>
      <c r="Z70" s="27">
        <v>3528</v>
      </c>
      <c r="AA70" s="27">
        <v>1669</v>
      </c>
      <c r="AB70" s="28">
        <v>-5</v>
      </c>
      <c r="AC70" s="28">
        <v>33</v>
      </c>
      <c r="AD70" s="30">
        <v>28</v>
      </c>
    </row>
    <row r="71" spans="1:30">
      <c r="A71" s="13" t="s">
        <v>84</v>
      </c>
      <c r="B71" s="11">
        <f t="shared" si="12"/>
        <v>110353</v>
      </c>
      <c r="C71" s="11">
        <v>70328</v>
      </c>
      <c r="D71" s="11">
        <v>39207</v>
      </c>
      <c r="E71" s="11">
        <v>464</v>
      </c>
      <c r="F71" s="11">
        <v>354</v>
      </c>
      <c r="G71" s="11">
        <v>22014</v>
      </c>
      <c r="H71" s="11">
        <v>5982</v>
      </c>
      <c r="I71" s="11">
        <v>16032</v>
      </c>
      <c r="J71" s="11">
        <v>144</v>
      </c>
      <c r="K71" s="11">
        <v>5302</v>
      </c>
      <c r="L71" s="11">
        <v>0</v>
      </c>
      <c r="M71" s="11">
        <v>0</v>
      </c>
      <c r="N71" s="18">
        <v>0.8</v>
      </c>
      <c r="O71" s="18">
        <v>0.2</v>
      </c>
      <c r="P71" s="19" t="s">
        <v>214</v>
      </c>
      <c r="Q71" s="20">
        <v>0.8</v>
      </c>
      <c r="R71" s="20">
        <v>0</v>
      </c>
      <c r="S71" s="20">
        <v>0.2</v>
      </c>
      <c r="T71" s="12">
        <v>10775</v>
      </c>
      <c r="U71" s="12">
        <v>8524</v>
      </c>
      <c r="V71" s="12">
        <v>1801</v>
      </c>
      <c r="W71" s="12">
        <v>0</v>
      </c>
      <c r="X71" s="12">
        <v>450</v>
      </c>
      <c r="Y71" s="27">
        <v>10388</v>
      </c>
      <c r="Z71" s="27">
        <v>8524</v>
      </c>
      <c r="AA71" s="27">
        <v>1864</v>
      </c>
      <c r="AB71" s="28">
        <v>-63</v>
      </c>
      <c r="AC71" s="28">
        <v>15</v>
      </c>
      <c r="AD71" s="30">
        <v>-48</v>
      </c>
    </row>
    <row r="72" spans="1:30">
      <c r="A72" s="15" t="s">
        <v>85</v>
      </c>
      <c r="B72" s="11">
        <f t="shared" si="12"/>
        <v>51028</v>
      </c>
      <c r="C72" s="11">
        <v>34433</v>
      </c>
      <c r="D72" s="11">
        <v>16181</v>
      </c>
      <c r="E72" s="11">
        <v>244</v>
      </c>
      <c r="F72" s="11">
        <v>170</v>
      </c>
      <c r="G72" s="11">
        <v>13897</v>
      </c>
      <c r="H72" s="11">
        <v>6362</v>
      </c>
      <c r="I72" s="11">
        <v>7535</v>
      </c>
      <c r="J72" s="11">
        <v>28</v>
      </c>
      <c r="K72" s="11">
        <v>1214</v>
      </c>
      <c r="L72" s="11">
        <v>0</v>
      </c>
      <c r="M72" s="11">
        <v>0</v>
      </c>
      <c r="N72" s="18">
        <v>0.6</v>
      </c>
      <c r="O72" s="18">
        <v>0.4</v>
      </c>
      <c r="P72" s="19" t="s">
        <v>215</v>
      </c>
      <c r="Q72" s="20">
        <v>0.7</v>
      </c>
      <c r="R72" s="20">
        <v>0</v>
      </c>
      <c r="S72" s="20">
        <v>0.3</v>
      </c>
      <c r="T72" s="12">
        <v>4919</v>
      </c>
      <c r="U72" s="12">
        <v>2938</v>
      </c>
      <c r="V72" s="12">
        <v>1386</v>
      </c>
      <c r="W72" s="12">
        <v>0</v>
      </c>
      <c r="X72" s="12">
        <v>595</v>
      </c>
      <c r="Y72" s="27">
        <v>4412</v>
      </c>
      <c r="Z72" s="27">
        <v>2938</v>
      </c>
      <c r="AA72" s="27">
        <v>1474</v>
      </c>
      <c r="AB72" s="28">
        <v>-88</v>
      </c>
      <c r="AC72" s="28">
        <v>64</v>
      </c>
      <c r="AD72" s="30">
        <v>-24</v>
      </c>
    </row>
    <row r="73" spans="1:30">
      <c r="A73" s="15" t="s">
        <v>86</v>
      </c>
      <c r="B73" s="11">
        <f t="shared" si="12"/>
        <v>47984</v>
      </c>
      <c r="C73" s="11">
        <v>30612</v>
      </c>
      <c r="D73" s="11">
        <v>16735</v>
      </c>
      <c r="E73" s="11">
        <v>378</v>
      </c>
      <c r="F73" s="11">
        <v>259</v>
      </c>
      <c r="G73" s="11">
        <v>26804</v>
      </c>
      <c r="H73" s="11">
        <v>14585</v>
      </c>
      <c r="I73" s="11">
        <v>12219</v>
      </c>
      <c r="J73" s="11">
        <v>44</v>
      </c>
      <c r="K73" s="11">
        <v>638</v>
      </c>
      <c r="L73" s="11">
        <v>1</v>
      </c>
      <c r="M73" s="11">
        <v>98</v>
      </c>
      <c r="N73" s="18">
        <v>0.6</v>
      </c>
      <c r="O73" s="18">
        <v>0.4</v>
      </c>
      <c r="P73" s="19" t="s">
        <v>215</v>
      </c>
      <c r="Q73" s="20">
        <v>0.7</v>
      </c>
      <c r="R73" s="20">
        <v>0</v>
      </c>
      <c r="S73" s="20">
        <v>0.3</v>
      </c>
      <c r="T73" s="12">
        <v>5503</v>
      </c>
      <c r="U73" s="12">
        <v>3222</v>
      </c>
      <c r="V73" s="12">
        <v>1597</v>
      </c>
      <c r="W73" s="12">
        <v>0</v>
      </c>
      <c r="X73" s="12">
        <v>684</v>
      </c>
      <c r="Y73" s="27">
        <v>4880</v>
      </c>
      <c r="Z73" s="27">
        <v>3222</v>
      </c>
      <c r="AA73" s="27">
        <v>1658</v>
      </c>
      <c r="AB73" s="28">
        <v>-61</v>
      </c>
      <c r="AC73" s="28">
        <v>45</v>
      </c>
      <c r="AD73" s="30">
        <v>-16</v>
      </c>
    </row>
    <row r="74" spans="1:30">
      <c r="A74" s="13" t="s">
        <v>87</v>
      </c>
      <c r="B74" s="11">
        <f t="shared" si="12"/>
        <v>46374</v>
      </c>
      <c r="C74" s="11">
        <v>30733</v>
      </c>
      <c r="D74" s="11">
        <v>15045</v>
      </c>
      <c r="E74" s="11">
        <v>389</v>
      </c>
      <c r="F74" s="11">
        <v>207</v>
      </c>
      <c r="G74" s="11">
        <v>9272</v>
      </c>
      <c r="H74" s="11">
        <v>1616</v>
      </c>
      <c r="I74" s="11">
        <v>7656</v>
      </c>
      <c r="J74" s="11">
        <v>6</v>
      </c>
      <c r="K74" s="11">
        <v>245</v>
      </c>
      <c r="L74" s="11">
        <v>0</v>
      </c>
      <c r="M74" s="11">
        <v>0</v>
      </c>
      <c r="N74" s="18">
        <v>0.6</v>
      </c>
      <c r="O74" s="18">
        <v>0.4</v>
      </c>
      <c r="P74" s="19" t="s">
        <v>215</v>
      </c>
      <c r="Q74" s="20">
        <v>0.7</v>
      </c>
      <c r="R74" s="20">
        <v>0</v>
      </c>
      <c r="S74" s="20">
        <v>0.3</v>
      </c>
      <c r="T74" s="12">
        <v>4382</v>
      </c>
      <c r="U74" s="12">
        <v>2635</v>
      </c>
      <c r="V74" s="12">
        <v>1223</v>
      </c>
      <c r="W74" s="12">
        <v>0</v>
      </c>
      <c r="X74" s="12">
        <v>524</v>
      </c>
      <c r="Y74" s="27">
        <v>3841</v>
      </c>
      <c r="Z74" s="27">
        <v>2635</v>
      </c>
      <c r="AA74" s="27">
        <v>1206</v>
      </c>
      <c r="AB74" s="28">
        <v>17</v>
      </c>
      <c r="AC74" s="28">
        <v>20</v>
      </c>
      <c r="AD74" s="30">
        <v>37</v>
      </c>
    </row>
    <row r="75" spans="1:30">
      <c r="A75" s="13" t="s">
        <v>88</v>
      </c>
      <c r="B75" s="11">
        <f t="shared" si="12"/>
        <v>60124</v>
      </c>
      <c r="C75" s="11">
        <v>37980</v>
      </c>
      <c r="D75" s="11">
        <v>21625</v>
      </c>
      <c r="E75" s="11">
        <v>337</v>
      </c>
      <c r="F75" s="11">
        <v>182</v>
      </c>
      <c r="G75" s="11">
        <v>25601</v>
      </c>
      <c r="H75" s="11">
        <v>10378</v>
      </c>
      <c r="I75" s="11">
        <v>15223</v>
      </c>
      <c r="J75" s="11">
        <v>40</v>
      </c>
      <c r="K75" s="11">
        <v>1352</v>
      </c>
      <c r="L75" s="11">
        <v>0</v>
      </c>
      <c r="M75" s="11">
        <v>0</v>
      </c>
      <c r="N75" s="18">
        <v>0.6</v>
      </c>
      <c r="O75" s="18">
        <v>0.4</v>
      </c>
      <c r="P75" s="19" t="s">
        <v>215</v>
      </c>
      <c r="Q75" s="20">
        <v>0.7</v>
      </c>
      <c r="R75" s="20">
        <v>0</v>
      </c>
      <c r="S75" s="20">
        <v>0.3</v>
      </c>
      <c r="T75" s="12">
        <v>6292</v>
      </c>
      <c r="U75" s="12">
        <v>3713</v>
      </c>
      <c r="V75" s="12">
        <v>1805</v>
      </c>
      <c r="W75" s="12">
        <v>0</v>
      </c>
      <c r="X75" s="12">
        <v>774</v>
      </c>
      <c r="Y75" s="27">
        <v>5546</v>
      </c>
      <c r="Z75" s="27">
        <v>3713</v>
      </c>
      <c r="AA75" s="27">
        <v>1833</v>
      </c>
      <c r="AB75" s="28">
        <v>-28</v>
      </c>
      <c r="AC75" s="28">
        <v>10</v>
      </c>
      <c r="AD75" s="30">
        <v>-18</v>
      </c>
    </row>
    <row r="76" customHeight="true" spans="1:30">
      <c r="A76" s="7" t="s">
        <v>89</v>
      </c>
      <c r="B76" s="9">
        <f>SUM(B78,B79:B88)</f>
        <v>466079</v>
      </c>
      <c r="C76" s="9">
        <v>307328</v>
      </c>
      <c r="D76" s="9">
        <v>156180</v>
      </c>
      <c r="E76" s="9">
        <v>1582</v>
      </c>
      <c r="F76" s="9">
        <v>989</v>
      </c>
      <c r="G76" s="9">
        <v>158489</v>
      </c>
      <c r="H76" s="9">
        <v>62107</v>
      </c>
      <c r="I76" s="9">
        <v>96382</v>
      </c>
      <c r="J76" s="9">
        <v>116</v>
      </c>
      <c r="K76" s="9">
        <v>4278</v>
      </c>
      <c r="L76" s="9">
        <v>1</v>
      </c>
      <c r="M76" s="9">
        <v>38</v>
      </c>
      <c r="N76" s="9"/>
      <c r="O76" s="9"/>
      <c r="P76" s="9"/>
      <c r="Q76" s="21"/>
      <c r="R76" s="21"/>
      <c r="S76" s="21"/>
      <c r="T76" s="9">
        <v>45223</v>
      </c>
      <c r="U76" s="9">
        <v>28261</v>
      </c>
      <c r="V76" s="9">
        <v>10837</v>
      </c>
      <c r="W76" s="9">
        <v>2752</v>
      </c>
      <c r="X76" s="9">
        <v>3373</v>
      </c>
      <c r="Y76" s="9">
        <v>39341</v>
      </c>
      <c r="Z76" s="9">
        <v>28261</v>
      </c>
      <c r="AA76" s="9">
        <v>11080</v>
      </c>
      <c r="AB76" s="26">
        <v>-243</v>
      </c>
      <c r="AC76" s="26">
        <v>175</v>
      </c>
      <c r="AD76" s="26">
        <v>-68</v>
      </c>
    </row>
    <row r="77" ht="24" customHeight="true" spans="1:30">
      <c r="A77" s="7" t="s">
        <v>11</v>
      </c>
      <c r="B77" s="9">
        <f>SUM(B78,B79:B81)</f>
        <v>137894</v>
      </c>
      <c r="C77" s="9">
        <v>95382</v>
      </c>
      <c r="D77" s="9">
        <v>41649</v>
      </c>
      <c r="E77" s="9">
        <v>534</v>
      </c>
      <c r="F77" s="9">
        <v>329</v>
      </c>
      <c r="G77" s="9">
        <v>34074</v>
      </c>
      <c r="H77" s="9">
        <v>15755</v>
      </c>
      <c r="I77" s="9">
        <v>18319</v>
      </c>
      <c r="J77" s="9">
        <v>9</v>
      </c>
      <c r="K77" s="9">
        <v>456</v>
      </c>
      <c r="L77" s="9">
        <v>1</v>
      </c>
      <c r="M77" s="9">
        <v>38</v>
      </c>
      <c r="N77" s="9"/>
      <c r="O77" s="9"/>
      <c r="P77" s="9"/>
      <c r="Q77" s="21"/>
      <c r="R77" s="21"/>
      <c r="S77" s="21"/>
      <c r="T77" s="9">
        <v>12700</v>
      </c>
      <c r="U77" s="9">
        <v>7598</v>
      </c>
      <c r="V77" s="9">
        <v>2305</v>
      </c>
      <c r="W77" s="9">
        <v>2752</v>
      </c>
      <c r="X77" s="9">
        <v>45</v>
      </c>
      <c r="Y77" s="9">
        <v>9911</v>
      </c>
      <c r="Z77" s="9">
        <v>7598</v>
      </c>
      <c r="AA77" s="9">
        <v>2313</v>
      </c>
      <c r="AB77" s="26">
        <v>-8</v>
      </c>
      <c r="AC77" s="26">
        <v>12</v>
      </c>
      <c r="AD77" s="26">
        <v>4</v>
      </c>
    </row>
    <row r="78" spans="1:30">
      <c r="A78" s="14" t="s">
        <v>90</v>
      </c>
      <c r="B78" s="11">
        <f>SUM(C78:F78)</f>
        <v>81870</v>
      </c>
      <c r="C78" s="11">
        <v>57797</v>
      </c>
      <c r="D78" s="11">
        <v>23557</v>
      </c>
      <c r="E78" s="11">
        <v>312</v>
      </c>
      <c r="F78" s="11">
        <v>204</v>
      </c>
      <c r="G78" s="11">
        <v>8907</v>
      </c>
      <c r="H78" s="11">
        <v>3986</v>
      </c>
      <c r="I78" s="11">
        <v>4921</v>
      </c>
      <c r="J78" s="11">
        <v>1</v>
      </c>
      <c r="K78" s="11">
        <v>81</v>
      </c>
      <c r="L78" s="11">
        <v>0</v>
      </c>
      <c r="M78" s="11">
        <v>0</v>
      </c>
      <c r="N78" s="18">
        <v>0.6</v>
      </c>
      <c r="O78" s="18">
        <v>0.4</v>
      </c>
      <c r="P78" s="19" t="s">
        <v>215</v>
      </c>
      <c r="Q78" s="20">
        <v>0.4</v>
      </c>
      <c r="R78" s="20">
        <v>0.6</v>
      </c>
      <c r="S78" s="20">
        <v>0</v>
      </c>
      <c r="T78" s="12">
        <v>7043</v>
      </c>
      <c r="U78" s="11">
        <v>4270</v>
      </c>
      <c r="V78" s="11">
        <v>1110</v>
      </c>
      <c r="W78" s="11">
        <v>1663</v>
      </c>
      <c r="X78" s="11">
        <v>0</v>
      </c>
      <c r="Y78" s="27">
        <v>5371</v>
      </c>
      <c r="Z78" s="27">
        <v>4270</v>
      </c>
      <c r="AA78" s="27">
        <v>1101</v>
      </c>
      <c r="AB78" s="28">
        <v>9</v>
      </c>
      <c r="AC78" s="28">
        <v>7</v>
      </c>
      <c r="AD78" s="30">
        <v>16</v>
      </c>
    </row>
    <row r="79" spans="1:30">
      <c r="A79" s="10" t="s">
        <v>92</v>
      </c>
      <c r="B79" s="11">
        <f t="shared" ref="B79:B88" si="13">SUM(C79:F79)</f>
        <v>48101</v>
      </c>
      <c r="C79" s="11">
        <v>32520</v>
      </c>
      <c r="D79" s="11">
        <v>15268</v>
      </c>
      <c r="E79" s="11">
        <v>207</v>
      </c>
      <c r="F79" s="11">
        <v>106</v>
      </c>
      <c r="G79" s="11">
        <v>24033</v>
      </c>
      <c r="H79" s="11">
        <v>11769</v>
      </c>
      <c r="I79" s="11">
        <v>12264</v>
      </c>
      <c r="J79" s="11">
        <v>8</v>
      </c>
      <c r="K79" s="11">
        <v>375</v>
      </c>
      <c r="L79" s="11">
        <v>1</v>
      </c>
      <c r="M79" s="11">
        <v>38</v>
      </c>
      <c r="N79" s="18">
        <v>0.6</v>
      </c>
      <c r="O79" s="18">
        <v>0.4</v>
      </c>
      <c r="P79" s="19" t="s">
        <v>215</v>
      </c>
      <c r="Q79" s="20">
        <v>0.5</v>
      </c>
      <c r="R79" s="20">
        <v>0.5</v>
      </c>
      <c r="S79" s="20">
        <v>0</v>
      </c>
      <c r="T79" s="12">
        <v>4961</v>
      </c>
      <c r="U79" s="12">
        <v>2907</v>
      </c>
      <c r="V79" s="12">
        <v>1027</v>
      </c>
      <c r="W79" s="12">
        <v>1027</v>
      </c>
      <c r="X79" s="12">
        <v>0</v>
      </c>
      <c r="Y79" s="27">
        <v>3948</v>
      </c>
      <c r="Z79" s="27">
        <v>2907</v>
      </c>
      <c r="AA79" s="27">
        <v>1041</v>
      </c>
      <c r="AB79" s="28">
        <v>-14</v>
      </c>
      <c r="AC79" s="28">
        <v>5</v>
      </c>
      <c r="AD79" s="30">
        <v>-9</v>
      </c>
    </row>
    <row r="80" spans="1:30">
      <c r="A80" s="10" t="s">
        <v>93</v>
      </c>
      <c r="B80" s="11">
        <f t="shared" si="13"/>
        <v>3697</v>
      </c>
      <c r="C80" s="11">
        <v>2439</v>
      </c>
      <c r="D80" s="11">
        <v>1249</v>
      </c>
      <c r="E80" s="11">
        <v>3</v>
      </c>
      <c r="F80" s="11">
        <v>6</v>
      </c>
      <c r="G80" s="11">
        <v>376</v>
      </c>
      <c r="H80" s="11">
        <v>0</v>
      </c>
      <c r="I80" s="11">
        <v>376</v>
      </c>
      <c r="J80" s="11">
        <v>0</v>
      </c>
      <c r="K80" s="11">
        <v>0</v>
      </c>
      <c r="L80" s="11">
        <v>0</v>
      </c>
      <c r="M80" s="11">
        <v>0</v>
      </c>
      <c r="N80" s="18">
        <v>0.6</v>
      </c>
      <c r="O80" s="18">
        <v>0.4</v>
      </c>
      <c r="P80" s="19" t="s">
        <v>215</v>
      </c>
      <c r="Q80" s="20">
        <v>0.5</v>
      </c>
      <c r="R80" s="20">
        <v>0.5</v>
      </c>
      <c r="S80" s="20">
        <v>0</v>
      </c>
      <c r="T80" s="12">
        <v>314</v>
      </c>
      <c r="U80" s="12">
        <v>190</v>
      </c>
      <c r="V80" s="12">
        <v>62</v>
      </c>
      <c r="W80" s="12">
        <v>62</v>
      </c>
      <c r="X80" s="12">
        <v>0</v>
      </c>
      <c r="Y80" s="27">
        <v>252</v>
      </c>
      <c r="Z80" s="27">
        <v>190</v>
      </c>
      <c r="AA80" s="27">
        <v>62</v>
      </c>
      <c r="AB80" s="28">
        <v>0</v>
      </c>
      <c r="AC80" s="28">
        <v>0</v>
      </c>
      <c r="AD80" s="30">
        <v>0</v>
      </c>
    </row>
    <row r="81" spans="1:30">
      <c r="A81" s="10" t="s">
        <v>94</v>
      </c>
      <c r="B81" s="11">
        <f t="shared" si="13"/>
        <v>4226</v>
      </c>
      <c r="C81" s="11">
        <v>2626</v>
      </c>
      <c r="D81" s="11">
        <v>1575</v>
      </c>
      <c r="E81" s="11">
        <v>12</v>
      </c>
      <c r="F81" s="11">
        <v>13</v>
      </c>
      <c r="G81" s="11">
        <v>758</v>
      </c>
      <c r="H81" s="11">
        <v>0</v>
      </c>
      <c r="I81" s="11">
        <v>758</v>
      </c>
      <c r="J81" s="11">
        <v>0</v>
      </c>
      <c r="K81" s="11">
        <v>0</v>
      </c>
      <c r="L81" s="11">
        <v>0</v>
      </c>
      <c r="M81" s="11">
        <v>0</v>
      </c>
      <c r="N81" s="18">
        <v>0.6</v>
      </c>
      <c r="O81" s="18">
        <v>0.4</v>
      </c>
      <c r="P81" s="19" t="s">
        <v>215</v>
      </c>
      <c r="Q81" s="20">
        <v>0.7</v>
      </c>
      <c r="R81" s="20">
        <v>0</v>
      </c>
      <c r="S81" s="20">
        <v>0.3</v>
      </c>
      <c r="T81" s="12">
        <v>382</v>
      </c>
      <c r="U81" s="12">
        <v>231</v>
      </c>
      <c r="V81" s="12">
        <v>106</v>
      </c>
      <c r="W81" s="12">
        <v>0</v>
      </c>
      <c r="X81" s="12">
        <v>45</v>
      </c>
      <c r="Y81" s="27">
        <v>340</v>
      </c>
      <c r="Z81" s="27">
        <v>231</v>
      </c>
      <c r="AA81" s="27">
        <v>109</v>
      </c>
      <c r="AB81" s="28">
        <v>-3</v>
      </c>
      <c r="AC81" s="28">
        <v>0</v>
      </c>
      <c r="AD81" s="30">
        <v>-3</v>
      </c>
    </row>
    <row r="82" spans="1:30">
      <c r="A82" s="15" t="s">
        <v>95</v>
      </c>
      <c r="B82" s="11">
        <f t="shared" si="13"/>
        <v>11715</v>
      </c>
      <c r="C82" s="11">
        <v>7896</v>
      </c>
      <c r="D82" s="11">
        <v>3677</v>
      </c>
      <c r="E82" s="11">
        <v>81</v>
      </c>
      <c r="F82" s="11">
        <v>61</v>
      </c>
      <c r="G82" s="11">
        <v>2636</v>
      </c>
      <c r="H82" s="11">
        <v>617</v>
      </c>
      <c r="I82" s="11">
        <v>2019</v>
      </c>
      <c r="J82" s="11">
        <v>1</v>
      </c>
      <c r="K82" s="11">
        <v>30</v>
      </c>
      <c r="L82" s="11">
        <v>0</v>
      </c>
      <c r="M82" s="11">
        <v>0</v>
      </c>
      <c r="N82" s="18">
        <v>0.8</v>
      </c>
      <c r="O82" s="18">
        <v>0.2</v>
      </c>
      <c r="P82" s="19" t="s">
        <v>215</v>
      </c>
      <c r="Q82" s="20">
        <v>0.7</v>
      </c>
      <c r="R82" s="20">
        <v>0</v>
      </c>
      <c r="S82" s="20">
        <v>0.3</v>
      </c>
      <c r="T82" s="12">
        <v>1110</v>
      </c>
      <c r="U82" s="12">
        <v>876</v>
      </c>
      <c r="V82" s="12">
        <v>164</v>
      </c>
      <c r="W82" s="12">
        <v>0</v>
      </c>
      <c r="X82" s="12">
        <v>70</v>
      </c>
      <c r="Y82" s="27">
        <v>1050</v>
      </c>
      <c r="Z82" s="27">
        <v>876</v>
      </c>
      <c r="AA82" s="27">
        <v>174</v>
      </c>
      <c r="AB82" s="28">
        <v>-10</v>
      </c>
      <c r="AC82" s="28">
        <v>4</v>
      </c>
      <c r="AD82" s="30">
        <v>-6</v>
      </c>
    </row>
    <row r="83" spans="1:30">
      <c r="A83" s="15" t="s">
        <v>96</v>
      </c>
      <c r="B83" s="11">
        <f t="shared" si="13"/>
        <v>25740</v>
      </c>
      <c r="C83" s="11">
        <v>16428</v>
      </c>
      <c r="D83" s="11">
        <v>9109</v>
      </c>
      <c r="E83" s="11">
        <v>196</v>
      </c>
      <c r="F83" s="11">
        <v>7</v>
      </c>
      <c r="G83" s="11">
        <v>8523</v>
      </c>
      <c r="H83" s="11">
        <v>3486</v>
      </c>
      <c r="I83" s="11">
        <v>5037</v>
      </c>
      <c r="J83" s="11">
        <v>0</v>
      </c>
      <c r="K83" s="11">
        <v>0</v>
      </c>
      <c r="L83" s="11">
        <v>0</v>
      </c>
      <c r="M83" s="11">
        <v>0</v>
      </c>
      <c r="N83" s="18">
        <v>0.6</v>
      </c>
      <c r="O83" s="18">
        <v>0.4</v>
      </c>
      <c r="P83" s="19" t="s">
        <v>215</v>
      </c>
      <c r="Q83" s="20">
        <v>0.7</v>
      </c>
      <c r="R83" s="20">
        <v>0</v>
      </c>
      <c r="S83" s="20">
        <v>0.3</v>
      </c>
      <c r="T83" s="12">
        <v>2503</v>
      </c>
      <c r="U83" s="12">
        <v>1486</v>
      </c>
      <c r="V83" s="12">
        <v>712</v>
      </c>
      <c r="W83" s="12">
        <v>0</v>
      </c>
      <c r="X83" s="12">
        <v>305</v>
      </c>
      <c r="Y83" s="27">
        <v>2232</v>
      </c>
      <c r="Z83" s="27">
        <v>1486</v>
      </c>
      <c r="AA83" s="27">
        <v>746</v>
      </c>
      <c r="AB83" s="28">
        <v>-34</v>
      </c>
      <c r="AC83" s="28">
        <v>7</v>
      </c>
      <c r="AD83" s="30">
        <v>-27</v>
      </c>
    </row>
    <row r="84" spans="1:30">
      <c r="A84" s="15" t="s">
        <v>97</v>
      </c>
      <c r="B84" s="11">
        <f t="shared" si="13"/>
        <v>61671</v>
      </c>
      <c r="C84" s="11">
        <v>40216</v>
      </c>
      <c r="D84" s="11">
        <v>21211</v>
      </c>
      <c r="E84" s="11">
        <v>130</v>
      </c>
      <c r="F84" s="11">
        <v>114</v>
      </c>
      <c r="G84" s="11">
        <v>17335</v>
      </c>
      <c r="H84" s="11">
        <v>5194</v>
      </c>
      <c r="I84" s="11">
        <v>12141</v>
      </c>
      <c r="J84" s="11">
        <v>1</v>
      </c>
      <c r="K84" s="11">
        <v>67</v>
      </c>
      <c r="L84" s="11">
        <v>0</v>
      </c>
      <c r="M84" s="11">
        <v>0</v>
      </c>
      <c r="N84" s="18">
        <v>0.6</v>
      </c>
      <c r="O84" s="18">
        <v>0.4</v>
      </c>
      <c r="P84" s="19" t="s">
        <v>215</v>
      </c>
      <c r="Q84" s="20">
        <v>0.7</v>
      </c>
      <c r="R84" s="20">
        <v>0</v>
      </c>
      <c r="S84" s="20">
        <v>0.3</v>
      </c>
      <c r="T84" s="12">
        <v>5731</v>
      </c>
      <c r="U84" s="12">
        <v>3418</v>
      </c>
      <c r="V84" s="12">
        <v>1619</v>
      </c>
      <c r="W84" s="12">
        <v>0</v>
      </c>
      <c r="X84" s="12">
        <v>694</v>
      </c>
      <c r="Y84" s="27">
        <v>5130</v>
      </c>
      <c r="Z84" s="27">
        <v>3418</v>
      </c>
      <c r="AA84" s="27">
        <v>1712</v>
      </c>
      <c r="AB84" s="28">
        <v>-93</v>
      </c>
      <c r="AC84" s="28">
        <v>50</v>
      </c>
      <c r="AD84" s="30">
        <v>-43</v>
      </c>
    </row>
    <row r="85" spans="1:30">
      <c r="A85" s="13" t="s">
        <v>98</v>
      </c>
      <c r="B85" s="11">
        <f t="shared" si="13"/>
        <v>67965</v>
      </c>
      <c r="C85" s="11">
        <v>44178</v>
      </c>
      <c r="D85" s="11">
        <v>23559</v>
      </c>
      <c r="E85" s="11">
        <v>141</v>
      </c>
      <c r="F85" s="11">
        <v>87</v>
      </c>
      <c r="G85" s="11">
        <v>24308</v>
      </c>
      <c r="H85" s="11">
        <v>8255</v>
      </c>
      <c r="I85" s="11">
        <v>16053</v>
      </c>
      <c r="J85" s="11">
        <v>12</v>
      </c>
      <c r="K85" s="11">
        <v>824</v>
      </c>
      <c r="L85" s="11">
        <v>0</v>
      </c>
      <c r="M85" s="11">
        <v>0</v>
      </c>
      <c r="N85" s="18">
        <v>0.8</v>
      </c>
      <c r="O85" s="18">
        <v>0.2</v>
      </c>
      <c r="P85" s="19" t="s">
        <v>215</v>
      </c>
      <c r="Q85" s="20">
        <v>0.7</v>
      </c>
      <c r="R85" s="20">
        <v>0</v>
      </c>
      <c r="S85" s="20">
        <v>0.3</v>
      </c>
      <c r="T85" s="12">
        <v>6531</v>
      </c>
      <c r="U85" s="12">
        <v>5082</v>
      </c>
      <c r="V85" s="12">
        <v>1014</v>
      </c>
      <c r="W85" s="12">
        <v>0</v>
      </c>
      <c r="X85" s="12">
        <v>435</v>
      </c>
      <c r="Y85" s="27">
        <v>6130</v>
      </c>
      <c r="Z85" s="27">
        <v>5082</v>
      </c>
      <c r="AA85" s="27">
        <v>1048</v>
      </c>
      <c r="AB85" s="28">
        <v>-34</v>
      </c>
      <c r="AC85" s="28">
        <v>7</v>
      </c>
      <c r="AD85" s="30">
        <v>-27</v>
      </c>
    </row>
    <row r="86" spans="1:30">
      <c r="A86" s="13" t="s">
        <v>99</v>
      </c>
      <c r="B86" s="11">
        <f t="shared" si="13"/>
        <v>32318</v>
      </c>
      <c r="C86" s="11">
        <v>20665</v>
      </c>
      <c r="D86" s="11">
        <v>11462</v>
      </c>
      <c r="E86" s="11">
        <v>95</v>
      </c>
      <c r="F86" s="11">
        <v>96</v>
      </c>
      <c r="G86" s="11">
        <v>10987</v>
      </c>
      <c r="H86" s="11">
        <v>4806</v>
      </c>
      <c r="I86" s="11">
        <v>6181</v>
      </c>
      <c r="J86" s="11">
        <v>9</v>
      </c>
      <c r="K86" s="11">
        <v>644</v>
      </c>
      <c r="L86" s="11">
        <v>0</v>
      </c>
      <c r="M86" s="11">
        <v>0</v>
      </c>
      <c r="N86" s="18">
        <v>0.6</v>
      </c>
      <c r="O86" s="18">
        <v>0.4</v>
      </c>
      <c r="P86" s="19" t="s">
        <v>215</v>
      </c>
      <c r="Q86" s="20">
        <v>0.7</v>
      </c>
      <c r="R86" s="20">
        <v>0</v>
      </c>
      <c r="S86" s="20">
        <v>0.3</v>
      </c>
      <c r="T86" s="12">
        <v>3138</v>
      </c>
      <c r="U86" s="12">
        <v>1863</v>
      </c>
      <c r="V86" s="12">
        <v>893</v>
      </c>
      <c r="W86" s="12">
        <v>0</v>
      </c>
      <c r="X86" s="12">
        <v>382</v>
      </c>
      <c r="Y86" s="27">
        <v>2795</v>
      </c>
      <c r="Z86" s="27">
        <v>1863</v>
      </c>
      <c r="AA86" s="27">
        <v>932</v>
      </c>
      <c r="AB86" s="28">
        <v>-39</v>
      </c>
      <c r="AC86" s="28">
        <v>15</v>
      </c>
      <c r="AD86" s="30">
        <v>-24</v>
      </c>
    </row>
    <row r="87" spans="1:30">
      <c r="A87" s="15" t="s">
        <v>100</v>
      </c>
      <c r="B87" s="11">
        <f t="shared" si="13"/>
        <v>76188</v>
      </c>
      <c r="C87" s="11">
        <v>48370</v>
      </c>
      <c r="D87" s="11">
        <v>27390</v>
      </c>
      <c r="E87" s="11">
        <v>238</v>
      </c>
      <c r="F87" s="11">
        <v>190</v>
      </c>
      <c r="G87" s="11">
        <v>36485</v>
      </c>
      <c r="H87" s="11">
        <v>12809</v>
      </c>
      <c r="I87" s="11">
        <v>23676</v>
      </c>
      <c r="J87" s="11">
        <v>34</v>
      </c>
      <c r="K87" s="11">
        <v>1015</v>
      </c>
      <c r="L87" s="11">
        <v>0</v>
      </c>
      <c r="M87" s="11">
        <v>0</v>
      </c>
      <c r="N87" s="18">
        <v>0.6</v>
      </c>
      <c r="O87" s="18">
        <v>0.4</v>
      </c>
      <c r="P87" s="19" t="s">
        <v>215</v>
      </c>
      <c r="Q87" s="20">
        <v>0.7</v>
      </c>
      <c r="R87" s="20">
        <v>0</v>
      </c>
      <c r="S87" s="20">
        <v>0.3</v>
      </c>
      <c r="T87" s="12">
        <v>7945</v>
      </c>
      <c r="U87" s="12">
        <v>4665</v>
      </c>
      <c r="V87" s="12">
        <v>2296</v>
      </c>
      <c r="W87" s="12">
        <v>0</v>
      </c>
      <c r="X87" s="12">
        <v>984</v>
      </c>
      <c r="Y87" s="27">
        <v>6926</v>
      </c>
      <c r="Z87" s="27">
        <v>4665</v>
      </c>
      <c r="AA87" s="27">
        <v>2261</v>
      </c>
      <c r="AB87" s="28">
        <v>35</v>
      </c>
      <c r="AC87" s="28">
        <v>12</v>
      </c>
      <c r="AD87" s="30">
        <v>47</v>
      </c>
    </row>
    <row r="88" spans="1:30">
      <c r="A88" s="15" t="s">
        <v>101</v>
      </c>
      <c r="B88" s="11">
        <f t="shared" si="13"/>
        <v>52588</v>
      </c>
      <c r="C88" s="11">
        <v>34193</v>
      </c>
      <c r="D88" s="11">
        <v>18123</v>
      </c>
      <c r="E88" s="11">
        <v>167</v>
      </c>
      <c r="F88" s="11">
        <v>105</v>
      </c>
      <c r="G88" s="11">
        <v>24141</v>
      </c>
      <c r="H88" s="11">
        <v>11185</v>
      </c>
      <c r="I88" s="11">
        <v>12956</v>
      </c>
      <c r="J88" s="11">
        <v>50</v>
      </c>
      <c r="K88" s="11">
        <v>1242</v>
      </c>
      <c r="L88" s="11">
        <v>0</v>
      </c>
      <c r="M88" s="11">
        <v>0</v>
      </c>
      <c r="N88" s="18">
        <v>0.6</v>
      </c>
      <c r="O88" s="18">
        <v>0.4</v>
      </c>
      <c r="P88" s="19" t="s">
        <v>214</v>
      </c>
      <c r="Q88" s="20">
        <v>0.8</v>
      </c>
      <c r="R88" s="20">
        <v>0</v>
      </c>
      <c r="S88" s="20">
        <v>0.2</v>
      </c>
      <c r="T88" s="12">
        <v>5565</v>
      </c>
      <c r="U88" s="12">
        <v>3273</v>
      </c>
      <c r="V88" s="12">
        <v>1834</v>
      </c>
      <c r="W88" s="12">
        <v>0</v>
      </c>
      <c r="X88" s="12">
        <v>458</v>
      </c>
      <c r="Y88" s="27">
        <v>5167</v>
      </c>
      <c r="Z88" s="27">
        <v>3273</v>
      </c>
      <c r="AA88" s="27">
        <v>1894</v>
      </c>
      <c r="AB88" s="28">
        <v>-60</v>
      </c>
      <c r="AC88" s="28">
        <v>68</v>
      </c>
      <c r="AD88" s="30">
        <v>8</v>
      </c>
    </row>
    <row r="89" customHeight="true" spans="1:30">
      <c r="A89" s="7" t="s">
        <v>102</v>
      </c>
      <c r="B89" s="9">
        <f>SUM(B91,B92:B94)</f>
        <v>162622</v>
      </c>
      <c r="C89" s="9">
        <v>103863</v>
      </c>
      <c r="D89" s="9">
        <v>57518</v>
      </c>
      <c r="E89" s="9">
        <v>825</v>
      </c>
      <c r="F89" s="9">
        <v>416</v>
      </c>
      <c r="G89" s="9">
        <v>51532</v>
      </c>
      <c r="H89" s="9">
        <v>23204</v>
      </c>
      <c r="I89" s="9">
        <v>28328</v>
      </c>
      <c r="J89" s="9">
        <v>156</v>
      </c>
      <c r="K89" s="9">
        <v>2633</v>
      </c>
      <c r="L89" s="9">
        <v>2</v>
      </c>
      <c r="M89" s="9">
        <v>113</v>
      </c>
      <c r="N89" s="9"/>
      <c r="O89" s="9"/>
      <c r="P89" s="9"/>
      <c r="Q89" s="21"/>
      <c r="R89" s="21"/>
      <c r="S89" s="21"/>
      <c r="T89" s="9">
        <v>16634</v>
      </c>
      <c r="U89" s="9">
        <v>11890</v>
      </c>
      <c r="V89" s="9">
        <v>3738</v>
      </c>
      <c r="W89" s="9">
        <v>528</v>
      </c>
      <c r="X89" s="9">
        <v>478</v>
      </c>
      <c r="Y89" s="9">
        <v>15789</v>
      </c>
      <c r="Z89" s="9">
        <v>11890</v>
      </c>
      <c r="AA89" s="9">
        <v>3899</v>
      </c>
      <c r="AB89" s="26">
        <v>-161</v>
      </c>
      <c r="AC89" s="26">
        <v>114</v>
      </c>
      <c r="AD89" s="26">
        <v>-47</v>
      </c>
    </row>
    <row r="90" ht="24" customHeight="true" spans="1:30">
      <c r="A90" s="7" t="s">
        <v>11</v>
      </c>
      <c r="B90" s="9">
        <f>SUM(B91,B92)</f>
        <v>65652</v>
      </c>
      <c r="C90" s="9">
        <v>43184</v>
      </c>
      <c r="D90" s="9">
        <v>22098</v>
      </c>
      <c r="E90" s="9">
        <v>275</v>
      </c>
      <c r="F90" s="9">
        <v>95</v>
      </c>
      <c r="G90" s="9">
        <v>9390</v>
      </c>
      <c r="H90" s="9">
        <v>3632</v>
      </c>
      <c r="I90" s="9">
        <v>5758</v>
      </c>
      <c r="J90" s="9">
        <v>31</v>
      </c>
      <c r="K90" s="9">
        <v>766</v>
      </c>
      <c r="L90" s="9">
        <v>1</v>
      </c>
      <c r="M90" s="9">
        <v>62</v>
      </c>
      <c r="N90" s="9"/>
      <c r="O90" s="9"/>
      <c r="P90" s="9"/>
      <c r="Q90" s="21"/>
      <c r="R90" s="21"/>
      <c r="S90" s="21"/>
      <c r="T90" s="9">
        <v>5957</v>
      </c>
      <c r="U90" s="9">
        <v>3601</v>
      </c>
      <c r="V90" s="9">
        <v>1828</v>
      </c>
      <c r="W90" s="9">
        <v>528</v>
      </c>
      <c r="X90" s="9">
        <v>0</v>
      </c>
      <c r="Y90" s="9">
        <v>5409</v>
      </c>
      <c r="Z90" s="9">
        <v>3601</v>
      </c>
      <c r="AA90" s="9">
        <v>1808</v>
      </c>
      <c r="AB90" s="26">
        <v>20</v>
      </c>
      <c r="AC90" s="26">
        <v>5</v>
      </c>
      <c r="AD90" s="26">
        <v>25</v>
      </c>
    </row>
    <row r="91" ht="23.1" customHeight="true" spans="1:31">
      <c r="A91" s="10" t="s">
        <v>103</v>
      </c>
      <c r="B91" s="11">
        <f t="shared" ref="B91:B94" si="14">SUM(C91:F91)</f>
        <v>59544</v>
      </c>
      <c r="C91" s="11">
        <v>39270</v>
      </c>
      <c r="D91" s="11">
        <v>19933</v>
      </c>
      <c r="E91" s="11">
        <v>256</v>
      </c>
      <c r="F91" s="11">
        <v>85</v>
      </c>
      <c r="G91" s="11">
        <v>8629</v>
      </c>
      <c r="H91" s="11">
        <v>3367</v>
      </c>
      <c r="I91" s="11">
        <v>5262</v>
      </c>
      <c r="J91" s="11">
        <v>26</v>
      </c>
      <c r="K91" s="11">
        <v>574</v>
      </c>
      <c r="L91" s="11">
        <v>1</v>
      </c>
      <c r="M91" s="11">
        <v>62</v>
      </c>
      <c r="N91" s="18">
        <v>0.6</v>
      </c>
      <c r="O91" s="18">
        <v>0.4</v>
      </c>
      <c r="P91" s="19" t="s">
        <v>214</v>
      </c>
      <c r="Q91" s="20">
        <v>0.6</v>
      </c>
      <c r="R91" s="20">
        <v>0.4</v>
      </c>
      <c r="S91" s="20">
        <v>0</v>
      </c>
      <c r="T91" s="12">
        <v>5401</v>
      </c>
      <c r="U91" s="11">
        <v>3264</v>
      </c>
      <c r="V91" s="11">
        <v>1656</v>
      </c>
      <c r="W91" s="11">
        <v>481</v>
      </c>
      <c r="X91" s="11">
        <v>0</v>
      </c>
      <c r="Y91" s="27">
        <v>4898</v>
      </c>
      <c r="Z91" s="27">
        <v>3264</v>
      </c>
      <c r="AA91" s="27">
        <v>1634</v>
      </c>
      <c r="AB91" s="28">
        <v>22</v>
      </c>
      <c r="AC91" s="28">
        <v>5</v>
      </c>
      <c r="AD91" s="30">
        <v>27</v>
      </c>
      <c r="AE91" s="32" t="s">
        <v>216</v>
      </c>
    </row>
    <row r="92" ht="23.1" customHeight="true" spans="1:31">
      <c r="A92" s="10" t="s">
        <v>105</v>
      </c>
      <c r="B92" s="11">
        <f t="shared" si="14"/>
        <v>6108</v>
      </c>
      <c r="C92" s="11">
        <v>3914</v>
      </c>
      <c r="D92" s="11">
        <v>2165</v>
      </c>
      <c r="E92" s="11">
        <v>19</v>
      </c>
      <c r="F92" s="11">
        <v>10</v>
      </c>
      <c r="G92" s="11">
        <v>761</v>
      </c>
      <c r="H92" s="11">
        <v>265</v>
      </c>
      <c r="I92" s="11">
        <v>496</v>
      </c>
      <c r="J92" s="11">
        <v>5</v>
      </c>
      <c r="K92" s="11">
        <v>192</v>
      </c>
      <c r="L92" s="11">
        <v>0</v>
      </c>
      <c r="M92" s="11">
        <v>0</v>
      </c>
      <c r="N92" s="18">
        <v>0.6</v>
      </c>
      <c r="O92" s="18">
        <v>0.4</v>
      </c>
      <c r="P92" s="19" t="s">
        <v>214</v>
      </c>
      <c r="Q92" s="20">
        <v>0.6</v>
      </c>
      <c r="R92" s="20">
        <v>0.4</v>
      </c>
      <c r="S92" s="20">
        <v>0</v>
      </c>
      <c r="T92" s="12">
        <v>556</v>
      </c>
      <c r="U92" s="12">
        <v>337</v>
      </c>
      <c r="V92" s="12">
        <v>172</v>
      </c>
      <c r="W92" s="12">
        <v>47</v>
      </c>
      <c r="X92" s="12">
        <v>0</v>
      </c>
      <c r="Y92" s="27">
        <v>511</v>
      </c>
      <c r="Z92" s="27">
        <v>337</v>
      </c>
      <c r="AA92" s="27">
        <v>174</v>
      </c>
      <c r="AB92" s="28">
        <v>-2</v>
      </c>
      <c r="AC92" s="28">
        <v>0</v>
      </c>
      <c r="AD92" s="30">
        <v>-2</v>
      </c>
      <c r="AE92" s="32"/>
    </row>
    <row r="93" spans="1:30">
      <c r="A93" s="13" t="s">
        <v>106</v>
      </c>
      <c r="B93" s="11">
        <f t="shared" si="14"/>
        <v>52880</v>
      </c>
      <c r="C93" s="11">
        <v>34066</v>
      </c>
      <c r="D93" s="11">
        <v>18367</v>
      </c>
      <c r="E93" s="11">
        <v>301</v>
      </c>
      <c r="F93" s="11">
        <v>146</v>
      </c>
      <c r="G93" s="11">
        <v>28365</v>
      </c>
      <c r="H93" s="11">
        <v>13763</v>
      </c>
      <c r="I93" s="11">
        <v>14602</v>
      </c>
      <c r="J93" s="11">
        <v>97</v>
      </c>
      <c r="K93" s="11">
        <v>1240</v>
      </c>
      <c r="L93" s="11">
        <v>0</v>
      </c>
      <c r="M93" s="11">
        <v>0</v>
      </c>
      <c r="N93" s="18">
        <v>0.8</v>
      </c>
      <c r="O93" s="18">
        <v>0.2</v>
      </c>
      <c r="P93" s="19" t="s">
        <v>214</v>
      </c>
      <c r="Q93" s="20">
        <v>0.8</v>
      </c>
      <c r="R93" s="20">
        <v>0</v>
      </c>
      <c r="S93" s="20">
        <v>0.2</v>
      </c>
      <c r="T93" s="12">
        <v>6191</v>
      </c>
      <c r="U93" s="12">
        <v>4776</v>
      </c>
      <c r="V93" s="12">
        <v>1132</v>
      </c>
      <c r="W93" s="12">
        <v>0</v>
      </c>
      <c r="X93" s="12">
        <v>283</v>
      </c>
      <c r="Y93" s="27">
        <v>5983</v>
      </c>
      <c r="Z93" s="27">
        <v>4776</v>
      </c>
      <c r="AA93" s="27">
        <v>1207</v>
      </c>
      <c r="AB93" s="28">
        <v>-75</v>
      </c>
      <c r="AC93" s="28">
        <v>55</v>
      </c>
      <c r="AD93" s="30">
        <v>-20</v>
      </c>
    </row>
    <row r="94" spans="1:30">
      <c r="A94" s="13" t="s">
        <v>107</v>
      </c>
      <c r="B94" s="11">
        <f t="shared" si="14"/>
        <v>44090</v>
      </c>
      <c r="C94" s="11">
        <v>26613</v>
      </c>
      <c r="D94" s="11">
        <v>17053</v>
      </c>
      <c r="E94" s="11">
        <v>249</v>
      </c>
      <c r="F94" s="11">
        <v>175</v>
      </c>
      <c r="G94" s="11">
        <v>13777</v>
      </c>
      <c r="H94" s="11">
        <v>5809</v>
      </c>
      <c r="I94" s="11">
        <v>7968</v>
      </c>
      <c r="J94" s="11">
        <v>28</v>
      </c>
      <c r="K94" s="11">
        <v>627</v>
      </c>
      <c r="L94" s="11">
        <v>1</v>
      </c>
      <c r="M94" s="11">
        <v>51</v>
      </c>
      <c r="N94" s="18">
        <v>0.8</v>
      </c>
      <c r="O94" s="18">
        <v>0.2</v>
      </c>
      <c r="P94" s="19" t="s">
        <v>214</v>
      </c>
      <c r="Q94" s="20">
        <v>0.8</v>
      </c>
      <c r="R94" s="20">
        <v>0</v>
      </c>
      <c r="S94" s="20">
        <v>0.2</v>
      </c>
      <c r="T94" s="12">
        <v>4486</v>
      </c>
      <c r="U94" s="12">
        <v>3513</v>
      </c>
      <c r="V94" s="12">
        <v>778</v>
      </c>
      <c r="W94" s="12">
        <v>0</v>
      </c>
      <c r="X94" s="12">
        <v>195</v>
      </c>
      <c r="Y94" s="27">
        <v>4397</v>
      </c>
      <c r="Z94" s="27">
        <v>3513</v>
      </c>
      <c r="AA94" s="27">
        <v>884</v>
      </c>
      <c r="AB94" s="28">
        <v>-106</v>
      </c>
      <c r="AC94" s="28">
        <v>54</v>
      </c>
      <c r="AD94" s="30">
        <v>-52</v>
      </c>
    </row>
    <row r="95" customHeight="true" spans="1:30">
      <c r="A95" s="7" t="s">
        <v>108</v>
      </c>
      <c r="B95" s="9">
        <f>SUM(B97:B98,B99:B103)</f>
        <v>391937</v>
      </c>
      <c r="C95" s="9">
        <v>258850</v>
      </c>
      <c r="D95" s="9">
        <v>128447</v>
      </c>
      <c r="E95" s="9">
        <v>3009</v>
      </c>
      <c r="F95" s="9">
        <v>1631</v>
      </c>
      <c r="G95" s="9">
        <v>76370</v>
      </c>
      <c r="H95" s="9">
        <v>13809</v>
      </c>
      <c r="I95" s="9">
        <v>62561</v>
      </c>
      <c r="J95" s="9">
        <v>190</v>
      </c>
      <c r="K95" s="9">
        <v>8837</v>
      </c>
      <c r="L95" s="9">
        <v>3</v>
      </c>
      <c r="M95" s="9">
        <v>200</v>
      </c>
      <c r="N95" s="9"/>
      <c r="O95" s="9"/>
      <c r="P95" s="9"/>
      <c r="Q95" s="21"/>
      <c r="R95" s="21"/>
      <c r="S95" s="21"/>
      <c r="T95" s="9">
        <v>37295</v>
      </c>
      <c r="U95" s="9">
        <v>25943</v>
      </c>
      <c r="V95" s="9">
        <v>7179</v>
      </c>
      <c r="W95" s="9">
        <v>2388</v>
      </c>
      <c r="X95" s="9">
        <v>1785</v>
      </c>
      <c r="Y95" s="9">
        <v>33529</v>
      </c>
      <c r="Z95" s="9">
        <v>25943</v>
      </c>
      <c r="AA95" s="9">
        <v>7586</v>
      </c>
      <c r="AB95" s="26">
        <v>-407</v>
      </c>
      <c r="AC95" s="26">
        <v>82</v>
      </c>
      <c r="AD95" s="26">
        <v>-325</v>
      </c>
    </row>
    <row r="96" ht="24" customHeight="true" spans="1:30">
      <c r="A96" s="7" t="s">
        <v>11</v>
      </c>
      <c r="B96" s="9">
        <f>SUM(B97:B98,B99)</f>
        <v>139744</v>
      </c>
      <c r="C96" s="9">
        <v>94801</v>
      </c>
      <c r="D96" s="9">
        <v>43761</v>
      </c>
      <c r="E96" s="9">
        <v>721</v>
      </c>
      <c r="F96" s="9">
        <v>461</v>
      </c>
      <c r="G96" s="9">
        <v>19819</v>
      </c>
      <c r="H96" s="9">
        <v>2324</v>
      </c>
      <c r="I96" s="9">
        <v>17495</v>
      </c>
      <c r="J96" s="9">
        <v>58</v>
      </c>
      <c r="K96" s="9">
        <v>2661</v>
      </c>
      <c r="L96" s="9">
        <v>2</v>
      </c>
      <c r="M96" s="9">
        <v>124</v>
      </c>
      <c r="N96" s="9"/>
      <c r="O96" s="9"/>
      <c r="P96" s="9"/>
      <c r="Q96" s="21"/>
      <c r="R96" s="21"/>
      <c r="S96" s="21"/>
      <c r="T96" s="9">
        <v>12676</v>
      </c>
      <c r="U96" s="9">
        <v>7779</v>
      </c>
      <c r="V96" s="9">
        <v>2472</v>
      </c>
      <c r="W96" s="9">
        <v>2388</v>
      </c>
      <c r="X96" s="9">
        <v>37</v>
      </c>
      <c r="Y96" s="9">
        <v>10190</v>
      </c>
      <c r="Z96" s="9">
        <v>7779</v>
      </c>
      <c r="AA96" s="9">
        <v>2411</v>
      </c>
      <c r="AB96" s="26">
        <v>61</v>
      </c>
      <c r="AC96" s="26">
        <v>4</v>
      </c>
      <c r="AD96" s="26">
        <v>65</v>
      </c>
    </row>
    <row r="97" spans="1:30">
      <c r="A97" s="10" t="s">
        <v>109</v>
      </c>
      <c r="B97" s="11">
        <f t="shared" ref="B97:B103" si="15">SUM(C97:F97)</f>
        <v>30269</v>
      </c>
      <c r="C97" s="11">
        <v>20082</v>
      </c>
      <c r="D97" s="11">
        <v>9966</v>
      </c>
      <c r="E97" s="11">
        <v>135</v>
      </c>
      <c r="F97" s="11">
        <v>86</v>
      </c>
      <c r="G97" s="11">
        <v>5721</v>
      </c>
      <c r="H97" s="11">
        <v>238</v>
      </c>
      <c r="I97" s="11">
        <v>5483</v>
      </c>
      <c r="J97" s="11">
        <v>16</v>
      </c>
      <c r="K97" s="11">
        <v>926</v>
      </c>
      <c r="L97" s="11">
        <v>1</v>
      </c>
      <c r="M97" s="11">
        <v>92</v>
      </c>
      <c r="N97" s="18">
        <v>0.6</v>
      </c>
      <c r="O97" s="18">
        <v>0.4</v>
      </c>
      <c r="P97" s="19" t="s">
        <v>215</v>
      </c>
      <c r="Q97" s="20">
        <v>0.5</v>
      </c>
      <c r="R97" s="20">
        <v>0.5</v>
      </c>
      <c r="S97" s="20">
        <v>0</v>
      </c>
      <c r="T97" s="12">
        <v>2794</v>
      </c>
      <c r="U97" s="12">
        <v>1682</v>
      </c>
      <c r="V97" s="12">
        <v>556</v>
      </c>
      <c r="W97" s="12">
        <v>556</v>
      </c>
      <c r="X97" s="12">
        <v>0</v>
      </c>
      <c r="Y97" s="27">
        <v>2250</v>
      </c>
      <c r="Z97" s="27">
        <v>1682</v>
      </c>
      <c r="AA97" s="27">
        <v>568</v>
      </c>
      <c r="AB97" s="28">
        <v>-12</v>
      </c>
      <c r="AC97" s="28">
        <v>4</v>
      </c>
      <c r="AD97" s="30">
        <v>-8</v>
      </c>
    </row>
    <row r="98" spans="1:30">
      <c r="A98" s="14" t="s">
        <v>110</v>
      </c>
      <c r="B98" s="11">
        <f t="shared" si="15"/>
        <v>103097</v>
      </c>
      <c r="C98" s="11">
        <v>70487</v>
      </c>
      <c r="D98" s="11">
        <v>31777</v>
      </c>
      <c r="E98" s="11">
        <v>499</v>
      </c>
      <c r="F98" s="11">
        <v>334</v>
      </c>
      <c r="G98" s="11">
        <v>13517</v>
      </c>
      <c r="H98" s="11">
        <v>2086</v>
      </c>
      <c r="I98" s="11">
        <v>11431</v>
      </c>
      <c r="J98" s="11">
        <v>37</v>
      </c>
      <c r="K98" s="11">
        <v>1330</v>
      </c>
      <c r="L98" s="11">
        <v>1</v>
      </c>
      <c r="M98" s="11">
        <v>32</v>
      </c>
      <c r="N98" s="18">
        <v>0.6</v>
      </c>
      <c r="O98" s="18">
        <v>0.4</v>
      </c>
      <c r="P98" s="19" t="s">
        <v>215</v>
      </c>
      <c r="Q98" s="20">
        <v>0.5</v>
      </c>
      <c r="R98" s="20">
        <v>0.5</v>
      </c>
      <c r="S98" s="20">
        <v>0</v>
      </c>
      <c r="T98" s="12">
        <v>9281</v>
      </c>
      <c r="U98" s="11">
        <v>5617</v>
      </c>
      <c r="V98" s="11">
        <v>1832</v>
      </c>
      <c r="W98" s="11">
        <v>1832</v>
      </c>
      <c r="X98" s="11">
        <v>0</v>
      </c>
      <c r="Y98" s="27">
        <v>7376</v>
      </c>
      <c r="Z98" s="27">
        <v>5617</v>
      </c>
      <c r="AA98" s="27">
        <v>1759</v>
      </c>
      <c r="AB98" s="28">
        <v>73</v>
      </c>
      <c r="AC98" s="28">
        <v>0</v>
      </c>
      <c r="AD98" s="30">
        <v>73</v>
      </c>
    </row>
    <row r="99" spans="1:30">
      <c r="A99" s="14" t="s">
        <v>112</v>
      </c>
      <c r="B99" s="11">
        <f t="shared" si="15"/>
        <v>6378</v>
      </c>
      <c r="C99" s="11">
        <v>4232</v>
      </c>
      <c r="D99" s="11">
        <v>2018</v>
      </c>
      <c r="E99" s="11">
        <v>87</v>
      </c>
      <c r="F99" s="11">
        <v>41</v>
      </c>
      <c r="G99" s="11">
        <v>581</v>
      </c>
      <c r="H99" s="11">
        <v>0</v>
      </c>
      <c r="I99" s="11">
        <v>581</v>
      </c>
      <c r="J99" s="11">
        <v>5</v>
      </c>
      <c r="K99" s="11">
        <v>405</v>
      </c>
      <c r="L99" s="11">
        <v>0</v>
      </c>
      <c r="M99" s="11">
        <v>0</v>
      </c>
      <c r="N99" s="18">
        <v>0.8</v>
      </c>
      <c r="O99" s="18">
        <v>0.2</v>
      </c>
      <c r="P99" s="19" t="s">
        <v>215</v>
      </c>
      <c r="Q99" s="20">
        <v>0.7</v>
      </c>
      <c r="R99" s="20">
        <v>0</v>
      </c>
      <c r="S99" s="20">
        <v>0.3</v>
      </c>
      <c r="T99" s="12">
        <v>601</v>
      </c>
      <c r="U99" s="12">
        <v>480</v>
      </c>
      <c r="V99" s="12">
        <v>84</v>
      </c>
      <c r="W99" s="12">
        <v>0</v>
      </c>
      <c r="X99" s="12">
        <v>37</v>
      </c>
      <c r="Y99" s="27">
        <v>564</v>
      </c>
      <c r="Z99" s="27">
        <v>480</v>
      </c>
      <c r="AA99" s="27">
        <v>84</v>
      </c>
      <c r="AB99" s="28">
        <v>0</v>
      </c>
      <c r="AC99" s="28">
        <v>0</v>
      </c>
      <c r="AD99" s="30">
        <v>0</v>
      </c>
    </row>
    <row r="100" spans="1:30">
      <c r="A100" s="15" t="s">
        <v>113</v>
      </c>
      <c r="B100" s="11">
        <f t="shared" si="15"/>
        <v>51340</v>
      </c>
      <c r="C100" s="11">
        <v>34499</v>
      </c>
      <c r="D100" s="11">
        <v>16327</v>
      </c>
      <c r="E100" s="11">
        <v>351</v>
      </c>
      <c r="F100" s="11">
        <v>163</v>
      </c>
      <c r="G100" s="11">
        <v>11520</v>
      </c>
      <c r="H100" s="11">
        <v>2008</v>
      </c>
      <c r="I100" s="11">
        <v>9512</v>
      </c>
      <c r="J100" s="11">
        <v>12</v>
      </c>
      <c r="K100" s="11">
        <v>776</v>
      </c>
      <c r="L100" s="11">
        <v>0</v>
      </c>
      <c r="M100" s="11">
        <v>0</v>
      </c>
      <c r="N100" s="18">
        <v>0.8</v>
      </c>
      <c r="O100" s="18">
        <v>0.2</v>
      </c>
      <c r="P100" s="19" t="s">
        <v>215</v>
      </c>
      <c r="Q100" s="20">
        <v>0.7</v>
      </c>
      <c r="R100" s="20">
        <v>0</v>
      </c>
      <c r="S100" s="20">
        <v>0.3</v>
      </c>
      <c r="T100" s="12">
        <v>4819</v>
      </c>
      <c r="U100" s="12">
        <v>3799</v>
      </c>
      <c r="V100" s="12">
        <v>714</v>
      </c>
      <c r="W100" s="12">
        <v>0</v>
      </c>
      <c r="X100" s="12">
        <v>306</v>
      </c>
      <c r="Y100" s="27">
        <v>4498</v>
      </c>
      <c r="Z100" s="27">
        <v>3799</v>
      </c>
      <c r="AA100" s="27">
        <v>699</v>
      </c>
      <c r="AB100" s="28">
        <v>15</v>
      </c>
      <c r="AC100" s="28">
        <v>2</v>
      </c>
      <c r="AD100" s="30">
        <v>17</v>
      </c>
    </row>
    <row r="101" spans="1:30">
      <c r="A101" s="13" t="s">
        <v>114</v>
      </c>
      <c r="B101" s="11">
        <f t="shared" si="15"/>
        <v>40973</v>
      </c>
      <c r="C101" s="11">
        <v>26505</v>
      </c>
      <c r="D101" s="11">
        <v>13207</v>
      </c>
      <c r="E101" s="11">
        <v>925</v>
      </c>
      <c r="F101" s="11">
        <v>336</v>
      </c>
      <c r="G101" s="11">
        <v>8690</v>
      </c>
      <c r="H101" s="11">
        <v>1213</v>
      </c>
      <c r="I101" s="11">
        <v>7477</v>
      </c>
      <c r="J101" s="11">
        <v>21</v>
      </c>
      <c r="K101" s="11">
        <v>1276</v>
      </c>
      <c r="L101" s="11">
        <v>1</v>
      </c>
      <c r="M101" s="11">
        <v>76</v>
      </c>
      <c r="N101" s="18">
        <v>0.8</v>
      </c>
      <c r="O101" s="18">
        <v>0.2</v>
      </c>
      <c r="P101" s="19" t="s">
        <v>215</v>
      </c>
      <c r="Q101" s="20">
        <v>0.7</v>
      </c>
      <c r="R101" s="20">
        <v>0</v>
      </c>
      <c r="S101" s="20">
        <v>0.3</v>
      </c>
      <c r="T101" s="12">
        <v>4316</v>
      </c>
      <c r="U101" s="12">
        <v>3415</v>
      </c>
      <c r="V101" s="12">
        <v>631</v>
      </c>
      <c r="W101" s="12">
        <v>0</v>
      </c>
      <c r="X101" s="12">
        <v>270</v>
      </c>
      <c r="Y101" s="27">
        <v>4062</v>
      </c>
      <c r="Z101" s="27">
        <v>3415</v>
      </c>
      <c r="AA101" s="27">
        <v>647</v>
      </c>
      <c r="AB101" s="28">
        <v>-16</v>
      </c>
      <c r="AC101" s="28">
        <v>4</v>
      </c>
      <c r="AD101" s="30">
        <v>-12</v>
      </c>
    </row>
    <row r="102" spans="1:30">
      <c r="A102" s="13" t="s">
        <v>115</v>
      </c>
      <c r="B102" s="11">
        <f t="shared" si="15"/>
        <v>70056</v>
      </c>
      <c r="C102" s="11">
        <v>45013</v>
      </c>
      <c r="D102" s="11">
        <v>24110</v>
      </c>
      <c r="E102" s="11">
        <v>579</v>
      </c>
      <c r="F102" s="11">
        <v>354</v>
      </c>
      <c r="G102" s="11">
        <v>12366</v>
      </c>
      <c r="H102" s="11">
        <v>1026</v>
      </c>
      <c r="I102" s="11">
        <v>11340</v>
      </c>
      <c r="J102" s="11">
        <v>35</v>
      </c>
      <c r="K102" s="11">
        <v>2199</v>
      </c>
      <c r="L102" s="11">
        <v>0</v>
      </c>
      <c r="M102" s="11">
        <v>0</v>
      </c>
      <c r="N102" s="18">
        <v>0.6</v>
      </c>
      <c r="O102" s="18">
        <v>0.4</v>
      </c>
      <c r="P102" s="19" t="s">
        <v>215</v>
      </c>
      <c r="Q102" s="20">
        <v>0.7</v>
      </c>
      <c r="R102" s="20">
        <v>0</v>
      </c>
      <c r="S102" s="20">
        <v>0.3</v>
      </c>
      <c r="T102" s="12">
        <v>6656</v>
      </c>
      <c r="U102" s="12">
        <v>4013</v>
      </c>
      <c r="V102" s="12">
        <v>1850</v>
      </c>
      <c r="W102" s="12">
        <v>0</v>
      </c>
      <c r="X102" s="12">
        <v>793</v>
      </c>
      <c r="Y102" s="27">
        <v>5891</v>
      </c>
      <c r="Z102" s="27">
        <v>4013</v>
      </c>
      <c r="AA102" s="27">
        <v>1878</v>
      </c>
      <c r="AB102" s="28">
        <v>-28</v>
      </c>
      <c r="AC102" s="28">
        <v>16</v>
      </c>
      <c r="AD102" s="30">
        <v>-12</v>
      </c>
    </row>
    <row r="103" spans="1:30">
      <c r="A103" s="15" t="s">
        <v>116</v>
      </c>
      <c r="B103" s="11">
        <f t="shared" si="15"/>
        <v>89824</v>
      </c>
      <c r="C103" s="11">
        <v>58032</v>
      </c>
      <c r="D103" s="11">
        <v>31042</v>
      </c>
      <c r="E103" s="11">
        <v>433</v>
      </c>
      <c r="F103" s="11">
        <v>317</v>
      </c>
      <c r="G103" s="11">
        <v>23975</v>
      </c>
      <c r="H103" s="11">
        <v>7238</v>
      </c>
      <c r="I103" s="11">
        <v>16737</v>
      </c>
      <c r="J103" s="11">
        <v>64</v>
      </c>
      <c r="K103" s="11">
        <v>1925</v>
      </c>
      <c r="L103" s="11">
        <v>0</v>
      </c>
      <c r="M103" s="11">
        <v>0</v>
      </c>
      <c r="N103" s="18">
        <v>0.8</v>
      </c>
      <c r="O103" s="18">
        <v>0.2</v>
      </c>
      <c r="P103" s="19" t="s">
        <v>214</v>
      </c>
      <c r="Q103" s="20">
        <v>0.8</v>
      </c>
      <c r="R103" s="20">
        <v>0</v>
      </c>
      <c r="S103" s="20">
        <v>0.2</v>
      </c>
      <c r="T103" s="12">
        <v>8828</v>
      </c>
      <c r="U103" s="12">
        <v>6937</v>
      </c>
      <c r="V103" s="12">
        <v>1512</v>
      </c>
      <c r="W103" s="12">
        <v>0</v>
      </c>
      <c r="X103" s="12">
        <v>379</v>
      </c>
      <c r="Y103" s="27">
        <v>8888</v>
      </c>
      <c r="Z103" s="27">
        <v>6937</v>
      </c>
      <c r="AA103" s="27">
        <v>1951</v>
      </c>
      <c r="AB103" s="28">
        <v>-439</v>
      </c>
      <c r="AC103" s="28">
        <v>56</v>
      </c>
      <c r="AD103" s="30">
        <v>-383</v>
      </c>
    </row>
    <row r="104" customHeight="true" spans="1:30">
      <c r="A104" s="7" t="s">
        <v>117</v>
      </c>
      <c r="B104" s="9">
        <f>SUM(B106,B107,B108:B118)</f>
        <v>713155</v>
      </c>
      <c r="C104" s="9">
        <v>443798</v>
      </c>
      <c r="D104" s="9">
        <v>262923</v>
      </c>
      <c r="E104" s="9">
        <v>4184</v>
      </c>
      <c r="F104" s="9">
        <v>2250</v>
      </c>
      <c r="G104" s="9">
        <v>217893</v>
      </c>
      <c r="H104" s="9">
        <v>52391</v>
      </c>
      <c r="I104" s="9">
        <v>165502</v>
      </c>
      <c r="J104" s="9">
        <v>417</v>
      </c>
      <c r="K104" s="9">
        <v>9683</v>
      </c>
      <c r="L104" s="9">
        <v>12</v>
      </c>
      <c r="M104" s="9">
        <v>898</v>
      </c>
      <c r="N104" s="9"/>
      <c r="O104" s="9"/>
      <c r="P104" s="9"/>
      <c r="Q104" s="21"/>
      <c r="R104" s="21"/>
      <c r="S104" s="21"/>
      <c r="T104" s="9">
        <v>71576</v>
      </c>
      <c r="U104" s="9">
        <v>50245</v>
      </c>
      <c r="V104" s="9">
        <v>14090</v>
      </c>
      <c r="W104" s="9">
        <v>3154</v>
      </c>
      <c r="X104" s="9">
        <v>4087</v>
      </c>
      <c r="Y104" s="9">
        <v>65381</v>
      </c>
      <c r="Z104" s="9">
        <v>50245</v>
      </c>
      <c r="AA104" s="9">
        <v>15136</v>
      </c>
      <c r="AB104" s="9">
        <v>-1046</v>
      </c>
      <c r="AC104" s="9">
        <v>703</v>
      </c>
      <c r="AD104" s="9">
        <v>-343</v>
      </c>
    </row>
    <row r="105" ht="24" customHeight="true" spans="1:30">
      <c r="A105" s="7" t="s">
        <v>11</v>
      </c>
      <c r="B105" s="9">
        <f>SUM(B106,B107,B108:B109)</f>
        <v>163200</v>
      </c>
      <c r="C105" s="9">
        <v>102105</v>
      </c>
      <c r="D105" s="9">
        <v>60149</v>
      </c>
      <c r="E105" s="9">
        <v>617</v>
      </c>
      <c r="F105" s="9">
        <v>329</v>
      </c>
      <c r="G105" s="9">
        <v>30565</v>
      </c>
      <c r="H105" s="9">
        <v>8065</v>
      </c>
      <c r="I105" s="9">
        <v>22500</v>
      </c>
      <c r="J105" s="9">
        <v>57</v>
      </c>
      <c r="K105" s="9">
        <v>1517</v>
      </c>
      <c r="L105" s="9">
        <v>3</v>
      </c>
      <c r="M105" s="9">
        <v>210</v>
      </c>
      <c r="N105" s="9"/>
      <c r="O105" s="9"/>
      <c r="P105" s="9"/>
      <c r="Q105" s="9"/>
      <c r="R105" s="9"/>
      <c r="S105" s="9"/>
      <c r="T105" s="9">
        <v>15105</v>
      </c>
      <c r="U105" s="9">
        <v>9243</v>
      </c>
      <c r="V105" s="9">
        <v>2654</v>
      </c>
      <c r="W105" s="9">
        <v>3154</v>
      </c>
      <c r="X105" s="9">
        <v>54</v>
      </c>
      <c r="Y105" s="9">
        <v>11990</v>
      </c>
      <c r="Z105" s="9">
        <v>9243</v>
      </c>
      <c r="AA105" s="9">
        <v>2747</v>
      </c>
      <c r="AB105" s="9">
        <v>-93</v>
      </c>
      <c r="AC105" s="9">
        <v>62</v>
      </c>
      <c r="AD105" s="9">
        <v>-31</v>
      </c>
    </row>
    <row r="106" spans="1:30">
      <c r="A106" s="14" t="s">
        <v>118</v>
      </c>
      <c r="B106" s="11">
        <f t="shared" ref="B106:B107" si="16">SUM(C106:F106)</f>
        <v>64204</v>
      </c>
      <c r="C106" s="11">
        <v>38893</v>
      </c>
      <c r="D106" s="11">
        <v>24778</v>
      </c>
      <c r="E106" s="11">
        <v>343</v>
      </c>
      <c r="F106" s="11">
        <v>190</v>
      </c>
      <c r="G106" s="11">
        <v>18202</v>
      </c>
      <c r="H106" s="11">
        <v>4729</v>
      </c>
      <c r="I106" s="11">
        <v>13473</v>
      </c>
      <c r="J106" s="11">
        <v>12</v>
      </c>
      <c r="K106" s="11">
        <v>660</v>
      </c>
      <c r="L106" s="11">
        <v>1</v>
      </c>
      <c r="M106" s="11">
        <v>69</v>
      </c>
      <c r="N106" s="18">
        <v>0.6</v>
      </c>
      <c r="O106" s="18">
        <v>0.4</v>
      </c>
      <c r="P106" s="19" t="s">
        <v>215</v>
      </c>
      <c r="Q106" s="20">
        <v>0.5</v>
      </c>
      <c r="R106" s="20">
        <v>0.5</v>
      </c>
      <c r="S106" s="20">
        <v>0</v>
      </c>
      <c r="T106" s="12">
        <v>6218</v>
      </c>
      <c r="U106" s="11">
        <v>3710</v>
      </c>
      <c r="V106" s="11">
        <v>1254</v>
      </c>
      <c r="W106" s="11">
        <v>1254</v>
      </c>
      <c r="X106" s="11">
        <v>0</v>
      </c>
      <c r="Y106" s="27">
        <v>5030</v>
      </c>
      <c r="Z106" s="27">
        <v>3710</v>
      </c>
      <c r="AA106" s="27">
        <v>1320</v>
      </c>
      <c r="AB106" s="28">
        <v>-66</v>
      </c>
      <c r="AC106" s="28">
        <v>50</v>
      </c>
      <c r="AD106" s="30">
        <v>-16</v>
      </c>
    </row>
    <row r="107" spans="1:30">
      <c r="A107" s="14" t="s">
        <v>120</v>
      </c>
      <c r="B107" s="11">
        <f t="shared" si="16"/>
        <v>93856</v>
      </c>
      <c r="C107" s="11">
        <v>60268</v>
      </c>
      <c r="D107" s="11">
        <v>33220</v>
      </c>
      <c r="E107" s="11">
        <v>247</v>
      </c>
      <c r="F107" s="11">
        <v>121</v>
      </c>
      <c r="G107" s="11">
        <v>8557</v>
      </c>
      <c r="H107" s="11">
        <v>1461</v>
      </c>
      <c r="I107" s="11">
        <v>7096</v>
      </c>
      <c r="J107" s="11">
        <v>11</v>
      </c>
      <c r="K107" s="11">
        <v>500</v>
      </c>
      <c r="L107" s="11">
        <v>2</v>
      </c>
      <c r="M107" s="11">
        <v>141</v>
      </c>
      <c r="N107" s="18">
        <v>0.6</v>
      </c>
      <c r="O107" s="18">
        <v>0.4</v>
      </c>
      <c r="P107" s="19" t="s">
        <v>215</v>
      </c>
      <c r="Q107" s="20">
        <v>0.4</v>
      </c>
      <c r="R107" s="20">
        <v>0.6</v>
      </c>
      <c r="S107" s="20">
        <v>0</v>
      </c>
      <c r="T107" s="12">
        <v>8074</v>
      </c>
      <c r="U107" s="11">
        <v>4906</v>
      </c>
      <c r="V107" s="11">
        <v>1268</v>
      </c>
      <c r="W107" s="11">
        <v>1900</v>
      </c>
      <c r="X107" s="11">
        <v>0</v>
      </c>
      <c r="Y107" s="27">
        <v>6188</v>
      </c>
      <c r="Z107" s="27">
        <v>4906</v>
      </c>
      <c r="AA107" s="27">
        <v>1282</v>
      </c>
      <c r="AB107" s="28">
        <v>-14</v>
      </c>
      <c r="AC107" s="28">
        <v>12</v>
      </c>
      <c r="AD107" s="30">
        <v>-2</v>
      </c>
    </row>
    <row r="108" spans="1:30">
      <c r="A108" s="14" t="s">
        <v>122</v>
      </c>
      <c r="B108" s="11">
        <f t="shared" ref="B108:B118" si="17">SUM(C108:F108)</f>
        <v>4124</v>
      </c>
      <c r="C108" s="11">
        <v>2211</v>
      </c>
      <c r="D108" s="11">
        <v>1878</v>
      </c>
      <c r="E108" s="11">
        <v>23</v>
      </c>
      <c r="F108" s="11">
        <v>12</v>
      </c>
      <c r="G108" s="11">
        <v>3658</v>
      </c>
      <c r="H108" s="11">
        <v>1784</v>
      </c>
      <c r="I108" s="11">
        <v>1874</v>
      </c>
      <c r="J108" s="11">
        <v>33</v>
      </c>
      <c r="K108" s="11">
        <v>342</v>
      </c>
      <c r="L108" s="11">
        <v>0</v>
      </c>
      <c r="M108" s="11">
        <v>0</v>
      </c>
      <c r="N108" s="18">
        <v>0.8</v>
      </c>
      <c r="O108" s="18">
        <v>0.2</v>
      </c>
      <c r="P108" s="19" t="s">
        <v>215</v>
      </c>
      <c r="Q108" s="20">
        <v>0.7</v>
      </c>
      <c r="R108" s="20">
        <v>0</v>
      </c>
      <c r="S108" s="20">
        <v>0.3</v>
      </c>
      <c r="T108" s="12">
        <v>717</v>
      </c>
      <c r="U108" s="12">
        <v>550</v>
      </c>
      <c r="V108" s="12">
        <v>117</v>
      </c>
      <c r="W108" s="12">
        <v>0</v>
      </c>
      <c r="X108" s="12">
        <v>50</v>
      </c>
      <c r="Y108" s="27">
        <v>679</v>
      </c>
      <c r="Z108" s="27">
        <v>550</v>
      </c>
      <c r="AA108" s="27">
        <v>129</v>
      </c>
      <c r="AB108" s="28">
        <v>-12</v>
      </c>
      <c r="AC108" s="28">
        <v>0</v>
      </c>
      <c r="AD108" s="30">
        <v>-12</v>
      </c>
    </row>
    <row r="109" spans="1:30">
      <c r="A109" s="14" t="s">
        <v>123</v>
      </c>
      <c r="B109" s="11">
        <f t="shared" si="17"/>
        <v>1016</v>
      </c>
      <c r="C109" s="11">
        <v>733</v>
      </c>
      <c r="D109" s="11">
        <v>273</v>
      </c>
      <c r="E109" s="11">
        <v>4</v>
      </c>
      <c r="F109" s="11">
        <v>6</v>
      </c>
      <c r="G109" s="11">
        <v>148</v>
      </c>
      <c r="H109" s="11">
        <v>91</v>
      </c>
      <c r="I109" s="11">
        <v>57</v>
      </c>
      <c r="J109" s="11">
        <v>1</v>
      </c>
      <c r="K109" s="11">
        <v>15</v>
      </c>
      <c r="L109" s="11">
        <v>0</v>
      </c>
      <c r="M109" s="11">
        <v>0</v>
      </c>
      <c r="N109" s="18">
        <v>0.8</v>
      </c>
      <c r="O109" s="18">
        <v>0.2</v>
      </c>
      <c r="P109" s="19" t="s">
        <v>214</v>
      </c>
      <c r="Q109" s="20">
        <v>0.8</v>
      </c>
      <c r="R109" s="20">
        <v>0</v>
      </c>
      <c r="S109" s="20">
        <v>0.2</v>
      </c>
      <c r="T109" s="12">
        <v>96</v>
      </c>
      <c r="U109" s="12">
        <v>77</v>
      </c>
      <c r="V109" s="12">
        <v>15</v>
      </c>
      <c r="W109" s="12">
        <v>0</v>
      </c>
      <c r="X109" s="12">
        <v>4</v>
      </c>
      <c r="Y109" s="27">
        <v>93</v>
      </c>
      <c r="Z109" s="27">
        <v>77</v>
      </c>
      <c r="AA109" s="27">
        <v>16</v>
      </c>
      <c r="AB109" s="28">
        <v>-1</v>
      </c>
      <c r="AC109" s="28">
        <v>0</v>
      </c>
      <c r="AD109" s="30">
        <v>-1</v>
      </c>
    </row>
    <row r="110" spans="1:30">
      <c r="A110" s="13" t="s">
        <v>124</v>
      </c>
      <c r="B110" s="11">
        <f t="shared" si="17"/>
        <v>58993</v>
      </c>
      <c r="C110" s="11">
        <v>36641</v>
      </c>
      <c r="D110" s="11">
        <v>21661</v>
      </c>
      <c r="E110" s="11">
        <v>408</v>
      </c>
      <c r="F110" s="11">
        <v>283</v>
      </c>
      <c r="G110" s="11">
        <v>12266</v>
      </c>
      <c r="H110" s="11">
        <v>1507</v>
      </c>
      <c r="I110" s="11">
        <v>10759</v>
      </c>
      <c r="J110" s="11">
        <v>21</v>
      </c>
      <c r="K110" s="11">
        <v>521</v>
      </c>
      <c r="L110" s="11">
        <v>4</v>
      </c>
      <c r="M110" s="11">
        <v>345</v>
      </c>
      <c r="N110" s="18">
        <v>0.6</v>
      </c>
      <c r="O110" s="18">
        <v>0.4</v>
      </c>
      <c r="P110" s="19" t="s">
        <v>215</v>
      </c>
      <c r="Q110" s="20">
        <v>0.7</v>
      </c>
      <c r="R110" s="20">
        <v>0</v>
      </c>
      <c r="S110" s="20">
        <v>0.3</v>
      </c>
      <c r="T110" s="12">
        <v>5698</v>
      </c>
      <c r="U110" s="12">
        <v>3426</v>
      </c>
      <c r="V110" s="12">
        <v>1590</v>
      </c>
      <c r="W110" s="12">
        <v>0</v>
      </c>
      <c r="X110" s="12">
        <v>682</v>
      </c>
      <c r="Y110" s="27">
        <v>5169</v>
      </c>
      <c r="Z110" s="27">
        <v>3426</v>
      </c>
      <c r="AA110" s="27">
        <v>1743</v>
      </c>
      <c r="AB110" s="28">
        <v>-153</v>
      </c>
      <c r="AC110" s="28">
        <v>53</v>
      </c>
      <c r="AD110" s="30">
        <v>-100</v>
      </c>
    </row>
    <row r="111" spans="1:30">
      <c r="A111" s="15" t="s">
        <v>125</v>
      </c>
      <c r="B111" s="11">
        <f t="shared" si="17"/>
        <v>87859</v>
      </c>
      <c r="C111" s="11">
        <v>53930</v>
      </c>
      <c r="D111" s="11">
        <v>33120</v>
      </c>
      <c r="E111" s="11">
        <v>546</v>
      </c>
      <c r="F111" s="11">
        <v>263</v>
      </c>
      <c r="G111" s="11">
        <v>38775</v>
      </c>
      <c r="H111" s="11">
        <v>11099</v>
      </c>
      <c r="I111" s="11">
        <v>27676</v>
      </c>
      <c r="J111" s="11">
        <v>67</v>
      </c>
      <c r="K111" s="11">
        <v>1287</v>
      </c>
      <c r="L111" s="11">
        <v>0</v>
      </c>
      <c r="M111" s="11">
        <v>0</v>
      </c>
      <c r="N111" s="18">
        <v>0.6</v>
      </c>
      <c r="O111" s="18">
        <v>0.4</v>
      </c>
      <c r="P111" s="19" t="s">
        <v>215</v>
      </c>
      <c r="Q111" s="20">
        <v>0.7</v>
      </c>
      <c r="R111" s="20">
        <v>0</v>
      </c>
      <c r="S111" s="20">
        <v>0.3</v>
      </c>
      <c r="T111" s="12">
        <v>9422</v>
      </c>
      <c r="U111" s="12">
        <v>5558</v>
      </c>
      <c r="V111" s="12">
        <v>2705</v>
      </c>
      <c r="W111" s="12">
        <v>0</v>
      </c>
      <c r="X111" s="12">
        <v>1159</v>
      </c>
      <c r="Y111" s="27">
        <v>8599</v>
      </c>
      <c r="Z111" s="27">
        <v>5558</v>
      </c>
      <c r="AA111" s="27">
        <v>3041</v>
      </c>
      <c r="AB111" s="28">
        <v>-336</v>
      </c>
      <c r="AC111" s="28">
        <v>278</v>
      </c>
      <c r="AD111" s="30">
        <v>-58</v>
      </c>
    </row>
    <row r="112" spans="1:30">
      <c r="A112" s="15" t="s">
        <v>126</v>
      </c>
      <c r="B112" s="11">
        <f t="shared" si="17"/>
        <v>95406</v>
      </c>
      <c r="C112" s="11">
        <v>59624</v>
      </c>
      <c r="D112" s="11">
        <v>34691</v>
      </c>
      <c r="E112" s="11">
        <v>760</v>
      </c>
      <c r="F112" s="11">
        <v>331</v>
      </c>
      <c r="G112" s="11">
        <v>31426</v>
      </c>
      <c r="H112" s="11">
        <v>3497</v>
      </c>
      <c r="I112" s="11">
        <v>27929</v>
      </c>
      <c r="J112" s="11">
        <v>91</v>
      </c>
      <c r="K112" s="11">
        <v>1369</v>
      </c>
      <c r="L112" s="11">
        <v>1</v>
      </c>
      <c r="M112" s="11">
        <v>78</v>
      </c>
      <c r="N112" s="18">
        <v>0.8</v>
      </c>
      <c r="O112" s="18">
        <v>0.2</v>
      </c>
      <c r="P112" s="19" t="s">
        <v>214</v>
      </c>
      <c r="Q112" s="20">
        <v>0.8</v>
      </c>
      <c r="R112" s="20">
        <v>0</v>
      </c>
      <c r="S112" s="20">
        <v>0.2</v>
      </c>
      <c r="T112" s="12">
        <v>10024</v>
      </c>
      <c r="U112" s="12">
        <v>7845</v>
      </c>
      <c r="V112" s="12">
        <v>1743</v>
      </c>
      <c r="W112" s="12">
        <v>0</v>
      </c>
      <c r="X112" s="12">
        <v>436</v>
      </c>
      <c r="Y112" s="27">
        <v>9762</v>
      </c>
      <c r="Z112" s="27">
        <v>7845</v>
      </c>
      <c r="AA112" s="27">
        <v>1917</v>
      </c>
      <c r="AB112" s="28">
        <v>-174</v>
      </c>
      <c r="AC112" s="28">
        <v>121</v>
      </c>
      <c r="AD112" s="30">
        <v>-53</v>
      </c>
    </row>
    <row r="113" spans="1:30">
      <c r="A113" s="15" t="s">
        <v>127</v>
      </c>
      <c r="B113" s="11">
        <f t="shared" si="17"/>
        <v>32328</v>
      </c>
      <c r="C113" s="11">
        <v>20504</v>
      </c>
      <c r="D113" s="11">
        <v>11587</v>
      </c>
      <c r="E113" s="11">
        <v>146</v>
      </c>
      <c r="F113" s="11">
        <v>91</v>
      </c>
      <c r="G113" s="11">
        <v>3515</v>
      </c>
      <c r="H113" s="11">
        <v>362</v>
      </c>
      <c r="I113" s="11">
        <v>3153</v>
      </c>
      <c r="J113" s="11">
        <v>31</v>
      </c>
      <c r="K113" s="11">
        <v>567</v>
      </c>
      <c r="L113" s="11">
        <v>0</v>
      </c>
      <c r="M113" s="11">
        <v>0</v>
      </c>
      <c r="N113" s="18">
        <v>0.8</v>
      </c>
      <c r="O113" s="18">
        <v>0.2</v>
      </c>
      <c r="P113" s="19" t="s">
        <v>214</v>
      </c>
      <c r="Q113" s="20">
        <v>0.8</v>
      </c>
      <c r="R113" s="20">
        <v>0</v>
      </c>
      <c r="S113" s="20">
        <v>0.2</v>
      </c>
      <c r="T113" s="12">
        <v>3030</v>
      </c>
      <c r="U113" s="12">
        <v>2417</v>
      </c>
      <c r="V113" s="12">
        <v>490</v>
      </c>
      <c r="W113" s="12">
        <v>0</v>
      </c>
      <c r="X113" s="12">
        <v>123</v>
      </c>
      <c r="Y113" s="27">
        <v>2935</v>
      </c>
      <c r="Z113" s="27">
        <v>2417</v>
      </c>
      <c r="AA113" s="27">
        <v>518</v>
      </c>
      <c r="AB113" s="28">
        <v>-28</v>
      </c>
      <c r="AC113" s="28">
        <v>13</v>
      </c>
      <c r="AD113" s="30">
        <v>-15</v>
      </c>
    </row>
    <row r="114" spans="1:30">
      <c r="A114" s="15" t="s">
        <v>128</v>
      </c>
      <c r="B114" s="11">
        <f t="shared" si="17"/>
        <v>70633</v>
      </c>
      <c r="C114" s="11">
        <v>44730</v>
      </c>
      <c r="D114" s="11">
        <v>25455</v>
      </c>
      <c r="E114" s="11">
        <v>269</v>
      </c>
      <c r="F114" s="11">
        <v>179</v>
      </c>
      <c r="G114" s="11">
        <v>21138</v>
      </c>
      <c r="H114" s="11">
        <v>4554</v>
      </c>
      <c r="I114" s="11">
        <v>16584</v>
      </c>
      <c r="J114" s="11">
        <v>42</v>
      </c>
      <c r="K114" s="11">
        <v>713</v>
      </c>
      <c r="L114" s="11">
        <v>0</v>
      </c>
      <c r="M114" s="11">
        <v>0</v>
      </c>
      <c r="N114" s="18">
        <v>0.8</v>
      </c>
      <c r="O114" s="18">
        <v>0.2</v>
      </c>
      <c r="P114" s="19" t="s">
        <v>214</v>
      </c>
      <c r="Q114" s="20">
        <v>0.8</v>
      </c>
      <c r="R114" s="20">
        <v>0</v>
      </c>
      <c r="S114" s="20">
        <v>0.2</v>
      </c>
      <c r="T114" s="12">
        <v>6979</v>
      </c>
      <c r="U114" s="12">
        <v>5468</v>
      </c>
      <c r="V114" s="12">
        <v>1209</v>
      </c>
      <c r="W114" s="12">
        <v>0</v>
      </c>
      <c r="X114" s="12">
        <v>302</v>
      </c>
      <c r="Y114" s="27">
        <v>6800</v>
      </c>
      <c r="Z114" s="27">
        <v>5468</v>
      </c>
      <c r="AA114" s="27">
        <v>1332</v>
      </c>
      <c r="AB114" s="28">
        <v>-123</v>
      </c>
      <c r="AC114" s="28">
        <v>117</v>
      </c>
      <c r="AD114" s="30">
        <v>-6</v>
      </c>
    </row>
    <row r="115" spans="1:30">
      <c r="A115" s="15" t="s">
        <v>129</v>
      </c>
      <c r="B115" s="11">
        <f t="shared" si="17"/>
        <v>47175</v>
      </c>
      <c r="C115" s="11">
        <v>28912</v>
      </c>
      <c r="D115" s="11">
        <v>17946</v>
      </c>
      <c r="E115" s="11">
        <v>162</v>
      </c>
      <c r="F115" s="11">
        <v>155</v>
      </c>
      <c r="G115" s="11">
        <v>9523</v>
      </c>
      <c r="H115" s="11">
        <v>1372</v>
      </c>
      <c r="I115" s="11">
        <v>8151</v>
      </c>
      <c r="J115" s="11">
        <v>11</v>
      </c>
      <c r="K115" s="11">
        <v>333</v>
      </c>
      <c r="L115" s="11">
        <v>0</v>
      </c>
      <c r="M115" s="11">
        <v>0</v>
      </c>
      <c r="N115" s="18">
        <v>0.8</v>
      </c>
      <c r="O115" s="18">
        <v>0.2</v>
      </c>
      <c r="P115" s="19" t="s">
        <v>215</v>
      </c>
      <c r="Q115" s="20">
        <v>0.7</v>
      </c>
      <c r="R115" s="20">
        <v>0</v>
      </c>
      <c r="S115" s="20">
        <v>0.3</v>
      </c>
      <c r="T115" s="12">
        <v>4396</v>
      </c>
      <c r="U115" s="12">
        <v>3473</v>
      </c>
      <c r="V115" s="12">
        <v>646</v>
      </c>
      <c r="W115" s="12">
        <v>0</v>
      </c>
      <c r="X115" s="12">
        <v>277</v>
      </c>
      <c r="Y115" s="27">
        <v>4153</v>
      </c>
      <c r="Z115" s="27">
        <v>3473</v>
      </c>
      <c r="AA115" s="27">
        <v>680</v>
      </c>
      <c r="AB115" s="28">
        <v>-34</v>
      </c>
      <c r="AC115" s="28">
        <v>22</v>
      </c>
      <c r="AD115" s="30">
        <v>-12</v>
      </c>
    </row>
    <row r="116" spans="1:30">
      <c r="A116" s="13" t="s">
        <v>130</v>
      </c>
      <c r="B116" s="11">
        <f t="shared" si="17"/>
        <v>51716</v>
      </c>
      <c r="C116" s="11">
        <v>32215</v>
      </c>
      <c r="D116" s="11">
        <v>18998</v>
      </c>
      <c r="E116" s="11">
        <v>362</v>
      </c>
      <c r="F116" s="11">
        <v>141</v>
      </c>
      <c r="G116" s="11">
        <v>15842</v>
      </c>
      <c r="H116" s="11">
        <v>3858</v>
      </c>
      <c r="I116" s="11">
        <v>11984</v>
      </c>
      <c r="J116" s="11">
        <v>27</v>
      </c>
      <c r="K116" s="11">
        <v>263</v>
      </c>
      <c r="L116" s="11">
        <v>0</v>
      </c>
      <c r="M116" s="11">
        <v>0</v>
      </c>
      <c r="N116" s="18">
        <v>0.8</v>
      </c>
      <c r="O116" s="18">
        <v>0.2</v>
      </c>
      <c r="P116" s="19" t="s">
        <v>214</v>
      </c>
      <c r="Q116" s="20">
        <v>0.8</v>
      </c>
      <c r="R116" s="20">
        <v>0</v>
      </c>
      <c r="S116" s="20">
        <v>0.2</v>
      </c>
      <c r="T116" s="12">
        <v>5216</v>
      </c>
      <c r="U116" s="12">
        <v>4086</v>
      </c>
      <c r="V116" s="12">
        <v>904</v>
      </c>
      <c r="W116" s="12">
        <v>0</v>
      </c>
      <c r="X116" s="12">
        <v>226</v>
      </c>
      <c r="Y116" s="27">
        <v>4993</v>
      </c>
      <c r="Z116" s="27">
        <v>4086</v>
      </c>
      <c r="AA116" s="27">
        <v>907</v>
      </c>
      <c r="AB116" s="28">
        <v>-3</v>
      </c>
      <c r="AC116" s="28">
        <v>2</v>
      </c>
      <c r="AD116" s="30">
        <v>-1</v>
      </c>
    </row>
    <row r="117" spans="1:30">
      <c r="A117" s="13" t="s">
        <v>131</v>
      </c>
      <c r="B117" s="11">
        <f t="shared" si="17"/>
        <v>14780</v>
      </c>
      <c r="C117" s="11">
        <v>9174</v>
      </c>
      <c r="D117" s="11">
        <v>5440</v>
      </c>
      <c r="E117" s="11">
        <v>95</v>
      </c>
      <c r="F117" s="11">
        <v>71</v>
      </c>
      <c r="G117" s="11">
        <v>5635</v>
      </c>
      <c r="H117" s="11">
        <v>1664</v>
      </c>
      <c r="I117" s="11">
        <v>3971</v>
      </c>
      <c r="J117" s="11">
        <v>11</v>
      </c>
      <c r="K117" s="11">
        <v>192</v>
      </c>
      <c r="L117" s="11">
        <v>4</v>
      </c>
      <c r="M117" s="11">
        <v>265</v>
      </c>
      <c r="N117" s="18">
        <v>0.6</v>
      </c>
      <c r="O117" s="18">
        <v>0.4</v>
      </c>
      <c r="P117" s="19" t="s">
        <v>214</v>
      </c>
      <c r="Q117" s="20">
        <v>0.8</v>
      </c>
      <c r="R117" s="20">
        <v>0</v>
      </c>
      <c r="S117" s="20">
        <v>0.2</v>
      </c>
      <c r="T117" s="12">
        <v>1574</v>
      </c>
      <c r="U117" s="12">
        <v>934</v>
      </c>
      <c r="V117" s="12">
        <v>513</v>
      </c>
      <c r="W117" s="12">
        <v>0</v>
      </c>
      <c r="X117" s="12">
        <v>127</v>
      </c>
      <c r="Y117" s="27">
        <v>1478</v>
      </c>
      <c r="Z117" s="27">
        <v>934</v>
      </c>
      <c r="AA117" s="27">
        <v>544</v>
      </c>
      <c r="AB117" s="28">
        <v>-31</v>
      </c>
      <c r="AC117" s="28">
        <v>0</v>
      </c>
      <c r="AD117" s="30">
        <v>-31</v>
      </c>
    </row>
    <row r="118" spans="1:30">
      <c r="A118" s="15" t="s">
        <v>132</v>
      </c>
      <c r="B118" s="11">
        <f t="shared" si="17"/>
        <v>91065</v>
      </c>
      <c r="C118" s="11">
        <v>55963</v>
      </c>
      <c r="D118" s="11">
        <v>33876</v>
      </c>
      <c r="E118" s="11">
        <v>819</v>
      </c>
      <c r="F118" s="11">
        <v>407</v>
      </c>
      <c r="G118" s="11">
        <v>49208</v>
      </c>
      <c r="H118" s="11">
        <v>16413</v>
      </c>
      <c r="I118" s="11">
        <v>32795</v>
      </c>
      <c r="J118" s="11">
        <v>59</v>
      </c>
      <c r="K118" s="11">
        <v>2921</v>
      </c>
      <c r="L118" s="11">
        <v>0</v>
      </c>
      <c r="M118" s="11">
        <v>0</v>
      </c>
      <c r="N118" s="18">
        <v>0.8</v>
      </c>
      <c r="O118" s="18">
        <v>0.2</v>
      </c>
      <c r="P118" s="19" t="s">
        <v>215</v>
      </c>
      <c r="Q118" s="20">
        <v>0.7</v>
      </c>
      <c r="R118" s="20">
        <v>0</v>
      </c>
      <c r="S118" s="20">
        <v>0.3</v>
      </c>
      <c r="T118" s="12">
        <v>10132</v>
      </c>
      <c r="U118" s="12">
        <v>7795</v>
      </c>
      <c r="V118" s="12">
        <v>1636</v>
      </c>
      <c r="W118" s="12">
        <v>0</v>
      </c>
      <c r="X118" s="12">
        <v>701</v>
      </c>
      <c r="Y118" s="27">
        <v>9502</v>
      </c>
      <c r="Z118" s="27">
        <v>7795</v>
      </c>
      <c r="AA118" s="27">
        <v>1707</v>
      </c>
      <c r="AB118" s="28">
        <v>-71</v>
      </c>
      <c r="AC118" s="28">
        <v>35</v>
      </c>
      <c r="AD118" s="30">
        <v>-36</v>
      </c>
    </row>
    <row r="119" customHeight="true" spans="1:30">
      <c r="A119" s="7" t="s">
        <v>133</v>
      </c>
      <c r="B119" s="31">
        <f>SUM(B121,B122,B123:B131)</f>
        <v>656008</v>
      </c>
      <c r="C119" s="31">
        <v>404489</v>
      </c>
      <c r="D119" s="31">
        <v>247383</v>
      </c>
      <c r="E119" s="31">
        <v>2819</v>
      </c>
      <c r="F119" s="31">
        <v>1317</v>
      </c>
      <c r="G119" s="31">
        <v>134347</v>
      </c>
      <c r="H119" s="31">
        <v>50445</v>
      </c>
      <c r="I119" s="31">
        <v>83902</v>
      </c>
      <c r="J119" s="31">
        <v>706</v>
      </c>
      <c r="K119" s="31">
        <v>11664</v>
      </c>
      <c r="L119" s="31">
        <v>8</v>
      </c>
      <c r="M119" s="31">
        <v>566</v>
      </c>
      <c r="N119" s="9"/>
      <c r="O119" s="9"/>
      <c r="P119" s="9"/>
      <c r="Q119" s="21"/>
      <c r="R119" s="21"/>
      <c r="S119" s="21"/>
      <c r="T119" s="31">
        <v>64499</v>
      </c>
      <c r="U119" s="31">
        <v>42277</v>
      </c>
      <c r="V119" s="31">
        <v>14380</v>
      </c>
      <c r="W119" s="31">
        <v>3524</v>
      </c>
      <c r="X119" s="31">
        <v>4318</v>
      </c>
      <c r="Y119" s="31">
        <v>57756</v>
      </c>
      <c r="Z119" s="31">
        <v>42277</v>
      </c>
      <c r="AA119" s="31">
        <v>15479</v>
      </c>
      <c r="AB119" s="31">
        <v>-1099</v>
      </c>
      <c r="AC119" s="31">
        <v>607</v>
      </c>
      <c r="AD119" s="31">
        <v>-492</v>
      </c>
    </row>
    <row r="120" ht="24" customHeight="true" spans="1:30">
      <c r="A120" s="7" t="s">
        <v>11</v>
      </c>
      <c r="B120" s="9">
        <f>SUM(B121,B122)</f>
        <v>169845</v>
      </c>
      <c r="C120" s="9">
        <v>108920</v>
      </c>
      <c r="D120" s="9">
        <v>59861</v>
      </c>
      <c r="E120" s="9">
        <v>760</v>
      </c>
      <c r="F120" s="9">
        <v>304</v>
      </c>
      <c r="G120" s="9">
        <v>13983</v>
      </c>
      <c r="H120" s="9">
        <v>5588</v>
      </c>
      <c r="I120" s="9">
        <v>8395</v>
      </c>
      <c r="J120" s="9">
        <v>50</v>
      </c>
      <c r="K120" s="9">
        <v>489</v>
      </c>
      <c r="L120" s="9">
        <v>1</v>
      </c>
      <c r="M120" s="9">
        <v>46</v>
      </c>
      <c r="N120" s="9"/>
      <c r="O120" s="9"/>
      <c r="P120" s="9"/>
      <c r="Q120" s="21"/>
      <c r="R120" s="21"/>
      <c r="S120" s="21"/>
      <c r="T120" s="9">
        <v>14997</v>
      </c>
      <c r="U120" s="9">
        <v>9123</v>
      </c>
      <c r="V120" s="9">
        <v>2350</v>
      </c>
      <c r="W120" s="9">
        <v>3524</v>
      </c>
      <c r="X120" s="9">
        <v>0</v>
      </c>
      <c r="Y120" s="9">
        <v>11502</v>
      </c>
      <c r="Z120" s="9">
        <v>9123</v>
      </c>
      <c r="AA120" s="9">
        <v>2379</v>
      </c>
      <c r="AB120" s="9">
        <v>-29</v>
      </c>
      <c r="AC120" s="9">
        <v>27</v>
      </c>
      <c r="AD120" s="9">
        <v>-2</v>
      </c>
    </row>
    <row r="121" spans="1:30">
      <c r="A121" s="14" t="s">
        <v>134</v>
      </c>
      <c r="B121" s="11">
        <f t="shared" ref="B121:B122" si="18">SUM(C121:F121)</f>
        <v>108797</v>
      </c>
      <c r="C121" s="11">
        <v>68580</v>
      </c>
      <c r="D121" s="11">
        <v>39842</v>
      </c>
      <c r="E121" s="11">
        <v>313</v>
      </c>
      <c r="F121" s="11">
        <v>62</v>
      </c>
      <c r="G121" s="11">
        <v>6664</v>
      </c>
      <c r="H121" s="11">
        <v>2904</v>
      </c>
      <c r="I121" s="11">
        <v>3760</v>
      </c>
      <c r="J121" s="11">
        <v>7</v>
      </c>
      <c r="K121" s="11">
        <v>118</v>
      </c>
      <c r="L121" s="11">
        <v>1</v>
      </c>
      <c r="M121" s="11">
        <v>46</v>
      </c>
      <c r="N121" s="18">
        <v>0.6</v>
      </c>
      <c r="O121" s="18">
        <v>0.4</v>
      </c>
      <c r="P121" s="19" t="s">
        <v>215</v>
      </c>
      <c r="Q121" s="20">
        <v>0.4</v>
      </c>
      <c r="R121" s="20">
        <v>0.6</v>
      </c>
      <c r="S121" s="20">
        <v>0</v>
      </c>
      <c r="T121" s="12">
        <v>9222</v>
      </c>
      <c r="U121" s="11">
        <v>5621</v>
      </c>
      <c r="V121" s="11">
        <v>1441</v>
      </c>
      <c r="W121" s="11">
        <v>2160</v>
      </c>
      <c r="X121" s="11">
        <v>0</v>
      </c>
      <c r="Y121" s="27">
        <v>7050</v>
      </c>
      <c r="Z121" s="27">
        <v>5621</v>
      </c>
      <c r="AA121" s="27">
        <v>1429</v>
      </c>
      <c r="AB121" s="28">
        <v>12</v>
      </c>
      <c r="AC121" s="28">
        <v>10</v>
      </c>
      <c r="AD121" s="30">
        <v>22</v>
      </c>
    </row>
    <row r="122" spans="1:30">
      <c r="A122" s="14" t="s">
        <v>136</v>
      </c>
      <c r="B122" s="11">
        <f t="shared" si="18"/>
        <v>61048</v>
      </c>
      <c r="C122" s="11">
        <v>40340</v>
      </c>
      <c r="D122" s="11">
        <v>20019</v>
      </c>
      <c r="E122" s="11">
        <v>447</v>
      </c>
      <c r="F122" s="11">
        <v>242</v>
      </c>
      <c r="G122" s="11">
        <v>7319</v>
      </c>
      <c r="H122" s="11">
        <v>2684</v>
      </c>
      <c r="I122" s="11">
        <v>4635</v>
      </c>
      <c r="J122" s="11">
        <v>43</v>
      </c>
      <c r="K122" s="11">
        <v>371</v>
      </c>
      <c r="L122" s="11">
        <v>0</v>
      </c>
      <c r="M122" s="11">
        <v>0</v>
      </c>
      <c r="N122" s="18">
        <v>0.6</v>
      </c>
      <c r="O122" s="18">
        <v>0.4</v>
      </c>
      <c r="P122" s="19" t="s">
        <v>215</v>
      </c>
      <c r="Q122" s="20">
        <v>0.4</v>
      </c>
      <c r="R122" s="20">
        <v>0.6</v>
      </c>
      <c r="S122" s="20">
        <v>0</v>
      </c>
      <c r="T122" s="12">
        <v>5775</v>
      </c>
      <c r="U122" s="11">
        <v>3502</v>
      </c>
      <c r="V122" s="11">
        <v>909</v>
      </c>
      <c r="W122" s="11">
        <v>1364</v>
      </c>
      <c r="X122" s="11">
        <v>0</v>
      </c>
      <c r="Y122" s="27">
        <v>4452</v>
      </c>
      <c r="Z122" s="27">
        <v>3502</v>
      </c>
      <c r="AA122" s="27">
        <v>950</v>
      </c>
      <c r="AB122" s="28">
        <v>-41</v>
      </c>
      <c r="AC122" s="28">
        <v>17</v>
      </c>
      <c r="AD122" s="30">
        <v>-24</v>
      </c>
    </row>
    <row r="123" spans="1:30">
      <c r="A123" s="13" t="s">
        <v>138</v>
      </c>
      <c r="B123" s="11">
        <f t="shared" ref="B123:B131" si="19">SUM(C123:F123)</f>
        <v>34937</v>
      </c>
      <c r="C123" s="11">
        <v>22426</v>
      </c>
      <c r="D123" s="11">
        <v>12131</v>
      </c>
      <c r="E123" s="11">
        <v>246</v>
      </c>
      <c r="F123" s="11">
        <v>134</v>
      </c>
      <c r="G123" s="11">
        <v>6688</v>
      </c>
      <c r="H123" s="11">
        <v>1805</v>
      </c>
      <c r="I123" s="11">
        <v>4883</v>
      </c>
      <c r="J123" s="11">
        <v>24</v>
      </c>
      <c r="K123" s="11">
        <v>225</v>
      </c>
      <c r="L123" s="11">
        <v>1</v>
      </c>
      <c r="M123" s="11">
        <v>63</v>
      </c>
      <c r="N123" s="18">
        <v>0.6</v>
      </c>
      <c r="O123" s="18">
        <v>0.4</v>
      </c>
      <c r="P123" s="19" t="s">
        <v>215</v>
      </c>
      <c r="Q123" s="20">
        <v>0.7</v>
      </c>
      <c r="R123" s="20">
        <v>0</v>
      </c>
      <c r="S123" s="20">
        <v>0.3</v>
      </c>
      <c r="T123" s="12">
        <v>3410</v>
      </c>
      <c r="U123" s="12">
        <v>2054</v>
      </c>
      <c r="V123" s="12">
        <v>949</v>
      </c>
      <c r="W123" s="12">
        <v>0</v>
      </c>
      <c r="X123" s="12">
        <v>407</v>
      </c>
      <c r="Y123" s="27">
        <v>3050</v>
      </c>
      <c r="Z123" s="27">
        <v>2054</v>
      </c>
      <c r="AA123" s="27">
        <v>996</v>
      </c>
      <c r="AB123" s="28">
        <v>-47</v>
      </c>
      <c r="AC123" s="28">
        <v>29</v>
      </c>
      <c r="AD123" s="30">
        <v>-18</v>
      </c>
    </row>
    <row r="124" spans="1:30">
      <c r="A124" s="13" t="s">
        <v>139</v>
      </c>
      <c r="B124" s="11">
        <f t="shared" si="19"/>
        <v>90491</v>
      </c>
      <c r="C124" s="11">
        <v>53798</v>
      </c>
      <c r="D124" s="11">
        <v>36364</v>
      </c>
      <c r="E124" s="11">
        <v>235</v>
      </c>
      <c r="F124" s="11">
        <v>94</v>
      </c>
      <c r="G124" s="11">
        <v>20617</v>
      </c>
      <c r="H124" s="11">
        <v>9432</v>
      </c>
      <c r="I124" s="11">
        <v>11185</v>
      </c>
      <c r="J124" s="11">
        <v>284</v>
      </c>
      <c r="K124" s="11">
        <v>2930</v>
      </c>
      <c r="L124" s="11">
        <v>4</v>
      </c>
      <c r="M124" s="11">
        <v>264</v>
      </c>
      <c r="N124" s="18">
        <v>0.6</v>
      </c>
      <c r="O124" s="18">
        <v>0.4</v>
      </c>
      <c r="P124" s="19" t="s">
        <v>215</v>
      </c>
      <c r="Q124" s="20">
        <v>0.7</v>
      </c>
      <c r="R124" s="20">
        <v>0</v>
      </c>
      <c r="S124" s="20">
        <v>0.3</v>
      </c>
      <c r="T124" s="12">
        <v>10161</v>
      </c>
      <c r="U124" s="12">
        <v>6117</v>
      </c>
      <c r="V124" s="12">
        <v>2830</v>
      </c>
      <c r="W124" s="12">
        <v>0</v>
      </c>
      <c r="X124" s="12">
        <v>1214</v>
      </c>
      <c r="Y124" s="27">
        <v>9081</v>
      </c>
      <c r="Z124" s="27">
        <v>6117</v>
      </c>
      <c r="AA124" s="27">
        <v>2964</v>
      </c>
      <c r="AB124" s="28">
        <v>-134</v>
      </c>
      <c r="AC124" s="28">
        <v>0</v>
      </c>
      <c r="AD124" s="30">
        <v>-134</v>
      </c>
    </row>
    <row r="125" spans="1:30">
      <c r="A125" s="15" t="s">
        <v>140</v>
      </c>
      <c r="B125" s="11">
        <f t="shared" si="19"/>
        <v>66961</v>
      </c>
      <c r="C125" s="11">
        <v>39995</v>
      </c>
      <c r="D125" s="11">
        <v>26506</v>
      </c>
      <c r="E125" s="11">
        <v>282</v>
      </c>
      <c r="F125" s="11">
        <v>178</v>
      </c>
      <c r="G125" s="11">
        <v>10754</v>
      </c>
      <c r="H125" s="11">
        <v>2427</v>
      </c>
      <c r="I125" s="11">
        <v>8327</v>
      </c>
      <c r="J125" s="11">
        <v>65</v>
      </c>
      <c r="K125" s="11">
        <v>1580</v>
      </c>
      <c r="L125" s="11">
        <v>0</v>
      </c>
      <c r="M125" s="11">
        <v>0</v>
      </c>
      <c r="N125" s="18">
        <v>0.8</v>
      </c>
      <c r="O125" s="18">
        <v>0.2</v>
      </c>
      <c r="P125" s="19" t="s">
        <v>215</v>
      </c>
      <c r="Q125" s="20">
        <v>0.7</v>
      </c>
      <c r="R125" s="20">
        <v>0</v>
      </c>
      <c r="S125" s="20">
        <v>0.3</v>
      </c>
      <c r="T125" s="12">
        <v>6430</v>
      </c>
      <c r="U125" s="12">
        <v>5106</v>
      </c>
      <c r="V125" s="12">
        <v>927</v>
      </c>
      <c r="W125" s="12">
        <v>0</v>
      </c>
      <c r="X125" s="12">
        <v>397</v>
      </c>
      <c r="Y125" s="27">
        <v>6117</v>
      </c>
      <c r="Z125" s="27">
        <v>5106</v>
      </c>
      <c r="AA125" s="27">
        <v>1011</v>
      </c>
      <c r="AB125" s="28">
        <v>-84</v>
      </c>
      <c r="AC125" s="28">
        <v>37</v>
      </c>
      <c r="AD125" s="30">
        <v>-47</v>
      </c>
    </row>
    <row r="126" spans="1:30">
      <c r="A126" s="15" t="s">
        <v>141</v>
      </c>
      <c r="B126" s="11">
        <f t="shared" si="19"/>
        <v>81535</v>
      </c>
      <c r="C126" s="11">
        <v>50417</v>
      </c>
      <c r="D126" s="11">
        <v>30616</v>
      </c>
      <c r="E126" s="11">
        <v>375</v>
      </c>
      <c r="F126" s="11">
        <v>127</v>
      </c>
      <c r="G126" s="11">
        <v>24894</v>
      </c>
      <c r="H126" s="11">
        <v>10104</v>
      </c>
      <c r="I126" s="11">
        <v>14790</v>
      </c>
      <c r="J126" s="11">
        <v>38</v>
      </c>
      <c r="K126" s="11">
        <v>848</v>
      </c>
      <c r="L126" s="11">
        <v>0</v>
      </c>
      <c r="M126" s="11">
        <v>0</v>
      </c>
      <c r="N126" s="18">
        <v>0.6</v>
      </c>
      <c r="O126" s="18">
        <v>0.4</v>
      </c>
      <c r="P126" s="19" t="s">
        <v>214</v>
      </c>
      <c r="Q126" s="20">
        <v>0.8</v>
      </c>
      <c r="R126" s="20">
        <v>0</v>
      </c>
      <c r="S126" s="20">
        <v>0.2</v>
      </c>
      <c r="T126" s="12">
        <v>8017</v>
      </c>
      <c r="U126" s="12">
        <v>4776</v>
      </c>
      <c r="V126" s="12">
        <v>2593</v>
      </c>
      <c r="W126" s="12">
        <v>0</v>
      </c>
      <c r="X126" s="12">
        <v>648</v>
      </c>
      <c r="Y126" s="27">
        <v>7805</v>
      </c>
      <c r="Z126" s="27">
        <v>4776</v>
      </c>
      <c r="AA126" s="27">
        <v>3029</v>
      </c>
      <c r="AB126" s="28">
        <v>-436</v>
      </c>
      <c r="AC126" s="28">
        <v>346</v>
      </c>
      <c r="AD126" s="30">
        <v>-90</v>
      </c>
    </row>
    <row r="127" spans="1:30">
      <c r="A127" s="15" t="s">
        <v>142</v>
      </c>
      <c r="B127" s="11">
        <f t="shared" si="19"/>
        <v>45305</v>
      </c>
      <c r="C127" s="11">
        <v>26968</v>
      </c>
      <c r="D127" s="11">
        <v>18012</v>
      </c>
      <c r="E127" s="11">
        <v>277</v>
      </c>
      <c r="F127" s="11">
        <v>48</v>
      </c>
      <c r="G127" s="11">
        <v>8870</v>
      </c>
      <c r="H127" s="11">
        <v>1414</v>
      </c>
      <c r="I127" s="11">
        <v>7456</v>
      </c>
      <c r="J127" s="11">
        <v>60</v>
      </c>
      <c r="K127" s="11">
        <v>855</v>
      </c>
      <c r="L127" s="11">
        <v>0</v>
      </c>
      <c r="M127" s="11">
        <v>0</v>
      </c>
      <c r="N127" s="18">
        <v>0.6</v>
      </c>
      <c r="O127" s="18">
        <v>0.4</v>
      </c>
      <c r="P127" s="19" t="s">
        <v>215</v>
      </c>
      <c r="Q127" s="20">
        <v>0.7</v>
      </c>
      <c r="R127" s="20">
        <v>0</v>
      </c>
      <c r="S127" s="20">
        <v>0.3</v>
      </c>
      <c r="T127" s="12">
        <v>4556</v>
      </c>
      <c r="U127" s="12">
        <v>2744</v>
      </c>
      <c r="V127" s="12">
        <v>1268</v>
      </c>
      <c r="W127" s="12">
        <v>0</v>
      </c>
      <c r="X127" s="12">
        <v>544</v>
      </c>
      <c r="Y127" s="27">
        <v>4116</v>
      </c>
      <c r="Z127" s="27">
        <v>2744</v>
      </c>
      <c r="AA127" s="27">
        <v>1372</v>
      </c>
      <c r="AB127" s="28">
        <v>-104</v>
      </c>
      <c r="AC127" s="28">
        <v>65</v>
      </c>
      <c r="AD127" s="30">
        <v>-39</v>
      </c>
    </row>
    <row r="128" spans="1:30">
      <c r="A128" s="15" t="s">
        <v>143</v>
      </c>
      <c r="B128" s="11">
        <f t="shared" si="19"/>
        <v>49107</v>
      </c>
      <c r="C128" s="11">
        <v>28503</v>
      </c>
      <c r="D128" s="11">
        <v>20275</v>
      </c>
      <c r="E128" s="11">
        <v>211</v>
      </c>
      <c r="F128" s="11">
        <v>118</v>
      </c>
      <c r="G128" s="11">
        <v>8527</v>
      </c>
      <c r="H128" s="11">
        <v>1431</v>
      </c>
      <c r="I128" s="11">
        <v>7096</v>
      </c>
      <c r="J128" s="11">
        <v>64</v>
      </c>
      <c r="K128" s="11">
        <v>1041</v>
      </c>
      <c r="L128" s="11">
        <v>0</v>
      </c>
      <c r="M128" s="11">
        <v>0</v>
      </c>
      <c r="N128" s="18">
        <v>0.6</v>
      </c>
      <c r="O128" s="18">
        <v>0.4</v>
      </c>
      <c r="P128" s="19" t="s">
        <v>215</v>
      </c>
      <c r="Q128" s="20">
        <v>0.7</v>
      </c>
      <c r="R128" s="20">
        <v>0</v>
      </c>
      <c r="S128" s="20">
        <v>0.3</v>
      </c>
      <c r="T128" s="12">
        <v>4883</v>
      </c>
      <c r="U128" s="12">
        <v>2947</v>
      </c>
      <c r="V128" s="12">
        <v>1355</v>
      </c>
      <c r="W128" s="12">
        <v>0</v>
      </c>
      <c r="X128" s="12">
        <v>581</v>
      </c>
      <c r="Y128" s="27">
        <v>4415</v>
      </c>
      <c r="Z128" s="27">
        <v>2947</v>
      </c>
      <c r="AA128" s="27">
        <v>1468</v>
      </c>
      <c r="AB128" s="28">
        <v>-113</v>
      </c>
      <c r="AC128" s="28">
        <v>26</v>
      </c>
      <c r="AD128" s="30">
        <v>-87</v>
      </c>
    </row>
    <row r="129" spans="1:30">
      <c r="A129" s="15" t="s">
        <v>144</v>
      </c>
      <c r="B129" s="11">
        <f t="shared" si="19"/>
        <v>51994</v>
      </c>
      <c r="C129" s="11">
        <v>32351</v>
      </c>
      <c r="D129" s="11">
        <v>19226</v>
      </c>
      <c r="E129" s="11">
        <v>245</v>
      </c>
      <c r="F129" s="11">
        <v>172</v>
      </c>
      <c r="G129" s="11">
        <v>22074</v>
      </c>
      <c r="H129" s="11">
        <v>11392</v>
      </c>
      <c r="I129" s="11">
        <v>10682</v>
      </c>
      <c r="J129" s="11">
        <v>70</v>
      </c>
      <c r="K129" s="11">
        <v>2199</v>
      </c>
      <c r="L129" s="11">
        <v>0</v>
      </c>
      <c r="M129" s="11">
        <v>0</v>
      </c>
      <c r="N129" s="18">
        <v>0.8</v>
      </c>
      <c r="O129" s="18">
        <v>0.2</v>
      </c>
      <c r="P129" s="19" t="s">
        <v>214</v>
      </c>
      <c r="Q129" s="20">
        <v>0.8</v>
      </c>
      <c r="R129" s="20">
        <v>0</v>
      </c>
      <c r="S129" s="20">
        <v>0.2</v>
      </c>
      <c r="T129" s="12">
        <v>5616</v>
      </c>
      <c r="U129" s="12">
        <v>4361</v>
      </c>
      <c r="V129" s="12">
        <v>1004</v>
      </c>
      <c r="W129" s="12">
        <v>0</v>
      </c>
      <c r="X129" s="12">
        <v>251</v>
      </c>
      <c r="Y129" s="27">
        <v>5434</v>
      </c>
      <c r="Z129" s="27">
        <v>4361</v>
      </c>
      <c r="AA129" s="27">
        <v>1073</v>
      </c>
      <c r="AB129" s="28">
        <v>-69</v>
      </c>
      <c r="AC129" s="28">
        <v>5</v>
      </c>
      <c r="AD129" s="30">
        <v>-64</v>
      </c>
    </row>
    <row r="130" spans="1:30">
      <c r="A130" s="15" t="s">
        <v>145</v>
      </c>
      <c r="B130" s="11">
        <f t="shared" si="19"/>
        <v>18818</v>
      </c>
      <c r="C130" s="11">
        <v>12167</v>
      </c>
      <c r="D130" s="11">
        <v>6470</v>
      </c>
      <c r="E130" s="11">
        <v>102</v>
      </c>
      <c r="F130" s="11">
        <v>79</v>
      </c>
      <c r="G130" s="11">
        <v>3861</v>
      </c>
      <c r="H130" s="11">
        <v>1119</v>
      </c>
      <c r="I130" s="11">
        <v>2742</v>
      </c>
      <c r="J130" s="11">
        <v>40</v>
      </c>
      <c r="K130" s="11">
        <v>909</v>
      </c>
      <c r="L130" s="11">
        <v>0</v>
      </c>
      <c r="M130" s="11">
        <v>0</v>
      </c>
      <c r="N130" s="18">
        <v>0.8</v>
      </c>
      <c r="O130" s="18">
        <v>0.2</v>
      </c>
      <c r="P130" s="19" t="s">
        <v>214</v>
      </c>
      <c r="Q130" s="20">
        <v>0.8</v>
      </c>
      <c r="R130" s="20">
        <v>0</v>
      </c>
      <c r="S130" s="20">
        <v>0.2</v>
      </c>
      <c r="T130" s="12">
        <v>1970</v>
      </c>
      <c r="U130" s="12">
        <v>1560</v>
      </c>
      <c r="V130" s="12">
        <v>328</v>
      </c>
      <c r="W130" s="12">
        <v>0</v>
      </c>
      <c r="X130" s="12">
        <v>82</v>
      </c>
      <c r="Y130" s="27">
        <v>1911</v>
      </c>
      <c r="Z130" s="27">
        <v>1560</v>
      </c>
      <c r="AA130" s="27">
        <v>351</v>
      </c>
      <c r="AB130" s="28">
        <v>-23</v>
      </c>
      <c r="AC130" s="28">
        <v>12</v>
      </c>
      <c r="AD130" s="30">
        <v>-11</v>
      </c>
    </row>
    <row r="131" spans="1:30">
      <c r="A131" s="15" t="s">
        <v>146</v>
      </c>
      <c r="B131" s="11">
        <f t="shared" si="19"/>
        <v>47015</v>
      </c>
      <c r="C131" s="11">
        <v>28944</v>
      </c>
      <c r="D131" s="11">
        <v>17922</v>
      </c>
      <c r="E131" s="11">
        <v>86</v>
      </c>
      <c r="F131" s="11">
        <v>63</v>
      </c>
      <c r="G131" s="11">
        <v>14079</v>
      </c>
      <c r="H131" s="11">
        <v>5733</v>
      </c>
      <c r="I131" s="11">
        <v>8346</v>
      </c>
      <c r="J131" s="11">
        <v>11</v>
      </c>
      <c r="K131" s="11">
        <v>588</v>
      </c>
      <c r="L131" s="11">
        <v>2</v>
      </c>
      <c r="M131" s="11">
        <v>193</v>
      </c>
      <c r="N131" s="18">
        <v>0.8</v>
      </c>
      <c r="O131" s="18">
        <v>0.2</v>
      </c>
      <c r="P131" s="19" t="s">
        <v>214</v>
      </c>
      <c r="Q131" s="20">
        <v>0.8</v>
      </c>
      <c r="R131" s="20">
        <v>0</v>
      </c>
      <c r="S131" s="20">
        <v>0.2</v>
      </c>
      <c r="T131" s="12">
        <v>4459</v>
      </c>
      <c r="U131" s="12">
        <v>3489</v>
      </c>
      <c r="V131" s="12">
        <v>776</v>
      </c>
      <c r="W131" s="12">
        <v>0</v>
      </c>
      <c r="X131" s="12">
        <v>194</v>
      </c>
      <c r="Y131" s="27">
        <v>4325</v>
      </c>
      <c r="Z131" s="27">
        <v>3489</v>
      </c>
      <c r="AA131" s="27">
        <v>836</v>
      </c>
      <c r="AB131" s="28">
        <v>-60</v>
      </c>
      <c r="AC131" s="28">
        <v>60</v>
      </c>
      <c r="AD131" s="30">
        <v>0</v>
      </c>
    </row>
    <row r="132" customHeight="true" spans="1:30">
      <c r="A132" s="7" t="s">
        <v>147</v>
      </c>
      <c r="B132" s="9">
        <f>SUM(B134,B135:B138)</f>
        <v>518466</v>
      </c>
      <c r="C132" s="9">
        <v>336631</v>
      </c>
      <c r="D132" s="9">
        <v>178819</v>
      </c>
      <c r="E132" s="9">
        <v>2034</v>
      </c>
      <c r="F132" s="9">
        <v>982</v>
      </c>
      <c r="G132" s="9">
        <v>105050</v>
      </c>
      <c r="H132" s="9">
        <v>15815</v>
      </c>
      <c r="I132" s="9">
        <v>89235</v>
      </c>
      <c r="J132" s="9">
        <v>563</v>
      </c>
      <c r="K132" s="9">
        <v>21921</v>
      </c>
      <c r="L132" s="9">
        <v>5</v>
      </c>
      <c r="M132" s="9">
        <v>326</v>
      </c>
      <c r="N132" s="9"/>
      <c r="O132" s="9"/>
      <c r="P132" s="9"/>
      <c r="Q132" s="21"/>
      <c r="R132" s="21"/>
      <c r="S132" s="21"/>
      <c r="T132" s="9">
        <v>49552</v>
      </c>
      <c r="U132" s="9">
        <v>35507</v>
      </c>
      <c r="V132" s="9">
        <v>9412</v>
      </c>
      <c r="W132" s="9">
        <v>2607</v>
      </c>
      <c r="X132" s="9">
        <v>2026</v>
      </c>
      <c r="Y132" s="9">
        <v>45029</v>
      </c>
      <c r="Z132" s="9">
        <v>35507</v>
      </c>
      <c r="AA132" s="9">
        <v>9522</v>
      </c>
      <c r="AB132" s="26">
        <v>-110</v>
      </c>
      <c r="AC132" s="26">
        <v>9</v>
      </c>
      <c r="AD132" s="26">
        <v>-101</v>
      </c>
    </row>
    <row r="133" ht="24" customHeight="true" spans="1:30">
      <c r="A133" s="7" t="s">
        <v>11</v>
      </c>
      <c r="B133" s="9">
        <f>B134</f>
        <v>126594</v>
      </c>
      <c r="C133" s="9">
        <v>86104</v>
      </c>
      <c r="D133" s="9">
        <v>39911</v>
      </c>
      <c r="E133" s="9">
        <v>417</v>
      </c>
      <c r="F133" s="9">
        <v>162</v>
      </c>
      <c r="G133" s="9">
        <v>14518</v>
      </c>
      <c r="H133" s="9">
        <v>3990</v>
      </c>
      <c r="I133" s="9">
        <v>10528</v>
      </c>
      <c r="J133" s="9">
        <v>39</v>
      </c>
      <c r="K133" s="9">
        <v>1803</v>
      </c>
      <c r="L133" s="9">
        <v>0</v>
      </c>
      <c r="M133" s="9">
        <v>0</v>
      </c>
      <c r="N133" s="9"/>
      <c r="O133" s="9"/>
      <c r="P133" s="9"/>
      <c r="Q133" s="21"/>
      <c r="R133" s="21"/>
      <c r="S133" s="21"/>
      <c r="T133" s="9">
        <v>11032</v>
      </c>
      <c r="U133" s="9">
        <v>6685</v>
      </c>
      <c r="V133" s="9">
        <v>1740</v>
      </c>
      <c r="W133" s="9">
        <v>2607</v>
      </c>
      <c r="X133" s="9">
        <v>0</v>
      </c>
      <c r="Y133" s="9">
        <v>8371</v>
      </c>
      <c r="Z133" s="9">
        <v>6685</v>
      </c>
      <c r="AA133" s="9">
        <v>1686</v>
      </c>
      <c r="AB133" s="26">
        <v>54</v>
      </c>
      <c r="AC133" s="26">
        <v>2</v>
      </c>
      <c r="AD133" s="26">
        <v>56</v>
      </c>
    </row>
    <row r="134" spans="1:30">
      <c r="A134" s="14" t="s">
        <v>148</v>
      </c>
      <c r="B134" s="11">
        <f t="shared" ref="B134:B138" si="20">SUM(C134:F134)</f>
        <v>126594</v>
      </c>
      <c r="C134" s="11">
        <v>86104</v>
      </c>
      <c r="D134" s="11">
        <v>39911</v>
      </c>
      <c r="E134" s="11">
        <v>417</v>
      </c>
      <c r="F134" s="11">
        <v>162</v>
      </c>
      <c r="G134" s="11">
        <v>14518</v>
      </c>
      <c r="H134" s="11">
        <v>3990</v>
      </c>
      <c r="I134" s="11">
        <v>10528</v>
      </c>
      <c r="J134" s="11">
        <v>39</v>
      </c>
      <c r="K134" s="11">
        <v>1803</v>
      </c>
      <c r="L134" s="11">
        <v>0</v>
      </c>
      <c r="M134" s="11">
        <v>0</v>
      </c>
      <c r="N134" s="18">
        <v>0.6</v>
      </c>
      <c r="O134" s="18">
        <v>0.4</v>
      </c>
      <c r="P134" s="19" t="s">
        <v>215</v>
      </c>
      <c r="Q134" s="20">
        <v>0.4</v>
      </c>
      <c r="R134" s="20">
        <v>0.6</v>
      </c>
      <c r="S134" s="20">
        <v>0</v>
      </c>
      <c r="T134" s="12">
        <v>11032</v>
      </c>
      <c r="U134" s="11">
        <v>6685</v>
      </c>
      <c r="V134" s="11">
        <v>1740</v>
      </c>
      <c r="W134" s="11">
        <v>2607</v>
      </c>
      <c r="X134" s="11">
        <v>0</v>
      </c>
      <c r="Y134" s="27">
        <v>8371</v>
      </c>
      <c r="Z134" s="27">
        <v>6685</v>
      </c>
      <c r="AA134" s="27">
        <v>1686</v>
      </c>
      <c r="AB134" s="28">
        <v>54</v>
      </c>
      <c r="AC134" s="28">
        <v>2</v>
      </c>
      <c r="AD134" s="30">
        <v>56</v>
      </c>
    </row>
    <row r="135" spans="1:30">
      <c r="A135" s="13" t="s">
        <v>150</v>
      </c>
      <c r="B135" s="11">
        <f t="shared" si="20"/>
        <v>80384</v>
      </c>
      <c r="C135" s="11">
        <v>52051</v>
      </c>
      <c r="D135" s="11">
        <v>27827</v>
      </c>
      <c r="E135" s="11">
        <v>346</v>
      </c>
      <c r="F135" s="11">
        <v>160</v>
      </c>
      <c r="G135" s="11">
        <v>22559</v>
      </c>
      <c r="H135" s="11">
        <v>2816</v>
      </c>
      <c r="I135" s="11">
        <v>19743</v>
      </c>
      <c r="J135" s="11">
        <v>166</v>
      </c>
      <c r="K135" s="11">
        <v>6563</v>
      </c>
      <c r="L135" s="11">
        <v>1</v>
      </c>
      <c r="M135" s="11">
        <v>42</v>
      </c>
      <c r="N135" s="18">
        <v>0.6</v>
      </c>
      <c r="O135" s="18">
        <v>0.4</v>
      </c>
      <c r="P135" s="19" t="s">
        <v>214</v>
      </c>
      <c r="Q135" s="20">
        <v>0.8</v>
      </c>
      <c r="R135" s="20">
        <v>0</v>
      </c>
      <c r="S135" s="20">
        <v>0.2</v>
      </c>
      <c r="T135" s="12">
        <v>8297</v>
      </c>
      <c r="U135" s="12">
        <v>4962</v>
      </c>
      <c r="V135" s="12">
        <v>2668</v>
      </c>
      <c r="W135" s="12">
        <v>0</v>
      </c>
      <c r="X135" s="12">
        <v>667</v>
      </c>
      <c r="Y135" s="27">
        <v>7721</v>
      </c>
      <c r="Z135" s="27">
        <v>4962</v>
      </c>
      <c r="AA135" s="27">
        <v>2759</v>
      </c>
      <c r="AB135" s="28">
        <v>-91</v>
      </c>
      <c r="AC135" s="28">
        <v>7</v>
      </c>
      <c r="AD135" s="30">
        <v>-84</v>
      </c>
    </row>
    <row r="136" spans="1:30">
      <c r="A136" s="15" t="s">
        <v>151</v>
      </c>
      <c r="B136" s="11">
        <f t="shared" si="20"/>
        <v>49525</v>
      </c>
      <c r="C136" s="11">
        <v>31968</v>
      </c>
      <c r="D136" s="11">
        <v>17315</v>
      </c>
      <c r="E136" s="11">
        <v>164</v>
      </c>
      <c r="F136" s="11">
        <v>78</v>
      </c>
      <c r="G136" s="11">
        <v>3296</v>
      </c>
      <c r="H136" s="11">
        <v>75</v>
      </c>
      <c r="I136" s="11">
        <v>3221</v>
      </c>
      <c r="J136" s="11">
        <v>29</v>
      </c>
      <c r="K136" s="11">
        <v>1096</v>
      </c>
      <c r="L136" s="11">
        <v>1</v>
      </c>
      <c r="M136" s="11">
        <v>87</v>
      </c>
      <c r="N136" s="18">
        <v>0.8</v>
      </c>
      <c r="O136" s="18">
        <v>0.2</v>
      </c>
      <c r="P136" s="19" t="s">
        <v>215</v>
      </c>
      <c r="Q136" s="20">
        <v>0.7</v>
      </c>
      <c r="R136" s="20">
        <v>0</v>
      </c>
      <c r="S136" s="20">
        <v>0.3</v>
      </c>
      <c r="T136" s="12">
        <v>4338</v>
      </c>
      <c r="U136" s="12">
        <v>3474</v>
      </c>
      <c r="V136" s="12">
        <v>605</v>
      </c>
      <c r="W136" s="12">
        <v>0</v>
      </c>
      <c r="X136" s="12">
        <v>259</v>
      </c>
      <c r="Y136" s="27">
        <v>4088</v>
      </c>
      <c r="Z136" s="27">
        <v>3474</v>
      </c>
      <c r="AA136" s="27">
        <v>614</v>
      </c>
      <c r="AB136" s="28">
        <v>-9</v>
      </c>
      <c r="AC136" s="28">
        <v>0</v>
      </c>
      <c r="AD136" s="30">
        <v>-9</v>
      </c>
    </row>
    <row r="137" spans="1:30">
      <c r="A137" s="13" t="s">
        <v>152</v>
      </c>
      <c r="B137" s="11">
        <f t="shared" si="20"/>
        <v>78793</v>
      </c>
      <c r="C137" s="11">
        <v>49248</v>
      </c>
      <c r="D137" s="11">
        <v>29034</v>
      </c>
      <c r="E137" s="11">
        <v>341</v>
      </c>
      <c r="F137" s="11">
        <v>170</v>
      </c>
      <c r="G137" s="11">
        <v>18317</v>
      </c>
      <c r="H137" s="11">
        <v>1838</v>
      </c>
      <c r="I137" s="11">
        <v>16479</v>
      </c>
      <c r="J137" s="11">
        <v>108</v>
      </c>
      <c r="K137" s="11">
        <v>5035</v>
      </c>
      <c r="L137" s="11">
        <v>1</v>
      </c>
      <c r="M137" s="11">
        <v>54</v>
      </c>
      <c r="N137" s="18">
        <v>0.8</v>
      </c>
      <c r="O137" s="18">
        <v>0.2</v>
      </c>
      <c r="P137" s="19" t="s">
        <v>214</v>
      </c>
      <c r="Q137" s="20">
        <v>0.8</v>
      </c>
      <c r="R137" s="20">
        <v>0</v>
      </c>
      <c r="S137" s="20">
        <v>0.2</v>
      </c>
      <c r="T137" s="12">
        <v>7734</v>
      </c>
      <c r="U137" s="12">
        <v>6099</v>
      </c>
      <c r="V137" s="12">
        <v>1308</v>
      </c>
      <c r="W137" s="12">
        <v>0</v>
      </c>
      <c r="X137" s="12">
        <v>327</v>
      </c>
      <c r="Y137" s="27">
        <v>7477</v>
      </c>
      <c r="Z137" s="27">
        <v>6099</v>
      </c>
      <c r="AA137" s="27">
        <v>1378</v>
      </c>
      <c r="AB137" s="28">
        <v>-70</v>
      </c>
      <c r="AC137" s="28">
        <v>0</v>
      </c>
      <c r="AD137" s="30">
        <v>-70</v>
      </c>
    </row>
    <row r="138" spans="1:30">
      <c r="A138" s="13" t="s">
        <v>153</v>
      </c>
      <c r="B138" s="11">
        <f t="shared" si="20"/>
        <v>183170</v>
      </c>
      <c r="C138" s="11">
        <v>117260</v>
      </c>
      <c r="D138" s="11">
        <v>64732</v>
      </c>
      <c r="E138" s="11">
        <v>766</v>
      </c>
      <c r="F138" s="11">
        <v>412</v>
      </c>
      <c r="G138" s="11">
        <v>46360</v>
      </c>
      <c r="H138" s="11">
        <v>7096</v>
      </c>
      <c r="I138" s="11">
        <v>39264</v>
      </c>
      <c r="J138" s="11">
        <v>221</v>
      </c>
      <c r="K138" s="11">
        <v>7424</v>
      </c>
      <c r="L138" s="11">
        <v>2</v>
      </c>
      <c r="M138" s="11">
        <v>143</v>
      </c>
      <c r="N138" s="18">
        <v>0.8</v>
      </c>
      <c r="O138" s="18">
        <v>0.2</v>
      </c>
      <c r="P138" s="19" t="s">
        <v>214</v>
      </c>
      <c r="Q138" s="20">
        <v>0.8</v>
      </c>
      <c r="R138" s="20">
        <v>0</v>
      </c>
      <c r="S138" s="20">
        <v>0.2</v>
      </c>
      <c r="T138" s="12">
        <v>18151</v>
      </c>
      <c r="U138" s="12">
        <v>14287</v>
      </c>
      <c r="V138" s="12">
        <v>3091</v>
      </c>
      <c r="W138" s="12">
        <v>0</v>
      </c>
      <c r="X138" s="12">
        <v>773</v>
      </c>
      <c r="Y138" s="27">
        <v>17372</v>
      </c>
      <c r="Z138" s="27">
        <v>14287</v>
      </c>
      <c r="AA138" s="27">
        <v>3085</v>
      </c>
      <c r="AB138" s="28">
        <v>6</v>
      </c>
      <c r="AC138" s="28">
        <v>0</v>
      </c>
      <c r="AD138" s="30">
        <v>6</v>
      </c>
    </row>
    <row r="139" customHeight="true" spans="1:30">
      <c r="A139" s="7" t="s">
        <v>154</v>
      </c>
      <c r="B139" s="9">
        <f>SUM(B141,B142:B153)</f>
        <v>570363</v>
      </c>
      <c r="C139" s="9">
        <v>372584</v>
      </c>
      <c r="D139" s="9">
        <v>194420</v>
      </c>
      <c r="E139" s="9">
        <v>2163</v>
      </c>
      <c r="F139" s="9">
        <v>1196</v>
      </c>
      <c r="G139" s="9">
        <v>96673</v>
      </c>
      <c r="H139" s="9">
        <v>31118</v>
      </c>
      <c r="I139" s="9">
        <v>65555</v>
      </c>
      <c r="J139" s="9">
        <v>527</v>
      </c>
      <c r="K139" s="9">
        <v>9427</v>
      </c>
      <c r="L139" s="9">
        <v>3</v>
      </c>
      <c r="M139" s="9">
        <v>175</v>
      </c>
      <c r="N139" s="9"/>
      <c r="O139" s="9"/>
      <c r="P139" s="9"/>
      <c r="Q139" s="21"/>
      <c r="R139" s="21"/>
      <c r="S139" s="21"/>
      <c r="T139" s="9">
        <v>54110</v>
      </c>
      <c r="U139" s="9">
        <v>37158</v>
      </c>
      <c r="V139" s="9">
        <v>12776</v>
      </c>
      <c r="W139" s="9">
        <v>1570</v>
      </c>
      <c r="X139" s="9">
        <v>2606</v>
      </c>
      <c r="Y139" s="9">
        <v>50674</v>
      </c>
      <c r="Z139" s="9">
        <v>37158</v>
      </c>
      <c r="AA139" s="9">
        <v>13516</v>
      </c>
      <c r="AB139" s="26">
        <v>-740</v>
      </c>
      <c r="AC139" s="26">
        <v>684</v>
      </c>
      <c r="AD139" s="26">
        <v>-56</v>
      </c>
    </row>
    <row r="140" ht="24" customHeight="true" spans="1:30">
      <c r="A140" s="7" t="s">
        <v>11</v>
      </c>
      <c r="B140" s="9">
        <f>B141</f>
        <v>116468</v>
      </c>
      <c r="C140" s="9">
        <v>78519</v>
      </c>
      <c r="D140" s="9">
        <v>37534</v>
      </c>
      <c r="E140" s="9">
        <v>307</v>
      </c>
      <c r="F140" s="9">
        <v>108</v>
      </c>
      <c r="G140" s="9">
        <v>11543</v>
      </c>
      <c r="H140" s="9">
        <v>4740</v>
      </c>
      <c r="I140" s="9">
        <v>6803</v>
      </c>
      <c r="J140" s="9">
        <v>17</v>
      </c>
      <c r="K140" s="9">
        <v>316</v>
      </c>
      <c r="L140" s="9">
        <v>0</v>
      </c>
      <c r="M140" s="9">
        <v>0</v>
      </c>
      <c r="N140" s="9"/>
      <c r="O140" s="9"/>
      <c r="P140" s="9"/>
      <c r="Q140" s="21"/>
      <c r="R140" s="21"/>
      <c r="S140" s="21"/>
      <c r="T140" s="9">
        <v>9991</v>
      </c>
      <c r="U140" s="9">
        <v>6066</v>
      </c>
      <c r="V140" s="9">
        <v>2355</v>
      </c>
      <c r="W140" s="9">
        <v>1570</v>
      </c>
      <c r="X140" s="9">
        <v>0</v>
      </c>
      <c r="Y140" s="9">
        <v>8327</v>
      </c>
      <c r="Z140" s="9">
        <v>6066</v>
      </c>
      <c r="AA140" s="9">
        <v>2261</v>
      </c>
      <c r="AB140" s="26">
        <v>94</v>
      </c>
      <c r="AC140" s="26">
        <v>25</v>
      </c>
      <c r="AD140" s="26">
        <v>119</v>
      </c>
    </row>
    <row r="141" spans="1:30">
      <c r="A141" s="14" t="s">
        <v>155</v>
      </c>
      <c r="B141" s="11">
        <f>SUM(C141:F141)</f>
        <v>116468</v>
      </c>
      <c r="C141" s="11">
        <v>78519</v>
      </c>
      <c r="D141" s="11">
        <v>37534</v>
      </c>
      <c r="E141" s="11">
        <v>307</v>
      </c>
      <c r="F141" s="11">
        <v>108</v>
      </c>
      <c r="G141" s="11">
        <v>11543</v>
      </c>
      <c r="H141" s="11">
        <v>4740</v>
      </c>
      <c r="I141" s="11">
        <v>6803</v>
      </c>
      <c r="J141" s="11">
        <v>17</v>
      </c>
      <c r="K141" s="11">
        <v>316</v>
      </c>
      <c r="L141" s="11">
        <v>0</v>
      </c>
      <c r="M141" s="11">
        <v>0</v>
      </c>
      <c r="N141" s="18">
        <v>0.6</v>
      </c>
      <c r="O141" s="18">
        <v>0.4</v>
      </c>
      <c r="P141" s="19" t="s">
        <v>214</v>
      </c>
      <c r="Q141" s="20">
        <v>0.6</v>
      </c>
      <c r="R141" s="20">
        <v>0.4</v>
      </c>
      <c r="S141" s="20">
        <v>0</v>
      </c>
      <c r="T141" s="12">
        <v>9991</v>
      </c>
      <c r="U141" s="11">
        <v>6066</v>
      </c>
      <c r="V141" s="11">
        <v>2355</v>
      </c>
      <c r="W141" s="11">
        <v>1570</v>
      </c>
      <c r="X141" s="11">
        <v>0</v>
      </c>
      <c r="Y141" s="27">
        <v>8327</v>
      </c>
      <c r="Z141" s="27">
        <v>6066</v>
      </c>
      <c r="AA141" s="27">
        <v>2261</v>
      </c>
      <c r="AB141" s="28">
        <v>94</v>
      </c>
      <c r="AC141" s="28">
        <v>25</v>
      </c>
      <c r="AD141" s="30">
        <v>119</v>
      </c>
    </row>
    <row r="142" spans="1:30">
      <c r="A142" s="15" t="s">
        <v>157</v>
      </c>
      <c r="B142" s="11">
        <f t="shared" ref="B142:B153" si="21">SUM(C142:F142)</f>
        <v>54467</v>
      </c>
      <c r="C142" s="11">
        <v>35262</v>
      </c>
      <c r="D142" s="11">
        <v>18889</v>
      </c>
      <c r="E142" s="11">
        <v>247</v>
      </c>
      <c r="F142" s="11">
        <v>69</v>
      </c>
      <c r="G142" s="11">
        <v>11108</v>
      </c>
      <c r="H142" s="11">
        <v>4333</v>
      </c>
      <c r="I142" s="11">
        <v>6775</v>
      </c>
      <c r="J142" s="11">
        <v>48</v>
      </c>
      <c r="K142" s="11">
        <v>382</v>
      </c>
      <c r="L142" s="11">
        <v>0</v>
      </c>
      <c r="M142" s="11">
        <v>0</v>
      </c>
      <c r="N142" s="18">
        <v>0.8</v>
      </c>
      <c r="O142" s="18">
        <v>0.2</v>
      </c>
      <c r="P142" s="19" t="s">
        <v>214</v>
      </c>
      <c r="Q142" s="20">
        <v>0.8</v>
      </c>
      <c r="R142" s="20">
        <v>0</v>
      </c>
      <c r="S142" s="20">
        <v>0.2</v>
      </c>
      <c r="T142" s="12">
        <v>5266</v>
      </c>
      <c r="U142" s="12">
        <v>4163</v>
      </c>
      <c r="V142" s="12">
        <v>883</v>
      </c>
      <c r="W142" s="12">
        <v>0</v>
      </c>
      <c r="X142" s="12">
        <v>220</v>
      </c>
      <c r="Y142" s="27">
        <v>5089</v>
      </c>
      <c r="Z142" s="27">
        <v>4163</v>
      </c>
      <c r="AA142" s="27">
        <v>926</v>
      </c>
      <c r="AB142" s="28">
        <v>-43</v>
      </c>
      <c r="AC142" s="28">
        <v>14</v>
      </c>
      <c r="AD142" s="30">
        <v>-29</v>
      </c>
    </row>
    <row r="143" spans="1:30">
      <c r="A143" s="15" t="s">
        <v>158</v>
      </c>
      <c r="B143" s="11">
        <f t="shared" si="21"/>
        <v>47102</v>
      </c>
      <c r="C143" s="11">
        <v>31351</v>
      </c>
      <c r="D143" s="11">
        <v>15635</v>
      </c>
      <c r="E143" s="11">
        <v>94</v>
      </c>
      <c r="F143" s="11">
        <v>22</v>
      </c>
      <c r="G143" s="11">
        <v>7416</v>
      </c>
      <c r="H143" s="11">
        <v>1444</v>
      </c>
      <c r="I143" s="11">
        <v>5972</v>
      </c>
      <c r="J143" s="11">
        <v>37</v>
      </c>
      <c r="K143" s="11">
        <v>1067</v>
      </c>
      <c r="L143" s="11">
        <v>0</v>
      </c>
      <c r="M143" s="11">
        <v>0</v>
      </c>
      <c r="N143" s="18">
        <v>0.6</v>
      </c>
      <c r="O143" s="18">
        <v>0.4</v>
      </c>
      <c r="P143" s="19" t="s">
        <v>214</v>
      </c>
      <c r="Q143" s="20">
        <v>0.8</v>
      </c>
      <c r="R143" s="20">
        <v>0</v>
      </c>
      <c r="S143" s="20">
        <v>0.2</v>
      </c>
      <c r="T143" s="12">
        <v>4283</v>
      </c>
      <c r="U143" s="12">
        <v>2585</v>
      </c>
      <c r="V143" s="12">
        <v>1358</v>
      </c>
      <c r="W143" s="12">
        <v>0</v>
      </c>
      <c r="X143" s="12">
        <v>340</v>
      </c>
      <c r="Y143" s="27">
        <v>4128</v>
      </c>
      <c r="Z143" s="27">
        <v>2585</v>
      </c>
      <c r="AA143" s="27">
        <v>1543</v>
      </c>
      <c r="AB143" s="28">
        <v>-185</v>
      </c>
      <c r="AC143" s="28">
        <v>164</v>
      </c>
      <c r="AD143" s="30">
        <v>-21</v>
      </c>
    </row>
    <row r="144" spans="1:30">
      <c r="A144" s="15" t="s">
        <v>159</v>
      </c>
      <c r="B144" s="11">
        <f t="shared" si="21"/>
        <v>99544</v>
      </c>
      <c r="C144" s="11">
        <v>64650</v>
      </c>
      <c r="D144" s="11">
        <v>34153</v>
      </c>
      <c r="E144" s="11">
        <v>439</v>
      </c>
      <c r="F144" s="11">
        <v>302</v>
      </c>
      <c r="G144" s="11">
        <v>19324</v>
      </c>
      <c r="H144" s="11">
        <v>7134</v>
      </c>
      <c r="I144" s="11">
        <v>12190</v>
      </c>
      <c r="J144" s="11">
        <v>225</v>
      </c>
      <c r="K144" s="11">
        <v>4832</v>
      </c>
      <c r="L144" s="11">
        <v>0</v>
      </c>
      <c r="M144" s="11">
        <v>0</v>
      </c>
      <c r="N144" s="18">
        <v>0.6</v>
      </c>
      <c r="O144" s="18">
        <v>0.4</v>
      </c>
      <c r="P144" s="19" t="s">
        <v>214</v>
      </c>
      <c r="Q144" s="20">
        <v>0.8</v>
      </c>
      <c r="R144" s="20">
        <v>0</v>
      </c>
      <c r="S144" s="20">
        <v>0.2</v>
      </c>
      <c r="T144" s="12">
        <v>10356</v>
      </c>
      <c r="U144" s="12">
        <v>6243</v>
      </c>
      <c r="V144" s="12">
        <v>3290</v>
      </c>
      <c r="W144" s="12">
        <v>0</v>
      </c>
      <c r="X144" s="12">
        <v>823</v>
      </c>
      <c r="Y144" s="27">
        <v>9746</v>
      </c>
      <c r="Z144" s="27">
        <v>6243</v>
      </c>
      <c r="AA144" s="27">
        <v>3503</v>
      </c>
      <c r="AB144" s="28">
        <v>-213</v>
      </c>
      <c r="AC144" s="28">
        <v>120</v>
      </c>
      <c r="AD144" s="30">
        <v>-93</v>
      </c>
    </row>
    <row r="145" spans="1:30">
      <c r="A145" s="15" t="s">
        <v>160</v>
      </c>
      <c r="B145" s="11">
        <f t="shared" si="21"/>
        <v>41385</v>
      </c>
      <c r="C145" s="11">
        <v>26788</v>
      </c>
      <c r="D145" s="11">
        <v>14426</v>
      </c>
      <c r="E145" s="11">
        <v>116</v>
      </c>
      <c r="F145" s="11">
        <v>55</v>
      </c>
      <c r="G145" s="11">
        <v>2886</v>
      </c>
      <c r="H145" s="11">
        <v>652</v>
      </c>
      <c r="I145" s="11">
        <v>2234</v>
      </c>
      <c r="J145" s="11">
        <v>20</v>
      </c>
      <c r="K145" s="11">
        <v>329</v>
      </c>
      <c r="L145" s="11">
        <v>0</v>
      </c>
      <c r="M145" s="11">
        <v>0</v>
      </c>
      <c r="N145" s="18">
        <v>0.8</v>
      </c>
      <c r="O145" s="18">
        <v>0.2</v>
      </c>
      <c r="P145" s="19" t="s">
        <v>214</v>
      </c>
      <c r="Q145" s="20">
        <v>0.8</v>
      </c>
      <c r="R145" s="20">
        <v>0</v>
      </c>
      <c r="S145" s="20">
        <v>0.2</v>
      </c>
      <c r="T145" s="12">
        <v>3623</v>
      </c>
      <c r="U145" s="12">
        <v>2901</v>
      </c>
      <c r="V145" s="12">
        <v>577</v>
      </c>
      <c r="W145" s="12">
        <v>0</v>
      </c>
      <c r="X145" s="12">
        <v>145</v>
      </c>
      <c r="Y145" s="27">
        <v>3568</v>
      </c>
      <c r="Z145" s="27">
        <v>2901</v>
      </c>
      <c r="AA145" s="27">
        <v>667</v>
      </c>
      <c r="AB145" s="28">
        <v>-90</v>
      </c>
      <c r="AC145" s="28">
        <v>86</v>
      </c>
      <c r="AD145" s="30">
        <v>-4</v>
      </c>
    </row>
    <row r="146" spans="1:30">
      <c r="A146" s="15" t="s">
        <v>161</v>
      </c>
      <c r="B146" s="11">
        <f t="shared" si="21"/>
        <v>26244</v>
      </c>
      <c r="C146" s="11">
        <v>16261</v>
      </c>
      <c r="D146" s="11">
        <v>9763</v>
      </c>
      <c r="E146" s="11">
        <v>112</v>
      </c>
      <c r="F146" s="11">
        <v>108</v>
      </c>
      <c r="G146" s="11">
        <v>6556</v>
      </c>
      <c r="H146" s="11">
        <v>1487</v>
      </c>
      <c r="I146" s="11">
        <v>5069</v>
      </c>
      <c r="J146" s="11">
        <v>13</v>
      </c>
      <c r="K146" s="11">
        <v>171</v>
      </c>
      <c r="L146" s="11">
        <v>0</v>
      </c>
      <c r="M146" s="11">
        <v>0</v>
      </c>
      <c r="N146" s="18">
        <v>0.8</v>
      </c>
      <c r="O146" s="18">
        <v>0.2</v>
      </c>
      <c r="P146" s="19" t="s">
        <v>214</v>
      </c>
      <c r="Q146" s="20">
        <v>0.8</v>
      </c>
      <c r="R146" s="20">
        <v>0</v>
      </c>
      <c r="S146" s="20">
        <v>0.2</v>
      </c>
      <c r="T146" s="12">
        <v>2564</v>
      </c>
      <c r="U146" s="12">
        <v>2019</v>
      </c>
      <c r="V146" s="12">
        <v>436</v>
      </c>
      <c r="W146" s="12">
        <v>0</v>
      </c>
      <c r="X146" s="12">
        <v>109</v>
      </c>
      <c r="Y146" s="27">
        <v>2491</v>
      </c>
      <c r="Z146" s="27">
        <v>2019</v>
      </c>
      <c r="AA146" s="27">
        <v>472</v>
      </c>
      <c r="AB146" s="28">
        <v>-36</v>
      </c>
      <c r="AC146" s="28">
        <v>23</v>
      </c>
      <c r="AD146" s="30">
        <v>-13</v>
      </c>
    </row>
    <row r="147" spans="1:30">
      <c r="A147" s="13" t="s">
        <v>162</v>
      </c>
      <c r="B147" s="11">
        <f t="shared" si="21"/>
        <v>32752</v>
      </c>
      <c r="C147" s="11">
        <v>20884</v>
      </c>
      <c r="D147" s="11">
        <v>11635</v>
      </c>
      <c r="E147" s="11">
        <v>121</v>
      </c>
      <c r="F147" s="11">
        <v>112</v>
      </c>
      <c r="G147" s="11">
        <v>8992</v>
      </c>
      <c r="H147" s="11">
        <v>3346</v>
      </c>
      <c r="I147" s="11">
        <v>5646</v>
      </c>
      <c r="J147" s="11">
        <v>57</v>
      </c>
      <c r="K147" s="11">
        <v>392</v>
      </c>
      <c r="L147" s="11">
        <v>0</v>
      </c>
      <c r="M147" s="11">
        <v>0</v>
      </c>
      <c r="N147" s="18">
        <v>0.8</v>
      </c>
      <c r="O147" s="18">
        <v>0.2</v>
      </c>
      <c r="P147" s="19" t="s">
        <v>214</v>
      </c>
      <c r="Q147" s="20">
        <v>0.8</v>
      </c>
      <c r="R147" s="20">
        <v>0</v>
      </c>
      <c r="S147" s="20">
        <v>0.2</v>
      </c>
      <c r="T147" s="12">
        <v>3479</v>
      </c>
      <c r="U147" s="12">
        <v>2737</v>
      </c>
      <c r="V147" s="12">
        <v>593</v>
      </c>
      <c r="W147" s="12">
        <v>0</v>
      </c>
      <c r="X147" s="12">
        <v>149</v>
      </c>
      <c r="Y147" s="27">
        <v>3365</v>
      </c>
      <c r="Z147" s="27">
        <v>2737</v>
      </c>
      <c r="AA147" s="27">
        <v>628</v>
      </c>
      <c r="AB147" s="28">
        <v>-35</v>
      </c>
      <c r="AC147" s="28">
        <v>36</v>
      </c>
      <c r="AD147" s="30">
        <v>1</v>
      </c>
    </row>
    <row r="148" spans="1:30">
      <c r="A148" s="13" t="s">
        <v>163</v>
      </c>
      <c r="B148" s="11">
        <f t="shared" si="21"/>
        <v>23606</v>
      </c>
      <c r="C148" s="11">
        <v>15484</v>
      </c>
      <c r="D148" s="11">
        <v>7924</v>
      </c>
      <c r="E148" s="11">
        <v>109</v>
      </c>
      <c r="F148" s="11">
        <v>89</v>
      </c>
      <c r="G148" s="11">
        <v>3605</v>
      </c>
      <c r="H148" s="11">
        <v>363</v>
      </c>
      <c r="I148" s="11">
        <v>3242</v>
      </c>
      <c r="J148" s="11">
        <v>26</v>
      </c>
      <c r="K148" s="11">
        <v>283</v>
      </c>
      <c r="L148" s="11">
        <v>2</v>
      </c>
      <c r="M148" s="11">
        <v>88</v>
      </c>
      <c r="N148" s="18">
        <v>0.6</v>
      </c>
      <c r="O148" s="18">
        <v>0.4</v>
      </c>
      <c r="P148" s="19" t="s">
        <v>214</v>
      </c>
      <c r="Q148" s="20">
        <v>0.8</v>
      </c>
      <c r="R148" s="20">
        <v>0</v>
      </c>
      <c r="S148" s="20">
        <v>0.2</v>
      </c>
      <c r="T148" s="12">
        <v>2299</v>
      </c>
      <c r="U148" s="12">
        <v>1390</v>
      </c>
      <c r="V148" s="12">
        <v>727</v>
      </c>
      <c r="W148" s="12">
        <v>0</v>
      </c>
      <c r="X148" s="12">
        <v>182</v>
      </c>
      <c r="Y148" s="27">
        <v>2117</v>
      </c>
      <c r="Z148" s="27">
        <v>1390</v>
      </c>
      <c r="AA148" s="27">
        <v>727</v>
      </c>
      <c r="AB148" s="28">
        <v>0</v>
      </c>
      <c r="AC148" s="28">
        <v>16</v>
      </c>
      <c r="AD148" s="30">
        <v>16</v>
      </c>
    </row>
    <row r="149" spans="1:30">
      <c r="A149" s="15" t="s">
        <v>164</v>
      </c>
      <c r="B149" s="11">
        <f t="shared" si="21"/>
        <v>33306</v>
      </c>
      <c r="C149" s="11">
        <v>21996</v>
      </c>
      <c r="D149" s="11">
        <v>11046</v>
      </c>
      <c r="E149" s="11">
        <v>149</v>
      </c>
      <c r="F149" s="11">
        <v>115</v>
      </c>
      <c r="G149" s="11">
        <v>3233</v>
      </c>
      <c r="H149" s="11">
        <v>507</v>
      </c>
      <c r="I149" s="11">
        <v>2726</v>
      </c>
      <c r="J149" s="11">
        <v>19</v>
      </c>
      <c r="K149" s="11">
        <v>606</v>
      </c>
      <c r="L149" s="11">
        <v>1</v>
      </c>
      <c r="M149" s="11">
        <v>87</v>
      </c>
      <c r="N149" s="18">
        <v>0.6</v>
      </c>
      <c r="O149" s="18">
        <v>0.4</v>
      </c>
      <c r="P149" s="19" t="s">
        <v>214</v>
      </c>
      <c r="Q149" s="20">
        <v>0.8</v>
      </c>
      <c r="R149" s="20">
        <v>0</v>
      </c>
      <c r="S149" s="20">
        <v>0.2</v>
      </c>
      <c r="T149" s="12">
        <v>3004</v>
      </c>
      <c r="U149" s="12">
        <v>1825</v>
      </c>
      <c r="V149" s="12">
        <v>943</v>
      </c>
      <c r="W149" s="12">
        <v>0</v>
      </c>
      <c r="X149" s="12">
        <v>236</v>
      </c>
      <c r="Y149" s="27">
        <v>2836</v>
      </c>
      <c r="Z149" s="27">
        <v>1825</v>
      </c>
      <c r="AA149" s="27">
        <v>1011</v>
      </c>
      <c r="AB149" s="28">
        <v>-68</v>
      </c>
      <c r="AC149" s="28">
        <v>65</v>
      </c>
      <c r="AD149" s="30">
        <v>-3</v>
      </c>
    </row>
    <row r="150" spans="1:30">
      <c r="A150" s="15" t="s">
        <v>165</v>
      </c>
      <c r="B150" s="11">
        <f t="shared" si="21"/>
        <v>3759</v>
      </c>
      <c r="C150" s="11">
        <v>2591</v>
      </c>
      <c r="D150" s="11">
        <v>1126</v>
      </c>
      <c r="E150" s="11">
        <v>25</v>
      </c>
      <c r="F150" s="11">
        <v>17</v>
      </c>
      <c r="G150" s="11">
        <v>128</v>
      </c>
      <c r="H150" s="11">
        <v>37</v>
      </c>
      <c r="I150" s="11">
        <v>91</v>
      </c>
      <c r="J150" s="11">
        <v>1</v>
      </c>
      <c r="K150" s="11">
        <v>99</v>
      </c>
      <c r="L150" s="11">
        <v>0</v>
      </c>
      <c r="M150" s="11">
        <v>0</v>
      </c>
      <c r="N150" s="18">
        <v>0.6</v>
      </c>
      <c r="O150" s="18">
        <v>0.4</v>
      </c>
      <c r="P150" s="19" t="s">
        <v>214</v>
      </c>
      <c r="Q150" s="20">
        <v>0.8</v>
      </c>
      <c r="R150" s="20">
        <v>0</v>
      </c>
      <c r="S150" s="20">
        <v>0.2</v>
      </c>
      <c r="T150" s="12">
        <v>323</v>
      </c>
      <c r="U150" s="12">
        <v>198</v>
      </c>
      <c r="V150" s="12">
        <v>100</v>
      </c>
      <c r="W150" s="12">
        <v>0</v>
      </c>
      <c r="X150" s="12">
        <v>25</v>
      </c>
      <c r="Y150" s="27">
        <v>303</v>
      </c>
      <c r="Z150" s="27">
        <v>198</v>
      </c>
      <c r="AA150" s="27">
        <v>105</v>
      </c>
      <c r="AB150" s="28">
        <v>-5</v>
      </c>
      <c r="AC150" s="28">
        <v>4</v>
      </c>
      <c r="AD150" s="30">
        <v>-1</v>
      </c>
    </row>
    <row r="151" spans="1:30">
      <c r="A151" s="13" t="s">
        <v>166</v>
      </c>
      <c r="B151" s="11">
        <f t="shared" si="21"/>
        <v>37190</v>
      </c>
      <c r="C151" s="11">
        <v>23857</v>
      </c>
      <c r="D151" s="11">
        <v>13042</v>
      </c>
      <c r="E151" s="11">
        <v>225</v>
      </c>
      <c r="F151" s="11">
        <v>66</v>
      </c>
      <c r="G151" s="11">
        <v>11115</v>
      </c>
      <c r="H151" s="11">
        <v>3521</v>
      </c>
      <c r="I151" s="11">
        <v>7594</v>
      </c>
      <c r="J151" s="11">
        <v>31</v>
      </c>
      <c r="K151" s="11">
        <v>363</v>
      </c>
      <c r="L151" s="11">
        <v>0</v>
      </c>
      <c r="M151" s="11">
        <v>0</v>
      </c>
      <c r="N151" s="18">
        <v>0.8</v>
      </c>
      <c r="O151" s="18">
        <v>0.2</v>
      </c>
      <c r="P151" s="19" t="s">
        <v>214</v>
      </c>
      <c r="Q151" s="20">
        <v>0.8</v>
      </c>
      <c r="R151" s="20">
        <v>0</v>
      </c>
      <c r="S151" s="20">
        <v>0.2</v>
      </c>
      <c r="T151" s="12">
        <v>3760</v>
      </c>
      <c r="U151" s="12">
        <v>2948</v>
      </c>
      <c r="V151" s="12">
        <v>650</v>
      </c>
      <c r="W151" s="12">
        <v>0</v>
      </c>
      <c r="X151" s="12">
        <v>162</v>
      </c>
      <c r="Y151" s="27">
        <v>3669</v>
      </c>
      <c r="Z151" s="27">
        <v>2948</v>
      </c>
      <c r="AA151" s="27">
        <v>721</v>
      </c>
      <c r="AB151" s="28">
        <v>-71</v>
      </c>
      <c r="AC151" s="28">
        <v>64</v>
      </c>
      <c r="AD151" s="30">
        <v>-7</v>
      </c>
    </row>
    <row r="152" spans="1:30">
      <c r="A152" s="15" t="s">
        <v>167</v>
      </c>
      <c r="B152" s="11">
        <f t="shared" si="21"/>
        <v>29491</v>
      </c>
      <c r="C152" s="11">
        <v>19126</v>
      </c>
      <c r="D152" s="11">
        <v>10196</v>
      </c>
      <c r="E152" s="11">
        <v>118</v>
      </c>
      <c r="F152" s="11">
        <v>51</v>
      </c>
      <c r="G152" s="11">
        <v>3645</v>
      </c>
      <c r="H152" s="11">
        <v>1352</v>
      </c>
      <c r="I152" s="11">
        <v>2293</v>
      </c>
      <c r="J152" s="11">
        <v>6</v>
      </c>
      <c r="K152" s="11">
        <v>61</v>
      </c>
      <c r="L152" s="11">
        <v>0</v>
      </c>
      <c r="M152" s="11">
        <v>0</v>
      </c>
      <c r="N152" s="18">
        <v>0.8</v>
      </c>
      <c r="O152" s="18">
        <v>0.2</v>
      </c>
      <c r="P152" s="19" t="s">
        <v>214</v>
      </c>
      <c r="Q152" s="20">
        <v>0.8</v>
      </c>
      <c r="R152" s="20">
        <v>0</v>
      </c>
      <c r="S152" s="20">
        <v>0.2</v>
      </c>
      <c r="T152" s="12">
        <v>2621</v>
      </c>
      <c r="U152" s="12">
        <v>2087</v>
      </c>
      <c r="V152" s="12">
        <v>428</v>
      </c>
      <c r="W152" s="12">
        <v>0</v>
      </c>
      <c r="X152" s="12">
        <v>106</v>
      </c>
      <c r="Y152" s="27">
        <v>2539</v>
      </c>
      <c r="Z152" s="27">
        <v>2087</v>
      </c>
      <c r="AA152" s="27">
        <v>452</v>
      </c>
      <c r="AB152" s="28">
        <v>-24</v>
      </c>
      <c r="AC152" s="28">
        <v>17</v>
      </c>
      <c r="AD152" s="30">
        <v>-7</v>
      </c>
    </row>
    <row r="153" spans="1:30">
      <c r="A153" s="15" t="s">
        <v>168</v>
      </c>
      <c r="B153" s="11">
        <f t="shared" si="21"/>
        <v>25049</v>
      </c>
      <c r="C153" s="11">
        <v>15815</v>
      </c>
      <c r="D153" s="11">
        <v>9051</v>
      </c>
      <c r="E153" s="11">
        <v>101</v>
      </c>
      <c r="F153" s="11">
        <v>82</v>
      </c>
      <c r="G153" s="11">
        <v>7122</v>
      </c>
      <c r="H153" s="11">
        <v>2202</v>
      </c>
      <c r="I153" s="11">
        <v>4920</v>
      </c>
      <c r="J153" s="11">
        <v>27</v>
      </c>
      <c r="K153" s="11">
        <v>526</v>
      </c>
      <c r="L153" s="11">
        <v>0</v>
      </c>
      <c r="M153" s="11">
        <v>0</v>
      </c>
      <c r="N153" s="18">
        <v>0.8</v>
      </c>
      <c r="O153" s="18">
        <v>0.2</v>
      </c>
      <c r="P153" s="19" t="s">
        <v>214</v>
      </c>
      <c r="Q153" s="20">
        <v>0.8</v>
      </c>
      <c r="R153" s="20">
        <v>0</v>
      </c>
      <c r="S153" s="20">
        <v>0.2</v>
      </c>
      <c r="T153" s="12">
        <v>2541</v>
      </c>
      <c r="U153" s="12">
        <v>1996</v>
      </c>
      <c r="V153" s="12">
        <v>436</v>
      </c>
      <c r="W153" s="12">
        <v>0</v>
      </c>
      <c r="X153" s="12">
        <v>109</v>
      </c>
      <c r="Y153" s="27">
        <v>2496</v>
      </c>
      <c r="Z153" s="27">
        <v>1996</v>
      </c>
      <c r="AA153" s="27">
        <v>500</v>
      </c>
      <c r="AB153" s="28">
        <v>-64</v>
      </c>
      <c r="AC153" s="28">
        <v>50</v>
      </c>
      <c r="AD153" s="30">
        <v>-14</v>
      </c>
    </row>
    <row r="154" ht="24" customHeight="true" spans="1:30">
      <c r="A154" s="7" t="s">
        <v>169</v>
      </c>
      <c r="B154" s="9">
        <f>SUM(B155,B156:B161,B162)</f>
        <v>338319</v>
      </c>
      <c r="C154" s="9">
        <v>218294</v>
      </c>
      <c r="D154" s="9">
        <v>117149</v>
      </c>
      <c r="E154" s="9">
        <v>1714</v>
      </c>
      <c r="F154" s="9">
        <v>1162</v>
      </c>
      <c r="G154" s="9">
        <v>82070</v>
      </c>
      <c r="H154" s="9">
        <v>24565</v>
      </c>
      <c r="I154" s="9">
        <v>57505</v>
      </c>
      <c r="J154" s="9">
        <v>250</v>
      </c>
      <c r="K154" s="9">
        <v>5295</v>
      </c>
      <c r="L154" s="9">
        <v>9</v>
      </c>
      <c r="M154" s="9">
        <v>518</v>
      </c>
      <c r="N154" s="9"/>
      <c r="O154" s="9"/>
      <c r="P154" s="9"/>
      <c r="Q154" s="21"/>
      <c r="R154" s="21"/>
      <c r="S154" s="21"/>
      <c r="T154" s="9">
        <v>33196</v>
      </c>
      <c r="U154" s="9">
        <v>26147</v>
      </c>
      <c r="V154" s="9">
        <v>5637</v>
      </c>
      <c r="W154" s="9">
        <v>0</v>
      </c>
      <c r="X154" s="9">
        <v>1412</v>
      </c>
      <c r="Y154" s="9">
        <v>32318</v>
      </c>
      <c r="Z154" s="9">
        <v>26147</v>
      </c>
      <c r="AA154" s="9">
        <v>6171</v>
      </c>
      <c r="AB154" s="26">
        <v>-534</v>
      </c>
      <c r="AC154" s="26">
        <v>476</v>
      </c>
      <c r="AD154" s="26">
        <v>-58</v>
      </c>
    </row>
    <row r="155" spans="1:30">
      <c r="A155" s="10" t="s">
        <v>170</v>
      </c>
      <c r="B155" s="11">
        <f>SUM(C155:F155)</f>
        <v>62754</v>
      </c>
      <c r="C155" s="11">
        <v>42782</v>
      </c>
      <c r="D155" s="11">
        <v>19548</v>
      </c>
      <c r="E155" s="11">
        <v>277</v>
      </c>
      <c r="F155" s="11">
        <v>147</v>
      </c>
      <c r="G155" s="11">
        <v>8915</v>
      </c>
      <c r="H155" s="11">
        <v>2334</v>
      </c>
      <c r="I155" s="11">
        <v>6581</v>
      </c>
      <c r="J155" s="11">
        <v>7</v>
      </c>
      <c r="K155" s="11">
        <v>166</v>
      </c>
      <c r="L155" s="11">
        <v>3</v>
      </c>
      <c r="M155" s="11">
        <v>159</v>
      </c>
      <c r="N155" s="18">
        <v>0.8</v>
      </c>
      <c r="O155" s="18">
        <v>0.2</v>
      </c>
      <c r="P155" s="19" t="s">
        <v>214</v>
      </c>
      <c r="Q155" s="20">
        <v>0.8</v>
      </c>
      <c r="R155" s="20">
        <v>0</v>
      </c>
      <c r="S155" s="20">
        <v>0.2</v>
      </c>
      <c r="T155" s="12">
        <v>5581</v>
      </c>
      <c r="U155" s="11">
        <v>4434</v>
      </c>
      <c r="V155" s="11">
        <v>917</v>
      </c>
      <c r="W155" s="11">
        <v>0</v>
      </c>
      <c r="X155" s="11">
        <v>230</v>
      </c>
      <c r="Y155" s="27">
        <v>5353</v>
      </c>
      <c r="Z155" s="27">
        <v>4434</v>
      </c>
      <c r="AA155" s="27">
        <v>919</v>
      </c>
      <c r="AB155" s="28">
        <v>-2</v>
      </c>
      <c r="AC155" s="28">
        <v>40</v>
      </c>
      <c r="AD155" s="30">
        <v>38</v>
      </c>
    </row>
    <row r="156" spans="1:30">
      <c r="A156" s="14" t="s">
        <v>172</v>
      </c>
      <c r="B156" s="11">
        <f t="shared" ref="B156:B162" si="22">SUM(C156:F156)</f>
        <v>31270</v>
      </c>
      <c r="C156" s="11">
        <v>20234</v>
      </c>
      <c r="D156" s="11">
        <v>10639</v>
      </c>
      <c r="E156" s="11">
        <v>247</v>
      </c>
      <c r="F156" s="11">
        <v>150</v>
      </c>
      <c r="G156" s="11">
        <v>7003</v>
      </c>
      <c r="H156" s="11">
        <v>2718</v>
      </c>
      <c r="I156" s="11">
        <v>4285</v>
      </c>
      <c r="J156" s="11">
        <v>61</v>
      </c>
      <c r="K156" s="11">
        <v>720</v>
      </c>
      <c r="L156" s="11">
        <v>0</v>
      </c>
      <c r="M156" s="11">
        <v>0</v>
      </c>
      <c r="N156" s="18">
        <v>0.8</v>
      </c>
      <c r="O156" s="18">
        <v>0.2</v>
      </c>
      <c r="P156" s="19" t="s">
        <v>214</v>
      </c>
      <c r="Q156" s="20">
        <v>0.8</v>
      </c>
      <c r="R156" s="20">
        <v>0</v>
      </c>
      <c r="S156" s="20">
        <v>0.2</v>
      </c>
      <c r="T156" s="12">
        <v>3363</v>
      </c>
      <c r="U156" s="12">
        <v>2659</v>
      </c>
      <c r="V156" s="12">
        <v>563</v>
      </c>
      <c r="W156" s="12">
        <v>0</v>
      </c>
      <c r="X156" s="12">
        <v>141</v>
      </c>
      <c r="Y156" s="27">
        <v>3304</v>
      </c>
      <c r="Z156" s="27">
        <v>2659</v>
      </c>
      <c r="AA156" s="27">
        <v>645</v>
      </c>
      <c r="AB156" s="28">
        <v>-82</v>
      </c>
      <c r="AC156" s="28">
        <v>69</v>
      </c>
      <c r="AD156" s="30">
        <v>-13</v>
      </c>
    </row>
    <row r="157" spans="1:30">
      <c r="A157" s="14" t="s">
        <v>173</v>
      </c>
      <c r="B157" s="11">
        <f t="shared" si="22"/>
        <v>47864</v>
      </c>
      <c r="C157" s="11">
        <v>30503</v>
      </c>
      <c r="D157" s="11">
        <v>16871</v>
      </c>
      <c r="E157" s="11">
        <v>242</v>
      </c>
      <c r="F157" s="11">
        <v>248</v>
      </c>
      <c r="G157" s="11">
        <v>22827</v>
      </c>
      <c r="H157" s="11">
        <v>7555</v>
      </c>
      <c r="I157" s="11">
        <v>15272</v>
      </c>
      <c r="J157" s="11">
        <v>43</v>
      </c>
      <c r="K157" s="11">
        <v>991</v>
      </c>
      <c r="L157" s="11">
        <v>0</v>
      </c>
      <c r="M157" s="11">
        <v>0</v>
      </c>
      <c r="N157" s="18">
        <v>0.8</v>
      </c>
      <c r="O157" s="18">
        <v>0.2</v>
      </c>
      <c r="P157" s="19" t="s">
        <v>214</v>
      </c>
      <c r="Q157" s="20">
        <v>0.8</v>
      </c>
      <c r="R157" s="20">
        <v>0</v>
      </c>
      <c r="S157" s="20">
        <v>0.2</v>
      </c>
      <c r="T157" s="12">
        <v>5228</v>
      </c>
      <c r="U157" s="12">
        <v>4041</v>
      </c>
      <c r="V157" s="12">
        <v>949</v>
      </c>
      <c r="W157" s="12">
        <v>0</v>
      </c>
      <c r="X157" s="12">
        <v>238</v>
      </c>
      <c r="Y157" s="27">
        <v>5046</v>
      </c>
      <c r="Z157" s="27">
        <v>4041</v>
      </c>
      <c r="AA157" s="27">
        <v>1005</v>
      </c>
      <c r="AB157" s="28">
        <v>-56</v>
      </c>
      <c r="AC157" s="28">
        <v>56</v>
      </c>
      <c r="AD157" s="30">
        <v>0</v>
      </c>
    </row>
    <row r="158" spans="1:30">
      <c r="A158" s="10" t="s">
        <v>174</v>
      </c>
      <c r="B158" s="11">
        <f t="shared" si="22"/>
        <v>36757</v>
      </c>
      <c r="C158" s="11">
        <v>22616</v>
      </c>
      <c r="D158" s="11">
        <v>13833</v>
      </c>
      <c r="E158" s="11">
        <v>166</v>
      </c>
      <c r="F158" s="11">
        <v>142</v>
      </c>
      <c r="G158" s="11">
        <v>12602</v>
      </c>
      <c r="H158" s="11">
        <v>2895</v>
      </c>
      <c r="I158" s="11">
        <v>9707</v>
      </c>
      <c r="J158" s="11">
        <v>26</v>
      </c>
      <c r="K158" s="11">
        <v>698</v>
      </c>
      <c r="L158" s="11">
        <v>0</v>
      </c>
      <c r="M158" s="11">
        <v>0</v>
      </c>
      <c r="N158" s="18">
        <v>0.8</v>
      </c>
      <c r="O158" s="18">
        <v>0.2</v>
      </c>
      <c r="P158" s="19" t="s">
        <v>214</v>
      </c>
      <c r="Q158" s="20">
        <v>0.8</v>
      </c>
      <c r="R158" s="20">
        <v>0</v>
      </c>
      <c r="S158" s="20">
        <v>0.2</v>
      </c>
      <c r="T158" s="12">
        <v>3755</v>
      </c>
      <c r="U158" s="12">
        <v>2932</v>
      </c>
      <c r="V158" s="12">
        <v>659</v>
      </c>
      <c r="W158" s="12">
        <v>0</v>
      </c>
      <c r="X158" s="12">
        <v>164</v>
      </c>
      <c r="Y158" s="27">
        <v>3684</v>
      </c>
      <c r="Z158" s="27">
        <v>2932</v>
      </c>
      <c r="AA158" s="27">
        <v>752</v>
      </c>
      <c r="AB158" s="28">
        <v>-93</v>
      </c>
      <c r="AC158" s="28">
        <v>78</v>
      </c>
      <c r="AD158" s="30">
        <v>-15</v>
      </c>
    </row>
    <row r="159" spans="1:30">
      <c r="A159" s="10" t="s">
        <v>175</v>
      </c>
      <c r="B159" s="11">
        <f t="shared" si="22"/>
        <v>24868</v>
      </c>
      <c r="C159" s="11">
        <v>15197</v>
      </c>
      <c r="D159" s="11">
        <v>9424</v>
      </c>
      <c r="E159" s="11">
        <v>128</v>
      </c>
      <c r="F159" s="11">
        <v>119</v>
      </c>
      <c r="G159" s="11">
        <v>5063</v>
      </c>
      <c r="H159" s="11">
        <v>1477</v>
      </c>
      <c r="I159" s="11">
        <v>3586</v>
      </c>
      <c r="J159" s="11">
        <v>30</v>
      </c>
      <c r="K159" s="11">
        <v>918</v>
      </c>
      <c r="L159" s="11">
        <v>1</v>
      </c>
      <c r="M159" s="11">
        <v>9</v>
      </c>
      <c r="N159" s="18">
        <v>0.8</v>
      </c>
      <c r="O159" s="18">
        <v>0.2</v>
      </c>
      <c r="P159" s="19" t="s">
        <v>214</v>
      </c>
      <c r="Q159" s="20">
        <v>0.8</v>
      </c>
      <c r="R159" s="20">
        <v>0</v>
      </c>
      <c r="S159" s="20">
        <v>0.2</v>
      </c>
      <c r="T159" s="12">
        <v>2490</v>
      </c>
      <c r="U159" s="12">
        <v>1970</v>
      </c>
      <c r="V159" s="12">
        <v>416</v>
      </c>
      <c r="W159" s="12">
        <v>0</v>
      </c>
      <c r="X159" s="12">
        <v>104</v>
      </c>
      <c r="Y159" s="27">
        <v>2488</v>
      </c>
      <c r="Z159" s="27">
        <v>1970</v>
      </c>
      <c r="AA159" s="27">
        <v>518</v>
      </c>
      <c r="AB159" s="28">
        <v>-102</v>
      </c>
      <c r="AC159" s="28">
        <v>66</v>
      </c>
      <c r="AD159" s="30">
        <v>-36</v>
      </c>
    </row>
    <row r="160" spans="1:30">
      <c r="A160" s="14" t="s">
        <v>176</v>
      </c>
      <c r="B160" s="11">
        <f t="shared" si="22"/>
        <v>11011</v>
      </c>
      <c r="C160" s="11">
        <v>6892</v>
      </c>
      <c r="D160" s="11">
        <v>4001</v>
      </c>
      <c r="E160" s="11">
        <v>84</v>
      </c>
      <c r="F160" s="11">
        <v>34</v>
      </c>
      <c r="G160" s="11">
        <v>4532</v>
      </c>
      <c r="H160" s="11">
        <v>876</v>
      </c>
      <c r="I160" s="11">
        <v>3656</v>
      </c>
      <c r="J160" s="11">
        <v>27</v>
      </c>
      <c r="K160" s="11">
        <v>217</v>
      </c>
      <c r="L160" s="11">
        <v>4</v>
      </c>
      <c r="M160" s="11">
        <v>286</v>
      </c>
      <c r="N160" s="18">
        <v>0.8</v>
      </c>
      <c r="O160" s="18">
        <v>0.2</v>
      </c>
      <c r="P160" s="19" t="s">
        <v>214</v>
      </c>
      <c r="Q160" s="20">
        <v>0.8</v>
      </c>
      <c r="R160" s="20">
        <v>0</v>
      </c>
      <c r="S160" s="20">
        <v>0.2</v>
      </c>
      <c r="T160" s="12">
        <v>1314</v>
      </c>
      <c r="U160" s="12">
        <v>1025</v>
      </c>
      <c r="V160" s="12">
        <v>231</v>
      </c>
      <c r="W160" s="12">
        <v>0</v>
      </c>
      <c r="X160" s="12">
        <v>58</v>
      </c>
      <c r="Y160" s="27">
        <v>1291</v>
      </c>
      <c r="Z160" s="27">
        <v>1025</v>
      </c>
      <c r="AA160" s="27">
        <v>266</v>
      </c>
      <c r="AB160" s="28">
        <v>-35</v>
      </c>
      <c r="AC160" s="28">
        <v>24</v>
      </c>
      <c r="AD160" s="30">
        <v>-11</v>
      </c>
    </row>
    <row r="161" spans="1:30">
      <c r="A161" s="14" t="s">
        <v>177</v>
      </c>
      <c r="B161" s="11">
        <f t="shared" si="22"/>
        <v>55678</v>
      </c>
      <c r="C161" s="11">
        <v>36381</v>
      </c>
      <c r="D161" s="11">
        <v>18917</v>
      </c>
      <c r="E161" s="11">
        <v>231</v>
      </c>
      <c r="F161" s="11">
        <v>149</v>
      </c>
      <c r="G161" s="11">
        <v>16317</v>
      </c>
      <c r="H161" s="11">
        <v>6250</v>
      </c>
      <c r="I161" s="11">
        <v>10067</v>
      </c>
      <c r="J161" s="11">
        <v>24</v>
      </c>
      <c r="K161" s="11">
        <v>445</v>
      </c>
      <c r="L161" s="11">
        <v>1</v>
      </c>
      <c r="M161" s="11">
        <v>64</v>
      </c>
      <c r="N161" s="18">
        <v>0.8</v>
      </c>
      <c r="O161" s="18">
        <v>0.2</v>
      </c>
      <c r="P161" s="19" t="s">
        <v>214</v>
      </c>
      <c r="Q161" s="20">
        <v>0.8</v>
      </c>
      <c r="R161" s="20">
        <v>0</v>
      </c>
      <c r="S161" s="20">
        <v>0.2</v>
      </c>
      <c r="T161" s="12">
        <v>5423</v>
      </c>
      <c r="U161" s="11">
        <v>4248</v>
      </c>
      <c r="V161" s="11">
        <v>939</v>
      </c>
      <c r="W161" s="11">
        <v>0</v>
      </c>
      <c r="X161" s="11">
        <v>236</v>
      </c>
      <c r="Y161" s="27">
        <v>5294</v>
      </c>
      <c r="Z161" s="27">
        <v>4248</v>
      </c>
      <c r="AA161" s="27">
        <v>1046</v>
      </c>
      <c r="AB161" s="28">
        <v>-107</v>
      </c>
      <c r="AC161" s="28">
        <v>96</v>
      </c>
      <c r="AD161" s="30">
        <v>-11</v>
      </c>
    </row>
    <row r="162" spans="1:30">
      <c r="A162" s="14" t="s">
        <v>179</v>
      </c>
      <c r="B162" s="11">
        <f t="shared" si="22"/>
        <v>68117</v>
      </c>
      <c r="C162" s="11">
        <v>43689</v>
      </c>
      <c r="D162" s="11">
        <v>23916</v>
      </c>
      <c r="E162" s="11">
        <v>339</v>
      </c>
      <c r="F162" s="11">
        <v>173</v>
      </c>
      <c r="G162" s="11">
        <v>4811</v>
      </c>
      <c r="H162" s="11">
        <v>460</v>
      </c>
      <c r="I162" s="11">
        <v>4351</v>
      </c>
      <c r="J162" s="11">
        <v>32</v>
      </c>
      <c r="K162" s="11">
        <v>1140</v>
      </c>
      <c r="L162" s="11">
        <v>0</v>
      </c>
      <c r="M162" s="11">
        <v>0</v>
      </c>
      <c r="N162" s="18">
        <v>0.8</v>
      </c>
      <c r="O162" s="18">
        <v>0.2</v>
      </c>
      <c r="P162" s="19" t="s">
        <v>214</v>
      </c>
      <c r="Q162" s="20">
        <v>0.8</v>
      </c>
      <c r="R162" s="20">
        <v>0</v>
      </c>
      <c r="S162" s="20">
        <v>0.2</v>
      </c>
      <c r="T162" s="12">
        <v>6042</v>
      </c>
      <c r="U162" s="12">
        <v>4838</v>
      </c>
      <c r="V162" s="12">
        <v>963</v>
      </c>
      <c r="W162" s="12">
        <v>0</v>
      </c>
      <c r="X162" s="12">
        <v>241</v>
      </c>
      <c r="Y162" s="27">
        <v>5858</v>
      </c>
      <c r="Z162" s="27">
        <v>4838</v>
      </c>
      <c r="AA162" s="27">
        <v>1020</v>
      </c>
      <c r="AB162" s="28">
        <v>-57</v>
      </c>
      <c r="AC162" s="28">
        <v>47</v>
      </c>
      <c r="AD162" s="30">
        <v>-10</v>
      </c>
    </row>
    <row r="164" spans="20:20">
      <c r="T164" s="33"/>
    </row>
  </sheetData>
  <mergeCells count="26">
    <mergeCell ref="A2:AD2"/>
    <mergeCell ref="B3:F3"/>
    <mergeCell ref="G3:I3"/>
    <mergeCell ref="J3:M3"/>
    <mergeCell ref="N3:S3"/>
    <mergeCell ref="N4:O4"/>
    <mergeCell ref="P4:S4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B3:AB4"/>
    <mergeCell ref="AC3:AC5"/>
    <mergeCell ref="AD3:AD5"/>
    <mergeCell ref="AE91:AE92"/>
    <mergeCell ref="T3:X4"/>
    <mergeCell ref="Y3:AA4"/>
  </mergeCells>
  <printOptions horizontalCentered="true"/>
  <pageMargins left="0.354330708661417" right="0.354330708661417" top="0.590551181102362" bottom="0.590551181102362" header="0.511811023622047" footer="0.511811023622047"/>
  <pageSetup paperSize="9" scale="57" fitToHeight="0" orientation="landscape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greatwall</cp:lastModifiedBy>
  <dcterms:created xsi:type="dcterms:W3CDTF">2019-12-06T18:23:00Z</dcterms:created>
  <cp:lastPrinted>2024-11-06T01:38:00Z</cp:lastPrinted>
  <dcterms:modified xsi:type="dcterms:W3CDTF">2024-12-23T15:34:19Z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D894592523D842598788E8CF91655E1C_13</vt:lpwstr>
  </property>
</Properties>
</file>