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27945" windowHeight="12225" tabRatio="630"/>
  </bookViews>
  <sheets>
    <sheet name="分配表" sheetId="25" r:id="rId1"/>
    <sheet name="幼儿" sheetId="19" r:id="rId2"/>
    <sheet name="高中助学金" sheetId="11" r:id="rId3"/>
    <sheet name="高中免学费" sheetId="12" r:id="rId4"/>
    <sheet name="高中免费教科书" sheetId="13" r:id="rId5"/>
    <sheet name="中职总表" sheetId="14" r:id="rId6"/>
    <sheet name="中职助学金（教育）" sheetId="15" r:id="rId7"/>
    <sheet name="中职助学金（人社）" sheetId="17" r:id="rId8"/>
    <sheet name="中职免学费（教育）" sheetId="16" r:id="rId9"/>
    <sheet name="中职免学费（人社）" sheetId="18" r:id="rId10"/>
    <sheet name="高校奖助学金" sheetId="21" r:id="rId11"/>
    <sheet name="本专科" sheetId="23" r:id="rId12"/>
    <sheet name="服兵役" sheetId="2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6_其他">#REF!</definedName>
    <definedName name="_Fill" hidden="1">[4]eqpmad2!#REF!</definedName>
    <definedName name="_xlnm._FilterDatabase" localSheetId="2" hidden="1">高中助学金!$A$2:$AR$146</definedName>
    <definedName name="_xlnm._FilterDatabase" localSheetId="1" hidden="1">幼儿!$A$1:$AB$175</definedName>
    <definedName name="_xlnm._FilterDatabase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#REF!</definedName>
    <definedName name="ABC">#REF!</definedName>
    <definedName name="ABD">#REF!</definedName>
    <definedName name="AccessDatabase" hidden="1">"D:\文_件\省长专项\2000省长专项审批.mdb"</definedName>
    <definedName name="aiu_bottom">'[5]Financ. Overview'!#REF!</definedName>
    <definedName name="Bust">[6]MWNANSSQ!$C$31</definedName>
    <definedName name="Continue">[6]MWNANSSQ!$C$9</definedName>
    <definedName name="data">#REF!</definedName>
    <definedName name="_xlnm.Database" hidden="1">[7]PKx!$A$1:$AP$622</definedName>
    <definedName name="database2">#REF!</definedName>
    <definedName name="database3">#REF!</definedName>
    <definedName name="Documents_array">[6]MWNANSSQ!$B$1:$B$16</definedName>
    <definedName name="FRC">[8]Main!$C$9</definedName>
    <definedName name="gxxe2003">[9]P1012001!$A$6:$E$117</definedName>
    <definedName name="gxxe20032">[10]P1012001!$A$6:$E$117</definedName>
    <definedName name="Hello">[6]MWNANSSQ!$A$15</definedName>
    <definedName name="hhhh">#REF!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kkkk">#REF!</definedName>
    <definedName name="MakeIt">[6]MWNANSSQ!$A$26</definedName>
    <definedName name="Module.Prix_SMC">Module.Prix_SMC</definedName>
    <definedName name="Morning">[6]MWNANSSQ!$C$39</definedName>
    <definedName name="OS">[11]Open!#REF!</definedName>
    <definedName name="Poppy">[6]MWNANSSQ!$C$27</definedName>
    <definedName name="pr_toolbox">[5]Toolbox!$A$3:$I$80</definedName>
    <definedName name="_xlnm.Print_Area" localSheetId="11">本专科!$A$1:$V$79</definedName>
    <definedName name="_xlnm.Print_Area" localSheetId="12">服兵役!$A$2:$AW$68</definedName>
    <definedName name="_xlnm.Print_Area" localSheetId="10">高校奖助学金!$A$1:$L$76</definedName>
    <definedName name="_xlnm.Print_Area">#REF!</definedName>
    <definedName name="Print_Area_MI">[1]国家!#REF!</definedName>
    <definedName name="_xlnm.Print_Titles" localSheetId="11">本专科!$4:$7</definedName>
    <definedName name="_xlnm.Print_Titles" localSheetId="12">服兵役!$5:$9</definedName>
    <definedName name="_xlnm.Print_Titles" localSheetId="10">高校奖助学金!$4:$7</definedName>
    <definedName name="_xlnm.Print_Titles" localSheetId="4">高中免费教科书!$5:$5</definedName>
    <definedName name="_xlnm.Print_Titles" localSheetId="3">高中免学费!$4:$6</definedName>
    <definedName name="_xlnm.Print_Titles" localSheetId="2">高中助学金!$4:$7</definedName>
    <definedName name="_xlnm.Print_Titles" localSheetId="1">幼儿!$4:$5</definedName>
    <definedName name="_xlnm.Print_Titles" localSheetId="8">'中职免学费（教育）'!$4:$5</definedName>
    <definedName name="_xlnm.Print_Titles" localSheetId="9">'中职免学费（人社）'!$4:$5</definedName>
    <definedName name="_xlnm.Print_Titles" localSheetId="6">'中职助学金（教育）'!$4:$6</definedName>
    <definedName name="_xlnm.Print_Titles" localSheetId="7">'中职助学金（人社）'!$4:$6</definedName>
    <definedName name="_xlnm.Print_Titles" localSheetId="5">中职总表!$5:$7</definedName>
    <definedName name="_xlnm.Print_Titles">#N/A</definedName>
    <definedName name="Prix_SMC">Prix_SMC</definedName>
    <definedName name="s_c_list">[12]Toolbox!$A$7:$H$969</definedName>
    <definedName name="SCG">'[13]G.1R-Shou COP Gf'!#REF!</definedName>
    <definedName name="sdlfee">'[5]Financ. Overview'!$H$13</definedName>
    <definedName name="solar_ratio">'[14]POWER ASSUMPTIONS'!$H$7</definedName>
    <definedName name="ss7fee">'[5]Financ. Overview'!$H$18</definedName>
    <definedName name="subsfee">'[5]Financ. Overview'!$H$14</definedName>
    <definedName name="toolbox">[15]Toolbox!$C$5:$T$1578</definedName>
    <definedName name="V5.1Fee">'[5]Financ. Overview'!$H$15</definedName>
    <definedName name="Z32_Cost_red">'[5]Financ. Overview'!#REF!</definedName>
    <definedName name="处室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'[16]C01-1'!#REF!</definedName>
    <definedName name="位次d">[17]四月份月报!#REF!</definedName>
    <definedName name="性别">[18]基础编码!$H$2:$H$3</definedName>
    <definedName name="性别2">[19]基础编码!$H$2:$H$3</definedName>
    <definedName name="学历">[18]基础编码!$S$2:$S$9</definedName>
    <definedName name="学前">[20]学前!$A$3:$A$113</definedName>
    <definedName name="支出">[21]P1012001!$A$6:$E$117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Q8" i="11"/>
  <c r="R8" i="11"/>
  <c r="S8" i="11"/>
  <c r="AA8" i="11"/>
  <c r="AB8" i="11"/>
  <c r="AE8" i="11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6" i="25"/>
  <c r="N8" i="12" l="1"/>
  <c r="O8" i="12"/>
  <c r="P8" i="12"/>
  <c r="Q8" i="12"/>
  <c r="R8" i="12"/>
  <c r="D3" i="23" l="1"/>
  <c r="T8" i="23" l="1"/>
  <c r="C76" i="21"/>
  <c r="C75" i="21"/>
  <c r="C73" i="21"/>
  <c r="C72" i="21"/>
  <c r="C71" i="21"/>
  <c r="C69" i="21"/>
  <c r="C68" i="21"/>
  <c r="C67" i="21"/>
  <c r="C65" i="21"/>
  <c r="C64" i="21"/>
  <c r="C63" i="21"/>
  <c r="C61" i="21"/>
  <c r="C60" i="21"/>
  <c r="C59" i="21"/>
  <c r="C57" i="21"/>
  <c r="C56" i="21"/>
  <c r="C55" i="21"/>
  <c r="C53" i="21"/>
  <c r="C52" i="21"/>
  <c r="C51" i="21"/>
  <c r="C50" i="21"/>
  <c r="C49" i="21"/>
  <c r="C47" i="21"/>
  <c r="C46" i="21"/>
  <c r="C45" i="21"/>
  <c r="C43" i="21"/>
  <c r="C42" i="21"/>
  <c r="C41" i="21"/>
  <c r="C39" i="21"/>
  <c r="C38" i="21"/>
  <c r="C37" i="21"/>
  <c r="C36" i="21"/>
  <c r="C35" i="21"/>
  <c r="C34" i="21"/>
  <c r="C32" i="21"/>
  <c r="C31" i="21"/>
  <c r="C30" i="21"/>
  <c r="C29" i="21"/>
  <c r="C28" i="21"/>
  <c r="C26" i="21"/>
  <c r="C25" i="21"/>
  <c r="C24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H63" i="17"/>
  <c r="F63" i="17"/>
  <c r="H62" i="17"/>
  <c r="F62" i="17"/>
  <c r="D61" i="17"/>
  <c r="C61" i="17"/>
  <c r="H60" i="17"/>
  <c r="F60" i="17"/>
  <c r="D59" i="17"/>
  <c r="D58" i="17" s="1"/>
  <c r="C59" i="17"/>
  <c r="C58" i="17" s="1"/>
  <c r="H57" i="17"/>
  <c r="F57" i="17"/>
  <c r="H56" i="17"/>
  <c r="F56" i="17"/>
  <c r="D55" i="17"/>
  <c r="D54" i="17" s="1"/>
  <c r="C55" i="17"/>
  <c r="C54" i="17" s="1"/>
  <c r="H53" i="17"/>
  <c r="F53" i="17"/>
  <c r="D52" i="17"/>
  <c r="D51" i="17" s="1"/>
  <c r="C52" i="17"/>
  <c r="C51" i="17" s="1"/>
  <c r="H50" i="17"/>
  <c r="F50" i="17"/>
  <c r="H49" i="17"/>
  <c r="F49" i="17"/>
  <c r="H48" i="17"/>
  <c r="F48" i="17"/>
  <c r="D47" i="17"/>
  <c r="D46" i="17" s="1"/>
  <c r="C47" i="17"/>
  <c r="C46" i="17" s="1"/>
  <c r="H45" i="17"/>
  <c r="F45" i="17"/>
  <c r="H44" i="17"/>
  <c r="F44" i="17"/>
  <c r="H43" i="17"/>
  <c r="F43" i="17"/>
  <c r="D42" i="17"/>
  <c r="D41" i="17" s="1"/>
  <c r="C42" i="17"/>
  <c r="C41" i="17"/>
  <c r="H40" i="17"/>
  <c r="F40" i="17"/>
  <c r="H39" i="17"/>
  <c r="F39" i="17"/>
  <c r="D38" i="17"/>
  <c r="C38" i="17"/>
  <c r="D37" i="17"/>
  <c r="C37" i="17"/>
  <c r="H36" i="17"/>
  <c r="F36" i="17"/>
  <c r="H35" i="17"/>
  <c r="F35" i="17"/>
  <c r="H34" i="17"/>
  <c r="F34" i="17"/>
  <c r="H33" i="17"/>
  <c r="F33" i="17"/>
  <c r="D32" i="17"/>
  <c r="D31" i="17" s="1"/>
  <c r="C32" i="17"/>
  <c r="C31" i="17" s="1"/>
  <c r="H30" i="17"/>
  <c r="F30" i="17"/>
  <c r="D29" i="17"/>
  <c r="C29" i="17"/>
  <c r="D28" i="17"/>
  <c r="C28" i="17"/>
  <c r="H27" i="17"/>
  <c r="F27" i="17"/>
  <c r="H26" i="17"/>
  <c r="F26" i="17"/>
  <c r="D25" i="17"/>
  <c r="D24" i="17" s="1"/>
  <c r="C25" i="17"/>
  <c r="C24" i="17" s="1"/>
  <c r="H23" i="17"/>
  <c r="F23" i="17"/>
  <c r="H22" i="17"/>
  <c r="F22" i="17"/>
  <c r="H21" i="17"/>
  <c r="F21" i="17"/>
  <c r="D20" i="17"/>
  <c r="D19" i="17" s="1"/>
  <c r="C20" i="17"/>
  <c r="C19" i="17" s="1"/>
  <c r="H18" i="17"/>
  <c r="F18" i="17"/>
  <c r="D17" i="17"/>
  <c r="D16" i="17" s="1"/>
  <c r="C17" i="17"/>
  <c r="C16" i="17"/>
  <c r="H15" i="17"/>
  <c r="F15" i="17"/>
  <c r="H14" i="17"/>
  <c r="F14" i="17"/>
  <c r="D13" i="17"/>
  <c r="D12" i="17" s="1"/>
  <c r="C13" i="17"/>
  <c r="C12" i="17" s="1"/>
  <c r="H11" i="17"/>
  <c r="F11" i="17"/>
  <c r="H10" i="17"/>
  <c r="F10" i="17"/>
  <c r="D9" i="17"/>
  <c r="D8" i="17" s="1"/>
  <c r="C9" i="17"/>
  <c r="C8" i="17" s="1"/>
  <c r="L67" i="17"/>
  <c r="K67" i="17"/>
  <c r="C162" i="14"/>
  <c r="Q1" i="14"/>
  <c r="P1" i="14"/>
  <c r="O1" i="14"/>
  <c r="M1" i="14"/>
  <c r="L1" i="14"/>
  <c r="K1" i="14"/>
  <c r="E1" i="14"/>
  <c r="D1" i="14"/>
  <c r="C1" i="14"/>
  <c r="D143" i="13"/>
  <c r="F143" i="13" s="1"/>
  <c r="F142" i="13"/>
  <c r="D142" i="13"/>
  <c r="D141" i="13"/>
  <c r="F141" i="13" s="1"/>
  <c r="D140" i="13"/>
  <c r="F140" i="13" s="1"/>
  <c r="D139" i="13"/>
  <c r="F139" i="13" s="1"/>
  <c r="D138" i="13"/>
  <c r="F138" i="13" s="1"/>
  <c r="D137" i="13"/>
  <c r="F137" i="13" s="1"/>
  <c r="D136" i="13"/>
  <c r="F136" i="13" s="1"/>
  <c r="D135" i="13"/>
  <c r="F135" i="13" s="1"/>
  <c r="D134" i="13"/>
  <c r="F134" i="13" s="1"/>
  <c r="D133" i="13"/>
  <c r="F133" i="13" s="1"/>
  <c r="D132" i="13"/>
  <c r="F132" i="13" s="1"/>
  <c r="D131" i="13"/>
  <c r="F131" i="13" s="1"/>
  <c r="D130" i="13"/>
  <c r="F130" i="13" s="1"/>
  <c r="D129" i="13"/>
  <c r="F129" i="13" s="1"/>
  <c r="D128" i="13"/>
  <c r="F128" i="13" s="1"/>
  <c r="D127" i="13"/>
  <c r="F127" i="13" s="1"/>
  <c r="F126" i="13"/>
  <c r="D126" i="13"/>
  <c r="D125" i="13"/>
  <c r="F125" i="13" s="1"/>
  <c r="D124" i="13"/>
  <c r="F124" i="13" s="1"/>
  <c r="D123" i="13"/>
  <c r="F123" i="13" s="1"/>
  <c r="D122" i="13"/>
  <c r="F122" i="13" s="1"/>
  <c r="D121" i="13"/>
  <c r="F121" i="13" s="1"/>
  <c r="D120" i="13"/>
  <c r="F120" i="13" s="1"/>
  <c r="D119" i="13"/>
  <c r="F119" i="13" s="1"/>
  <c r="D118" i="13"/>
  <c r="F118" i="13" s="1"/>
  <c r="D117" i="13"/>
  <c r="F117" i="13" s="1"/>
  <c r="D116" i="13"/>
  <c r="F116" i="13" s="1"/>
  <c r="D115" i="13"/>
  <c r="F115" i="13" s="1"/>
  <c r="D114" i="13"/>
  <c r="F114" i="13" s="1"/>
  <c r="D113" i="13"/>
  <c r="F113" i="13" s="1"/>
  <c r="D112" i="13"/>
  <c r="F112" i="13" s="1"/>
  <c r="D111" i="13"/>
  <c r="F111" i="13" s="1"/>
  <c r="F110" i="13"/>
  <c r="D110" i="13"/>
  <c r="D109" i="13"/>
  <c r="F109" i="13" s="1"/>
  <c r="D108" i="13"/>
  <c r="F108" i="13" s="1"/>
  <c r="D107" i="13"/>
  <c r="F107" i="13" s="1"/>
  <c r="D106" i="13"/>
  <c r="F106" i="13" s="1"/>
  <c r="D105" i="13"/>
  <c r="F105" i="13" s="1"/>
  <c r="D104" i="13"/>
  <c r="F104" i="13" s="1"/>
  <c r="D103" i="13"/>
  <c r="F103" i="13" s="1"/>
  <c r="D102" i="13"/>
  <c r="F102" i="13" s="1"/>
  <c r="D101" i="13"/>
  <c r="F101" i="13" s="1"/>
  <c r="D100" i="13"/>
  <c r="F100" i="13" s="1"/>
  <c r="D99" i="13"/>
  <c r="F99" i="13" s="1"/>
  <c r="D98" i="13"/>
  <c r="F98" i="13" s="1"/>
  <c r="D97" i="13"/>
  <c r="F97" i="13" s="1"/>
  <c r="D96" i="13"/>
  <c r="F96" i="13" s="1"/>
  <c r="D95" i="13"/>
  <c r="F95" i="13" s="1"/>
  <c r="F94" i="13"/>
  <c r="D94" i="13"/>
  <c r="D93" i="13"/>
  <c r="F93" i="13" s="1"/>
  <c r="D92" i="13"/>
  <c r="F92" i="13" s="1"/>
  <c r="D91" i="13"/>
  <c r="F91" i="13" s="1"/>
  <c r="D90" i="13"/>
  <c r="F90" i="13" s="1"/>
  <c r="D89" i="13"/>
  <c r="F89" i="13" s="1"/>
  <c r="D88" i="13"/>
  <c r="F88" i="13" s="1"/>
  <c r="D87" i="13"/>
  <c r="F87" i="13" s="1"/>
  <c r="D86" i="13"/>
  <c r="F86" i="13" s="1"/>
  <c r="D85" i="13"/>
  <c r="F85" i="13" s="1"/>
  <c r="D84" i="13"/>
  <c r="F84" i="13" s="1"/>
  <c r="D83" i="13"/>
  <c r="F83" i="13" s="1"/>
  <c r="D82" i="13"/>
  <c r="F82" i="13" s="1"/>
  <c r="D81" i="13"/>
  <c r="F81" i="13" s="1"/>
  <c r="D80" i="13"/>
  <c r="F80" i="13" s="1"/>
  <c r="D79" i="13"/>
  <c r="F79" i="13" s="1"/>
  <c r="F78" i="13"/>
  <c r="D78" i="13"/>
  <c r="D77" i="13"/>
  <c r="F77" i="13" s="1"/>
  <c r="D76" i="13"/>
  <c r="F76" i="13" s="1"/>
  <c r="D75" i="13"/>
  <c r="F75" i="13" s="1"/>
  <c r="D74" i="13"/>
  <c r="F74" i="13" s="1"/>
  <c r="D73" i="13"/>
  <c r="F73" i="13" s="1"/>
  <c r="D72" i="13"/>
  <c r="F72" i="13" s="1"/>
  <c r="D71" i="13"/>
  <c r="F71" i="13" s="1"/>
  <c r="D70" i="13"/>
  <c r="F70" i="13" s="1"/>
  <c r="D69" i="13"/>
  <c r="F69" i="13" s="1"/>
  <c r="D68" i="13"/>
  <c r="F68" i="13" s="1"/>
  <c r="D67" i="13"/>
  <c r="F67" i="13" s="1"/>
  <c r="D66" i="13"/>
  <c r="F66" i="13" s="1"/>
  <c r="D65" i="13"/>
  <c r="F65" i="13" s="1"/>
  <c r="D64" i="13"/>
  <c r="F64" i="13" s="1"/>
  <c r="D63" i="13"/>
  <c r="F63" i="13" s="1"/>
  <c r="F62" i="13"/>
  <c r="D62" i="13"/>
  <c r="D61" i="13"/>
  <c r="F61" i="13" s="1"/>
  <c r="D60" i="13"/>
  <c r="F60" i="13" s="1"/>
  <c r="D59" i="13"/>
  <c r="F59" i="13" s="1"/>
  <c r="D58" i="13"/>
  <c r="F58" i="13" s="1"/>
  <c r="D57" i="13"/>
  <c r="F57" i="13" s="1"/>
  <c r="D56" i="13"/>
  <c r="F56" i="13" s="1"/>
  <c r="D55" i="13"/>
  <c r="F55" i="13" s="1"/>
  <c r="D54" i="13"/>
  <c r="F54" i="13" s="1"/>
  <c r="D53" i="13"/>
  <c r="F53" i="13" s="1"/>
  <c r="D52" i="13"/>
  <c r="F52" i="13" s="1"/>
  <c r="D51" i="13"/>
  <c r="F51" i="13" s="1"/>
  <c r="D50" i="13"/>
  <c r="F50" i="13" s="1"/>
  <c r="D49" i="13"/>
  <c r="F49" i="13" s="1"/>
  <c r="D48" i="13"/>
  <c r="F48" i="13" s="1"/>
  <c r="D47" i="13"/>
  <c r="F47" i="13" s="1"/>
  <c r="F46" i="13"/>
  <c r="D46" i="13"/>
  <c r="D45" i="13"/>
  <c r="F45" i="13" s="1"/>
  <c r="D44" i="13"/>
  <c r="F44" i="13" s="1"/>
  <c r="D43" i="13"/>
  <c r="F43" i="13" s="1"/>
  <c r="D42" i="13"/>
  <c r="F42" i="13" s="1"/>
  <c r="D41" i="13"/>
  <c r="F41" i="13" s="1"/>
  <c r="D40" i="13"/>
  <c r="F40" i="13" s="1"/>
  <c r="D39" i="13"/>
  <c r="F39" i="13" s="1"/>
  <c r="D38" i="13"/>
  <c r="F38" i="13" s="1"/>
  <c r="D37" i="13"/>
  <c r="F37" i="13" s="1"/>
  <c r="D36" i="13"/>
  <c r="F36" i="13" s="1"/>
  <c r="D35" i="13"/>
  <c r="F35" i="13" s="1"/>
  <c r="D34" i="13"/>
  <c r="F34" i="13" s="1"/>
  <c r="D33" i="13"/>
  <c r="F33" i="13" s="1"/>
  <c r="D32" i="13"/>
  <c r="F32" i="13" s="1"/>
  <c r="D31" i="13"/>
  <c r="F31" i="13" s="1"/>
  <c r="F30" i="13"/>
  <c r="D30" i="13"/>
  <c r="D29" i="13"/>
  <c r="F29" i="13" s="1"/>
  <c r="D28" i="13"/>
  <c r="F28" i="13" s="1"/>
  <c r="D27" i="13"/>
  <c r="F27" i="13" s="1"/>
  <c r="D26" i="13"/>
  <c r="F26" i="13" s="1"/>
  <c r="D25" i="13"/>
  <c r="F25" i="13" s="1"/>
  <c r="D24" i="13"/>
  <c r="F24" i="13" s="1"/>
  <c r="D23" i="13"/>
  <c r="F23" i="13" s="1"/>
  <c r="D22" i="13"/>
  <c r="F22" i="13" s="1"/>
  <c r="D21" i="13"/>
  <c r="F21" i="13" s="1"/>
  <c r="D20" i="13"/>
  <c r="F20" i="13" s="1"/>
  <c r="D19" i="13"/>
  <c r="F19" i="13" s="1"/>
  <c r="D18" i="13"/>
  <c r="F18" i="13" s="1"/>
  <c r="D17" i="13"/>
  <c r="F17" i="13" s="1"/>
  <c r="D16" i="13"/>
  <c r="F16" i="13" s="1"/>
  <c r="D15" i="13"/>
  <c r="F15" i="13" s="1"/>
  <c r="F14" i="13"/>
  <c r="D14" i="13"/>
  <c r="D13" i="13"/>
  <c r="F13" i="13" s="1"/>
  <c r="D12" i="13"/>
  <c r="F12" i="13" s="1"/>
  <c r="D11" i="13"/>
  <c r="F11" i="13" s="1"/>
  <c r="D10" i="13"/>
  <c r="F10" i="13" s="1"/>
  <c r="D9" i="13"/>
  <c r="F9" i="13" s="1"/>
  <c r="D8" i="13"/>
  <c r="F8" i="13" s="1"/>
  <c r="D7" i="13"/>
  <c r="F7" i="13" s="1"/>
  <c r="E6" i="13"/>
  <c r="C6" i="13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E8" i="12"/>
  <c r="D8" i="12"/>
  <c r="Z145" i="11"/>
  <c r="V145" i="11"/>
  <c r="Y145" i="11" s="1"/>
  <c r="U145" i="11"/>
  <c r="P145" i="11"/>
  <c r="Z144" i="11"/>
  <c r="V144" i="11"/>
  <c r="Y144" i="11" s="1"/>
  <c r="U144" i="11"/>
  <c r="P144" i="11"/>
  <c r="Z143" i="11"/>
  <c r="V143" i="11"/>
  <c r="Y143" i="11" s="1"/>
  <c r="U143" i="11"/>
  <c r="P143" i="11"/>
  <c r="Z142" i="11"/>
  <c r="V142" i="11"/>
  <c r="Y142" i="11" s="1"/>
  <c r="U142" i="11"/>
  <c r="P142" i="11"/>
  <c r="Z141" i="11"/>
  <c r="V141" i="11"/>
  <c r="Y141" i="11" s="1"/>
  <c r="U141" i="11"/>
  <c r="P141" i="11"/>
  <c r="Z140" i="11"/>
  <c r="V140" i="11"/>
  <c r="Y140" i="11" s="1"/>
  <c r="U140" i="11"/>
  <c r="X140" i="11" s="1"/>
  <c r="P140" i="11"/>
  <c r="Z139" i="11"/>
  <c r="V139" i="11"/>
  <c r="Y139" i="11" s="1"/>
  <c r="U139" i="11"/>
  <c r="X139" i="11" s="1"/>
  <c r="P139" i="11"/>
  <c r="Z138" i="11"/>
  <c r="V138" i="11"/>
  <c r="Y138" i="11" s="1"/>
  <c r="U138" i="11"/>
  <c r="X138" i="11" s="1"/>
  <c r="P138" i="11"/>
  <c r="Z137" i="11"/>
  <c r="V137" i="11"/>
  <c r="Y137" i="11" s="1"/>
  <c r="U137" i="11"/>
  <c r="X137" i="11" s="1"/>
  <c r="W137" i="11" s="1"/>
  <c r="P137" i="11"/>
  <c r="Z136" i="11"/>
  <c r="V136" i="11"/>
  <c r="Y136" i="11" s="1"/>
  <c r="U136" i="11"/>
  <c r="X136" i="11" s="1"/>
  <c r="P136" i="11"/>
  <c r="Z135" i="11"/>
  <c r="V135" i="11"/>
  <c r="Y135" i="11" s="1"/>
  <c r="U135" i="11"/>
  <c r="T135" i="11" s="1"/>
  <c r="P135" i="11"/>
  <c r="Z134" i="11"/>
  <c r="V134" i="11"/>
  <c r="Y134" i="11" s="1"/>
  <c r="U134" i="11"/>
  <c r="P134" i="11"/>
  <c r="Z133" i="11"/>
  <c r="V133" i="11"/>
  <c r="Y133" i="11" s="1"/>
  <c r="U133" i="11"/>
  <c r="T133" i="11" s="1"/>
  <c r="P133" i="11"/>
  <c r="Z132" i="11"/>
  <c r="V132" i="11"/>
  <c r="Y132" i="11" s="1"/>
  <c r="U132" i="11"/>
  <c r="X132" i="11" s="1"/>
  <c r="P132" i="11"/>
  <c r="Z131" i="11"/>
  <c r="V131" i="11"/>
  <c r="Y131" i="11" s="1"/>
  <c r="U131" i="11"/>
  <c r="X131" i="11" s="1"/>
  <c r="W131" i="11" s="1"/>
  <c r="P131" i="11"/>
  <c r="Z130" i="11"/>
  <c r="V130" i="11"/>
  <c r="Y130" i="11" s="1"/>
  <c r="U130" i="11"/>
  <c r="X130" i="11" s="1"/>
  <c r="P130" i="11"/>
  <c r="Z129" i="11"/>
  <c r="V129" i="11"/>
  <c r="Y129" i="11" s="1"/>
  <c r="U129" i="11"/>
  <c r="X129" i="11" s="1"/>
  <c r="P129" i="11"/>
  <c r="Z128" i="11"/>
  <c r="V128" i="11"/>
  <c r="Y128" i="11" s="1"/>
  <c r="U128" i="11"/>
  <c r="X128" i="11" s="1"/>
  <c r="P128" i="11"/>
  <c r="Z127" i="11"/>
  <c r="V127" i="11"/>
  <c r="Y127" i="11" s="1"/>
  <c r="U127" i="11"/>
  <c r="P127" i="11"/>
  <c r="Z126" i="11"/>
  <c r="V126" i="11"/>
  <c r="Y126" i="11" s="1"/>
  <c r="U126" i="11"/>
  <c r="P126" i="11"/>
  <c r="Z125" i="11"/>
  <c r="V125" i="11"/>
  <c r="Y125" i="11" s="1"/>
  <c r="U125" i="11"/>
  <c r="P125" i="11"/>
  <c r="Z124" i="11"/>
  <c r="V124" i="11"/>
  <c r="Y124" i="11" s="1"/>
  <c r="U124" i="11"/>
  <c r="P124" i="11"/>
  <c r="Z123" i="11"/>
  <c r="V123" i="11"/>
  <c r="Y123" i="11" s="1"/>
  <c r="U123" i="11"/>
  <c r="P123" i="11"/>
  <c r="Z122" i="11"/>
  <c r="V122" i="11"/>
  <c r="Y122" i="11" s="1"/>
  <c r="U122" i="11"/>
  <c r="P122" i="11"/>
  <c r="Z121" i="11"/>
  <c r="V121" i="11"/>
  <c r="Y121" i="11" s="1"/>
  <c r="U121" i="11"/>
  <c r="P121" i="11"/>
  <c r="Z120" i="11"/>
  <c r="V120" i="11"/>
  <c r="Y120" i="11" s="1"/>
  <c r="U120" i="11"/>
  <c r="P120" i="11"/>
  <c r="Z119" i="11"/>
  <c r="V119" i="11"/>
  <c r="Y119" i="11" s="1"/>
  <c r="U119" i="11"/>
  <c r="P119" i="11"/>
  <c r="Z118" i="11"/>
  <c r="V118" i="11"/>
  <c r="Y118" i="11" s="1"/>
  <c r="U118" i="11"/>
  <c r="P118" i="11"/>
  <c r="Z117" i="11"/>
  <c r="V117" i="11"/>
  <c r="Y117" i="11" s="1"/>
  <c r="U117" i="11"/>
  <c r="P117" i="11"/>
  <c r="Z116" i="11"/>
  <c r="V116" i="11"/>
  <c r="Y116" i="11" s="1"/>
  <c r="U116" i="11"/>
  <c r="P116" i="11"/>
  <c r="Z115" i="11"/>
  <c r="V115" i="11"/>
  <c r="Y115" i="11" s="1"/>
  <c r="U115" i="11"/>
  <c r="P115" i="11"/>
  <c r="Z114" i="11"/>
  <c r="V114" i="11"/>
  <c r="Y114" i="11" s="1"/>
  <c r="U114" i="11"/>
  <c r="P114" i="11"/>
  <c r="Z113" i="11"/>
  <c r="V113" i="11"/>
  <c r="Y113" i="11" s="1"/>
  <c r="U113" i="11"/>
  <c r="P113" i="11"/>
  <c r="Z112" i="11"/>
  <c r="V112" i="11"/>
  <c r="Y112" i="11" s="1"/>
  <c r="U112" i="11"/>
  <c r="P112" i="11"/>
  <c r="Z111" i="11"/>
  <c r="V111" i="11"/>
  <c r="Y111" i="11" s="1"/>
  <c r="U111" i="11"/>
  <c r="P111" i="11"/>
  <c r="Z110" i="11"/>
  <c r="V110" i="11"/>
  <c r="Y110" i="11" s="1"/>
  <c r="U110" i="11"/>
  <c r="P110" i="11"/>
  <c r="Z109" i="11"/>
  <c r="V109" i="11"/>
  <c r="Y109" i="11" s="1"/>
  <c r="U109" i="11"/>
  <c r="P109" i="11"/>
  <c r="Z108" i="11"/>
  <c r="V108" i="11"/>
  <c r="Y108" i="11" s="1"/>
  <c r="U108" i="11"/>
  <c r="X108" i="11" s="1"/>
  <c r="P108" i="11"/>
  <c r="Z107" i="11"/>
  <c r="V107" i="11"/>
  <c r="Y107" i="11" s="1"/>
  <c r="U107" i="11"/>
  <c r="X107" i="11" s="1"/>
  <c r="P107" i="11"/>
  <c r="Z106" i="11"/>
  <c r="V106" i="11"/>
  <c r="Y106" i="11" s="1"/>
  <c r="U106" i="11"/>
  <c r="P106" i="11"/>
  <c r="Z105" i="11"/>
  <c r="V105" i="11"/>
  <c r="Y105" i="11" s="1"/>
  <c r="U105" i="11"/>
  <c r="P105" i="11"/>
  <c r="Z104" i="11"/>
  <c r="V104" i="11"/>
  <c r="Y104" i="11" s="1"/>
  <c r="U104" i="11"/>
  <c r="P104" i="11"/>
  <c r="Z103" i="11"/>
  <c r="V103" i="11"/>
  <c r="Y103" i="11" s="1"/>
  <c r="U103" i="11"/>
  <c r="P103" i="11"/>
  <c r="Z102" i="11"/>
  <c r="V102" i="11"/>
  <c r="Y102" i="11" s="1"/>
  <c r="U102" i="11"/>
  <c r="P102" i="11"/>
  <c r="Z101" i="11"/>
  <c r="V101" i="11"/>
  <c r="Y101" i="11" s="1"/>
  <c r="U101" i="11"/>
  <c r="P101" i="11"/>
  <c r="Z100" i="11"/>
  <c r="V100" i="11"/>
  <c r="Y100" i="11" s="1"/>
  <c r="U100" i="11"/>
  <c r="P100" i="11"/>
  <c r="Z99" i="11"/>
  <c r="V99" i="11"/>
  <c r="Y99" i="11" s="1"/>
  <c r="U99" i="11"/>
  <c r="P99" i="11"/>
  <c r="Z98" i="11"/>
  <c r="V98" i="11"/>
  <c r="Y98" i="11" s="1"/>
  <c r="U98" i="11"/>
  <c r="P98" i="11"/>
  <c r="Z97" i="11"/>
  <c r="V97" i="11"/>
  <c r="Y97" i="11" s="1"/>
  <c r="U97" i="11"/>
  <c r="P97" i="11"/>
  <c r="Z96" i="11"/>
  <c r="V96" i="11"/>
  <c r="Y96" i="11" s="1"/>
  <c r="U96" i="11"/>
  <c r="P96" i="11"/>
  <c r="Z95" i="11"/>
  <c r="V95" i="11"/>
  <c r="Y95" i="11" s="1"/>
  <c r="U95" i="11"/>
  <c r="P95" i="11"/>
  <c r="Z94" i="11"/>
  <c r="V94" i="11"/>
  <c r="Y94" i="11" s="1"/>
  <c r="U94" i="11"/>
  <c r="P94" i="11"/>
  <c r="Z93" i="11"/>
  <c r="V93" i="11"/>
  <c r="Y93" i="11" s="1"/>
  <c r="U93" i="11"/>
  <c r="P93" i="11"/>
  <c r="Z92" i="11"/>
  <c r="V92" i="11"/>
  <c r="Y92" i="11" s="1"/>
  <c r="U92" i="11"/>
  <c r="P92" i="11"/>
  <c r="Z91" i="11"/>
  <c r="V91" i="11"/>
  <c r="Y91" i="11" s="1"/>
  <c r="U91" i="11"/>
  <c r="P91" i="11"/>
  <c r="Z90" i="11"/>
  <c r="V90" i="11"/>
  <c r="Y90" i="11" s="1"/>
  <c r="U90" i="11"/>
  <c r="X90" i="11" s="1"/>
  <c r="P90" i="11"/>
  <c r="Z89" i="11"/>
  <c r="V89" i="11"/>
  <c r="Y89" i="11" s="1"/>
  <c r="U89" i="11"/>
  <c r="X89" i="11" s="1"/>
  <c r="P89" i="11"/>
  <c r="Z88" i="11"/>
  <c r="V88" i="11"/>
  <c r="Y88" i="11" s="1"/>
  <c r="U88" i="11"/>
  <c r="X88" i="11" s="1"/>
  <c r="P88" i="11"/>
  <c r="Z87" i="11"/>
  <c r="V87" i="11"/>
  <c r="Y87" i="11" s="1"/>
  <c r="U87" i="11"/>
  <c r="X87" i="11" s="1"/>
  <c r="P87" i="11"/>
  <c r="Z86" i="11"/>
  <c r="V86" i="11"/>
  <c r="Y86" i="11" s="1"/>
  <c r="U86" i="11"/>
  <c r="P86" i="11"/>
  <c r="Z85" i="11"/>
  <c r="V85" i="11"/>
  <c r="Y85" i="11" s="1"/>
  <c r="U85" i="11"/>
  <c r="P85" i="11"/>
  <c r="Z84" i="11"/>
  <c r="V84" i="11"/>
  <c r="Y84" i="11" s="1"/>
  <c r="U84" i="11"/>
  <c r="P84" i="11"/>
  <c r="Z83" i="11"/>
  <c r="V83" i="11"/>
  <c r="Y83" i="11" s="1"/>
  <c r="U83" i="11"/>
  <c r="X83" i="11" s="1"/>
  <c r="P83" i="11"/>
  <c r="Z82" i="11"/>
  <c r="V82" i="11"/>
  <c r="Y82" i="11" s="1"/>
  <c r="U82" i="11"/>
  <c r="X82" i="11" s="1"/>
  <c r="P82" i="11"/>
  <c r="Z81" i="11"/>
  <c r="V81" i="11"/>
  <c r="Y81" i="11" s="1"/>
  <c r="U81" i="11"/>
  <c r="X81" i="11" s="1"/>
  <c r="P81" i="11"/>
  <c r="Z80" i="11"/>
  <c r="V80" i="11"/>
  <c r="Y80" i="11" s="1"/>
  <c r="U80" i="11"/>
  <c r="X80" i="11" s="1"/>
  <c r="W80" i="11" s="1"/>
  <c r="P80" i="11"/>
  <c r="Z79" i="11"/>
  <c r="V79" i="11"/>
  <c r="Y79" i="11" s="1"/>
  <c r="U79" i="11"/>
  <c r="X79" i="11" s="1"/>
  <c r="P79" i="11"/>
  <c r="O79" i="11"/>
  <c r="Z78" i="11"/>
  <c r="V78" i="11"/>
  <c r="Y78" i="11" s="1"/>
  <c r="U78" i="11"/>
  <c r="P78" i="11"/>
  <c r="Z77" i="11"/>
  <c r="V77" i="11"/>
  <c r="Y77" i="11" s="1"/>
  <c r="U77" i="11"/>
  <c r="P77" i="11"/>
  <c r="Z76" i="11"/>
  <c r="V76" i="11"/>
  <c r="Y76" i="11" s="1"/>
  <c r="U76" i="11"/>
  <c r="P76" i="11"/>
  <c r="Z75" i="11"/>
  <c r="V75" i="11"/>
  <c r="Y75" i="11" s="1"/>
  <c r="U75" i="11"/>
  <c r="P75" i="11"/>
  <c r="Z74" i="11"/>
  <c r="V74" i="11"/>
  <c r="Y74" i="11" s="1"/>
  <c r="U74" i="11"/>
  <c r="P74" i="11"/>
  <c r="Z73" i="11"/>
  <c r="V73" i="11"/>
  <c r="Y73" i="11" s="1"/>
  <c r="U73" i="11"/>
  <c r="P73" i="11"/>
  <c r="Z72" i="11"/>
  <c r="V72" i="11"/>
  <c r="Y72" i="11" s="1"/>
  <c r="U72" i="11"/>
  <c r="P72" i="11"/>
  <c r="Z71" i="11"/>
  <c r="V71" i="11"/>
  <c r="Y71" i="11" s="1"/>
  <c r="U71" i="11"/>
  <c r="P71" i="11"/>
  <c r="Z70" i="11"/>
  <c r="V70" i="11"/>
  <c r="Y70" i="11" s="1"/>
  <c r="U70" i="11"/>
  <c r="P70" i="11"/>
  <c r="Z69" i="11"/>
  <c r="V69" i="11"/>
  <c r="Y69" i="11" s="1"/>
  <c r="U69" i="11"/>
  <c r="P69" i="11"/>
  <c r="Z68" i="11"/>
  <c r="V68" i="11"/>
  <c r="Y68" i="11" s="1"/>
  <c r="U68" i="11"/>
  <c r="P68" i="11"/>
  <c r="Z67" i="11"/>
  <c r="V67" i="11"/>
  <c r="Y67" i="11" s="1"/>
  <c r="U67" i="11"/>
  <c r="P67" i="11"/>
  <c r="Z66" i="11"/>
  <c r="V66" i="11"/>
  <c r="Y66" i="11" s="1"/>
  <c r="U66" i="11"/>
  <c r="P66" i="11"/>
  <c r="Z65" i="11"/>
  <c r="V65" i="11"/>
  <c r="Y65" i="11" s="1"/>
  <c r="U65" i="11"/>
  <c r="X65" i="11" s="1"/>
  <c r="P65" i="11"/>
  <c r="Z64" i="11"/>
  <c r="V64" i="11"/>
  <c r="Y64" i="11" s="1"/>
  <c r="U64" i="11"/>
  <c r="X64" i="11" s="1"/>
  <c r="P64" i="11"/>
  <c r="Z63" i="11"/>
  <c r="V63" i="11"/>
  <c r="Y63" i="11" s="1"/>
  <c r="U63" i="11"/>
  <c r="P63" i="11"/>
  <c r="Z62" i="11"/>
  <c r="V62" i="11"/>
  <c r="Y62" i="11" s="1"/>
  <c r="U62" i="11"/>
  <c r="X62" i="11" s="1"/>
  <c r="P62" i="11"/>
  <c r="Z61" i="11"/>
  <c r="V61" i="11"/>
  <c r="Y61" i="11" s="1"/>
  <c r="U61" i="11"/>
  <c r="X61" i="11" s="1"/>
  <c r="P61" i="11"/>
  <c r="Z60" i="11"/>
  <c r="V60" i="11"/>
  <c r="Y60" i="11" s="1"/>
  <c r="U60" i="11"/>
  <c r="X60" i="11" s="1"/>
  <c r="P60" i="11"/>
  <c r="Z59" i="11"/>
  <c r="V59" i="11"/>
  <c r="Y59" i="11" s="1"/>
  <c r="U59" i="11"/>
  <c r="P59" i="11"/>
  <c r="Z58" i="11"/>
  <c r="V58" i="11"/>
  <c r="Y58" i="11" s="1"/>
  <c r="U58" i="11"/>
  <c r="P58" i="11"/>
  <c r="Z57" i="11"/>
  <c r="V57" i="11"/>
  <c r="Y57" i="11" s="1"/>
  <c r="U57" i="11"/>
  <c r="X57" i="11" s="1"/>
  <c r="P57" i="11"/>
  <c r="Z56" i="11"/>
  <c r="V56" i="11"/>
  <c r="Y56" i="11" s="1"/>
  <c r="U56" i="11"/>
  <c r="X56" i="11" s="1"/>
  <c r="P56" i="11"/>
  <c r="Z55" i="11"/>
  <c r="V55" i="11"/>
  <c r="Y55" i="11" s="1"/>
  <c r="U55" i="11"/>
  <c r="X55" i="11" s="1"/>
  <c r="P55" i="11"/>
  <c r="Z54" i="11"/>
  <c r="V54" i="11"/>
  <c r="Y54" i="11" s="1"/>
  <c r="U54" i="11"/>
  <c r="X54" i="11" s="1"/>
  <c r="P54" i="11"/>
  <c r="Z53" i="11"/>
  <c r="V53" i="11"/>
  <c r="Y53" i="11" s="1"/>
  <c r="U53" i="11"/>
  <c r="X53" i="11" s="1"/>
  <c r="P53" i="11"/>
  <c r="Z52" i="11"/>
  <c r="V52" i="11"/>
  <c r="Y52" i="11" s="1"/>
  <c r="U52" i="11"/>
  <c r="X52" i="11" s="1"/>
  <c r="P52" i="11"/>
  <c r="Z51" i="11"/>
  <c r="V51" i="11"/>
  <c r="Y51" i="11" s="1"/>
  <c r="U51" i="11"/>
  <c r="P51" i="11"/>
  <c r="Z50" i="11"/>
  <c r="V50" i="11"/>
  <c r="Y50" i="11" s="1"/>
  <c r="U50" i="11"/>
  <c r="P50" i="11"/>
  <c r="Z49" i="11"/>
  <c r="V49" i="11"/>
  <c r="Y49" i="11" s="1"/>
  <c r="U49" i="11"/>
  <c r="P49" i="11"/>
  <c r="Z48" i="11"/>
  <c r="V48" i="11"/>
  <c r="Y48" i="11" s="1"/>
  <c r="U48" i="11"/>
  <c r="P48" i="11"/>
  <c r="Z47" i="11"/>
  <c r="V47" i="11"/>
  <c r="Y47" i="11" s="1"/>
  <c r="U47" i="11"/>
  <c r="P47" i="11"/>
  <c r="Z46" i="11"/>
  <c r="V46" i="11"/>
  <c r="Y46" i="11" s="1"/>
  <c r="U46" i="11"/>
  <c r="P46" i="11"/>
  <c r="Z45" i="11"/>
  <c r="V45" i="11"/>
  <c r="Y45" i="11" s="1"/>
  <c r="U45" i="11"/>
  <c r="P45" i="11"/>
  <c r="Z44" i="11"/>
  <c r="V44" i="11"/>
  <c r="Y44" i="11" s="1"/>
  <c r="U44" i="11"/>
  <c r="P44" i="11"/>
  <c r="Z43" i="11"/>
  <c r="V43" i="11"/>
  <c r="Y43" i="11" s="1"/>
  <c r="U43" i="11"/>
  <c r="X43" i="11" s="1"/>
  <c r="P43" i="11"/>
  <c r="Z42" i="11"/>
  <c r="V42" i="11"/>
  <c r="Y42" i="11" s="1"/>
  <c r="U42" i="11"/>
  <c r="X42" i="11" s="1"/>
  <c r="P42" i="11"/>
  <c r="Z41" i="11"/>
  <c r="V41" i="11"/>
  <c r="Y41" i="11" s="1"/>
  <c r="U41" i="11"/>
  <c r="P41" i="11"/>
  <c r="Z40" i="11"/>
  <c r="V40" i="11"/>
  <c r="Y40" i="11" s="1"/>
  <c r="U40" i="11"/>
  <c r="P40" i="11"/>
  <c r="Z39" i="11"/>
  <c r="V39" i="11"/>
  <c r="Y39" i="11" s="1"/>
  <c r="U39" i="11"/>
  <c r="X39" i="11" s="1"/>
  <c r="P39" i="11"/>
  <c r="Z38" i="11"/>
  <c r="V38" i="11"/>
  <c r="Y38" i="11" s="1"/>
  <c r="U38" i="11"/>
  <c r="X38" i="11" s="1"/>
  <c r="P38" i="11"/>
  <c r="Z37" i="11"/>
  <c r="V37" i="11"/>
  <c r="Y37" i="11" s="1"/>
  <c r="U37" i="11"/>
  <c r="X37" i="11" s="1"/>
  <c r="P37" i="11"/>
  <c r="Z36" i="11"/>
  <c r="V36" i="11"/>
  <c r="Y36" i="11" s="1"/>
  <c r="U36" i="11"/>
  <c r="X36" i="11" s="1"/>
  <c r="P36" i="11"/>
  <c r="Z35" i="11"/>
  <c r="V35" i="11"/>
  <c r="Y35" i="11" s="1"/>
  <c r="U35" i="11"/>
  <c r="X35" i="11" s="1"/>
  <c r="P35" i="11"/>
  <c r="Z34" i="11"/>
  <c r="V34" i="11"/>
  <c r="Y34" i="11" s="1"/>
  <c r="U34" i="11"/>
  <c r="X34" i="11" s="1"/>
  <c r="P34" i="11"/>
  <c r="Z33" i="11"/>
  <c r="V33" i="11"/>
  <c r="Y33" i="11" s="1"/>
  <c r="U33" i="11"/>
  <c r="X33" i="11" s="1"/>
  <c r="P33" i="11"/>
  <c r="Z32" i="11"/>
  <c r="V32" i="11"/>
  <c r="Y32" i="11" s="1"/>
  <c r="U32" i="11"/>
  <c r="X32" i="11" s="1"/>
  <c r="P32" i="11"/>
  <c r="Z31" i="11"/>
  <c r="V31" i="11"/>
  <c r="Y31" i="11" s="1"/>
  <c r="U31" i="11"/>
  <c r="X31" i="11" s="1"/>
  <c r="P31" i="11"/>
  <c r="Z30" i="11"/>
  <c r="V30" i="11"/>
  <c r="Y30" i="11" s="1"/>
  <c r="U30" i="11"/>
  <c r="P30" i="11"/>
  <c r="Z29" i="11"/>
  <c r="V29" i="11"/>
  <c r="Y29" i="11" s="1"/>
  <c r="U29" i="11"/>
  <c r="P29" i="11"/>
  <c r="Z28" i="11"/>
  <c r="V28" i="11"/>
  <c r="Y28" i="11" s="1"/>
  <c r="U28" i="11"/>
  <c r="X28" i="11" s="1"/>
  <c r="P28" i="11"/>
  <c r="Z27" i="11"/>
  <c r="V27" i="11"/>
  <c r="Y27" i="11" s="1"/>
  <c r="U27" i="11"/>
  <c r="P27" i="11"/>
  <c r="Z26" i="11"/>
  <c r="V26" i="11"/>
  <c r="Y26" i="11" s="1"/>
  <c r="U26" i="11"/>
  <c r="P26" i="11"/>
  <c r="Z25" i="11"/>
  <c r="V25" i="11"/>
  <c r="Y25" i="11" s="1"/>
  <c r="U25" i="11"/>
  <c r="P25" i="11"/>
  <c r="Z24" i="11"/>
  <c r="V24" i="11"/>
  <c r="Y24" i="11" s="1"/>
  <c r="U24" i="11"/>
  <c r="P24" i="11"/>
  <c r="Z23" i="11"/>
  <c r="V23" i="11"/>
  <c r="Y23" i="11" s="1"/>
  <c r="U23" i="11"/>
  <c r="P23" i="11"/>
  <c r="Z22" i="11"/>
  <c r="V22" i="11"/>
  <c r="Y22" i="11" s="1"/>
  <c r="U22" i="11"/>
  <c r="P22" i="11"/>
  <c r="Z21" i="11"/>
  <c r="V21" i="11"/>
  <c r="Y21" i="11" s="1"/>
  <c r="U21" i="11"/>
  <c r="P21" i="11"/>
  <c r="Z20" i="11"/>
  <c r="V20" i="11"/>
  <c r="Y20" i="11" s="1"/>
  <c r="U20" i="11"/>
  <c r="P20" i="11"/>
  <c r="Z19" i="11"/>
  <c r="V19" i="11"/>
  <c r="Y19" i="11" s="1"/>
  <c r="U19" i="11"/>
  <c r="P19" i="11"/>
  <c r="Z18" i="11"/>
  <c r="V18" i="11"/>
  <c r="Y18" i="11" s="1"/>
  <c r="U18" i="11"/>
  <c r="P18" i="11"/>
  <c r="Z17" i="11"/>
  <c r="V17" i="11"/>
  <c r="Y17" i="11" s="1"/>
  <c r="U17" i="11"/>
  <c r="P17" i="11"/>
  <c r="Z16" i="11"/>
  <c r="V16" i="11"/>
  <c r="Y16" i="11" s="1"/>
  <c r="U16" i="11"/>
  <c r="P16" i="11"/>
  <c r="Z15" i="11"/>
  <c r="V15" i="11"/>
  <c r="Y15" i="11" s="1"/>
  <c r="U15" i="11"/>
  <c r="P15" i="11"/>
  <c r="Z14" i="11"/>
  <c r="V14" i="11"/>
  <c r="Y14" i="11" s="1"/>
  <c r="U14" i="11"/>
  <c r="P14" i="11"/>
  <c r="Z13" i="11"/>
  <c r="V13" i="11"/>
  <c r="Y13" i="11" s="1"/>
  <c r="U13" i="11"/>
  <c r="P13" i="11"/>
  <c r="Z12" i="11"/>
  <c r="V12" i="11"/>
  <c r="Y12" i="11" s="1"/>
  <c r="U12" i="11"/>
  <c r="P12" i="11"/>
  <c r="Z11" i="11"/>
  <c r="V11" i="11"/>
  <c r="Y11" i="11" s="1"/>
  <c r="U11" i="11"/>
  <c r="P11" i="11"/>
  <c r="Z10" i="11"/>
  <c r="V10" i="11"/>
  <c r="Y10" i="11" s="1"/>
  <c r="U10" i="11"/>
  <c r="P10" i="11"/>
  <c r="Z9" i="11"/>
  <c r="V9" i="11"/>
  <c r="U9" i="11"/>
  <c r="U8" i="11" s="1"/>
  <c r="P9" i="11"/>
  <c r="AB144" i="19"/>
  <c r="W8" i="19"/>
  <c r="W7" i="19"/>
  <c r="C62" i="21" l="1"/>
  <c r="C58" i="21"/>
  <c r="C70" i="21"/>
  <c r="C23" i="21"/>
  <c r="C33" i="21"/>
  <c r="C54" i="21"/>
  <c r="C66" i="21"/>
  <c r="C9" i="21"/>
  <c r="C27" i="21"/>
  <c r="C40" i="21"/>
  <c r="C74" i="21"/>
  <c r="C44" i="21"/>
  <c r="C48" i="21"/>
  <c r="D6" i="13"/>
  <c r="F6" i="13"/>
  <c r="Y9" i="11"/>
  <c r="Y8" i="11" s="1"/>
  <c r="V8" i="11"/>
  <c r="Z8" i="11"/>
  <c r="P8" i="11"/>
  <c r="T59" i="11"/>
  <c r="W62" i="11"/>
  <c r="T63" i="11"/>
  <c r="I66" i="18"/>
  <c r="C7" i="17"/>
  <c r="D7" i="17"/>
  <c r="C8" i="12"/>
  <c r="W108" i="11"/>
  <c r="W139" i="11"/>
  <c r="W54" i="11"/>
  <c r="T130" i="11"/>
  <c r="T24" i="11"/>
  <c r="T25" i="11"/>
  <c r="T26" i="11"/>
  <c r="T54" i="11"/>
  <c r="T79" i="11"/>
  <c r="T134" i="11"/>
  <c r="W89" i="11"/>
  <c r="T29" i="11"/>
  <c r="W56" i="11"/>
  <c r="T58" i="11"/>
  <c r="W60" i="11"/>
  <c r="W87" i="11"/>
  <c r="T89" i="11"/>
  <c r="W129" i="11"/>
  <c r="X29" i="11"/>
  <c r="W29" i="11" s="1"/>
  <c r="X63" i="11"/>
  <c r="W63" i="11" s="1"/>
  <c r="T81" i="11"/>
  <c r="T138" i="11"/>
  <c r="T30" i="11"/>
  <c r="W35" i="11"/>
  <c r="T40" i="11"/>
  <c r="W42" i="11"/>
  <c r="T51" i="11"/>
  <c r="W64" i="11"/>
  <c r="T66" i="11"/>
  <c r="T80" i="11"/>
  <c r="W88" i="11"/>
  <c r="T131" i="11"/>
  <c r="T28" i="11"/>
  <c r="T41" i="11"/>
  <c r="W52" i="11"/>
  <c r="T55" i="11"/>
  <c r="T62" i="11"/>
  <c r="W82" i="11"/>
  <c r="W90" i="11"/>
  <c r="T139" i="11"/>
  <c r="W34" i="11"/>
  <c r="W38" i="11"/>
  <c r="T90" i="11"/>
  <c r="X24" i="11"/>
  <c r="W24" i="11" s="1"/>
  <c r="X25" i="11"/>
  <c r="W25" i="11" s="1"/>
  <c r="W33" i="11"/>
  <c r="W37" i="11"/>
  <c r="X40" i="11"/>
  <c r="W40" i="11" s="1"/>
  <c r="X41" i="11"/>
  <c r="W41" i="11" s="1"/>
  <c r="X51" i="11"/>
  <c r="X58" i="11"/>
  <c r="W58" i="11" s="1"/>
  <c r="X59" i="11"/>
  <c r="W59" i="11" s="1"/>
  <c r="X66" i="11"/>
  <c r="W66" i="11" s="1"/>
  <c r="T87" i="11"/>
  <c r="T107" i="11"/>
  <c r="X133" i="11"/>
  <c r="W133" i="11" s="1"/>
  <c r="X134" i="11"/>
  <c r="W134" i="11" s="1"/>
  <c r="X135" i="11"/>
  <c r="W135" i="11" s="1"/>
  <c r="T137" i="11"/>
  <c r="W32" i="11"/>
  <c r="W36" i="11"/>
  <c r="T88" i="11"/>
  <c r="W31" i="11"/>
  <c r="X9" i="11"/>
  <c r="T9" i="11"/>
  <c r="X11" i="11"/>
  <c r="W11" i="11" s="1"/>
  <c r="T11" i="11"/>
  <c r="X13" i="11"/>
  <c r="W13" i="11" s="1"/>
  <c r="T13" i="11"/>
  <c r="X15" i="11"/>
  <c r="W15" i="11" s="1"/>
  <c r="T15" i="11"/>
  <c r="X17" i="11"/>
  <c r="W17" i="11" s="1"/>
  <c r="T17" i="11"/>
  <c r="X19" i="11"/>
  <c r="W19" i="11" s="1"/>
  <c r="T19" i="11"/>
  <c r="X21" i="11"/>
  <c r="W21" i="11" s="1"/>
  <c r="T21" i="11"/>
  <c r="X23" i="11"/>
  <c r="W23" i="11" s="1"/>
  <c r="T23" i="11"/>
  <c r="X26" i="11"/>
  <c r="W26" i="11" s="1"/>
  <c r="X30" i="11"/>
  <c r="W30" i="11" s="1"/>
  <c r="T31" i="11"/>
  <c r="T39" i="11"/>
  <c r="T43" i="11"/>
  <c r="T53" i="11"/>
  <c r="T57" i="11"/>
  <c r="T61" i="11"/>
  <c r="T65" i="11"/>
  <c r="X68" i="11"/>
  <c r="W68" i="11" s="1"/>
  <c r="T68" i="11"/>
  <c r="X70" i="11"/>
  <c r="W70" i="11" s="1"/>
  <c r="T70" i="11"/>
  <c r="X72" i="11"/>
  <c r="W72" i="11" s="1"/>
  <c r="T72" i="11"/>
  <c r="X74" i="11"/>
  <c r="W74" i="11" s="1"/>
  <c r="T74" i="11"/>
  <c r="X76" i="11"/>
  <c r="W76" i="11" s="1"/>
  <c r="T76" i="11"/>
  <c r="X78" i="11"/>
  <c r="W78" i="11" s="1"/>
  <c r="T78" i="11"/>
  <c r="T83" i="11"/>
  <c r="X94" i="11"/>
  <c r="W94" i="11" s="1"/>
  <c r="T94" i="11"/>
  <c r="X95" i="11"/>
  <c r="W95" i="11" s="1"/>
  <c r="T95" i="11"/>
  <c r="T128" i="11"/>
  <c r="M27" i="11"/>
  <c r="X45" i="11"/>
  <c r="W45" i="11" s="1"/>
  <c r="T45" i="11"/>
  <c r="X47" i="11"/>
  <c r="W47" i="11" s="1"/>
  <c r="T47" i="11"/>
  <c r="X49" i="11"/>
  <c r="W49" i="11" s="1"/>
  <c r="T49" i="11"/>
  <c r="W51" i="11"/>
  <c r="W55" i="11"/>
  <c r="N79" i="11"/>
  <c r="W79" i="11"/>
  <c r="W81" i="11"/>
  <c r="X84" i="11"/>
  <c r="W84" i="11" s="1"/>
  <c r="T84" i="11"/>
  <c r="X86" i="11"/>
  <c r="W86" i="11" s="1"/>
  <c r="T86" i="11"/>
  <c r="X96" i="11"/>
  <c r="W96" i="11" s="1"/>
  <c r="T96" i="11"/>
  <c r="X97" i="11"/>
  <c r="W97" i="11" s="1"/>
  <c r="T97" i="11"/>
  <c r="X101" i="11"/>
  <c r="W101" i="11" s="1"/>
  <c r="T101" i="11"/>
  <c r="X103" i="11"/>
  <c r="W103" i="11" s="1"/>
  <c r="T103" i="11"/>
  <c r="X105" i="11"/>
  <c r="W105" i="11" s="1"/>
  <c r="T105" i="11"/>
  <c r="W107" i="11"/>
  <c r="X10" i="11"/>
  <c r="W10" i="11" s="1"/>
  <c r="T10" i="11"/>
  <c r="X12" i="11"/>
  <c r="W12" i="11" s="1"/>
  <c r="T12" i="11"/>
  <c r="X14" i="11"/>
  <c r="W14" i="11" s="1"/>
  <c r="T14" i="11"/>
  <c r="X16" i="11"/>
  <c r="W16" i="11" s="1"/>
  <c r="T16" i="11"/>
  <c r="X18" i="11"/>
  <c r="W18" i="11" s="1"/>
  <c r="T18" i="11"/>
  <c r="X20" i="11"/>
  <c r="W20" i="11" s="1"/>
  <c r="T20" i="11"/>
  <c r="X22" i="11"/>
  <c r="W22" i="11" s="1"/>
  <c r="T22" i="11"/>
  <c r="X27" i="11"/>
  <c r="W27" i="11" s="1"/>
  <c r="T27" i="11"/>
  <c r="W28" i="11"/>
  <c r="X67" i="11"/>
  <c r="W67" i="11" s="1"/>
  <c r="T67" i="11"/>
  <c r="X69" i="11"/>
  <c r="W69" i="11" s="1"/>
  <c r="T69" i="11"/>
  <c r="X71" i="11"/>
  <c r="W71" i="11" s="1"/>
  <c r="T71" i="11"/>
  <c r="X73" i="11"/>
  <c r="W73" i="11" s="1"/>
  <c r="T73" i="11"/>
  <c r="X75" i="11"/>
  <c r="W75" i="11" s="1"/>
  <c r="T75" i="11"/>
  <c r="X77" i="11"/>
  <c r="W77" i="11" s="1"/>
  <c r="T77" i="11"/>
  <c r="X91" i="11"/>
  <c r="W91" i="11" s="1"/>
  <c r="T91" i="11"/>
  <c r="X98" i="11"/>
  <c r="W98" i="11" s="1"/>
  <c r="T98" i="11"/>
  <c r="X99" i="11"/>
  <c r="W99" i="11" s="1"/>
  <c r="T99" i="11"/>
  <c r="T32" i="11"/>
  <c r="T33" i="11"/>
  <c r="T34" i="11"/>
  <c r="T35" i="11"/>
  <c r="T36" i="11"/>
  <c r="T37" i="11"/>
  <c r="T38" i="11"/>
  <c r="W39" i="11"/>
  <c r="T42" i="11"/>
  <c r="X44" i="11"/>
  <c r="W44" i="11" s="1"/>
  <c r="T44" i="11"/>
  <c r="X46" i="11"/>
  <c r="W46" i="11" s="1"/>
  <c r="T46" i="11"/>
  <c r="X48" i="11"/>
  <c r="W48" i="11" s="1"/>
  <c r="T48" i="11"/>
  <c r="X50" i="11"/>
  <c r="W50" i="11" s="1"/>
  <c r="T50" i="11"/>
  <c r="T52" i="11"/>
  <c r="W53" i="11"/>
  <c r="T56" i="11"/>
  <c r="W57" i="11"/>
  <c r="T60" i="11"/>
  <c r="W61" i="11"/>
  <c r="T64" i="11"/>
  <c r="W65" i="11"/>
  <c r="M79" i="11"/>
  <c r="T82" i="11"/>
  <c r="W83" i="11"/>
  <c r="X85" i="11"/>
  <c r="W85" i="11" s="1"/>
  <c r="T85" i="11"/>
  <c r="X92" i="11"/>
  <c r="W92" i="11" s="1"/>
  <c r="T92" i="11"/>
  <c r="X93" i="11"/>
  <c r="W93" i="11" s="1"/>
  <c r="T93" i="11"/>
  <c r="X100" i="11"/>
  <c r="W100" i="11" s="1"/>
  <c r="T100" i="11"/>
  <c r="X102" i="11"/>
  <c r="W102" i="11" s="1"/>
  <c r="T102" i="11"/>
  <c r="X104" i="11"/>
  <c r="W104" i="11" s="1"/>
  <c r="T104" i="11"/>
  <c r="X106" i="11"/>
  <c r="W106" i="11" s="1"/>
  <c r="T106" i="11"/>
  <c r="T108" i="11"/>
  <c r="T132" i="11"/>
  <c r="T136" i="11"/>
  <c r="T140" i="11"/>
  <c r="X110" i="11"/>
  <c r="W110" i="11" s="1"/>
  <c r="T110" i="11"/>
  <c r="X112" i="11"/>
  <c r="W112" i="11" s="1"/>
  <c r="T112" i="11"/>
  <c r="X114" i="11"/>
  <c r="W114" i="11" s="1"/>
  <c r="T114" i="11"/>
  <c r="X116" i="11"/>
  <c r="W116" i="11" s="1"/>
  <c r="T116" i="11"/>
  <c r="X118" i="11"/>
  <c r="W118" i="11" s="1"/>
  <c r="T118" i="11"/>
  <c r="X120" i="11"/>
  <c r="W120" i="11" s="1"/>
  <c r="T120" i="11"/>
  <c r="X122" i="11"/>
  <c r="W122" i="11" s="1"/>
  <c r="T122" i="11"/>
  <c r="X124" i="11"/>
  <c r="W124" i="11" s="1"/>
  <c r="T124" i="11"/>
  <c r="X126" i="11"/>
  <c r="W126" i="11" s="1"/>
  <c r="T126" i="11"/>
  <c r="W128" i="11"/>
  <c r="W132" i="11"/>
  <c r="W136" i="11"/>
  <c r="W140" i="11"/>
  <c r="X142" i="11"/>
  <c r="W142" i="11" s="1"/>
  <c r="T142" i="11"/>
  <c r="X144" i="11"/>
  <c r="W144" i="11" s="1"/>
  <c r="T144" i="11"/>
  <c r="X109" i="11"/>
  <c r="W109" i="11" s="1"/>
  <c r="T109" i="11"/>
  <c r="X111" i="11"/>
  <c r="W111" i="11" s="1"/>
  <c r="T111" i="11"/>
  <c r="X113" i="11"/>
  <c r="W113" i="11" s="1"/>
  <c r="T113" i="11"/>
  <c r="X115" i="11"/>
  <c r="W115" i="11" s="1"/>
  <c r="T115" i="11"/>
  <c r="X117" i="11"/>
  <c r="W117" i="11" s="1"/>
  <c r="T117" i="11"/>
  <c r="X119" i="11"/>
  <c r="W119" i="11" s="1"/>
  <c r="T119" i="11"/>
  <c r="X121" i="11"/>
  <c r="W121" i="11" s="1"/>
  <c r="T121" i="11"/>
  <c r="X123" i="11"/>
  <c r="W123" i="11" s="1"/>
  <c r="T123" i="11"/>
  <c r="X125" i="11"/>
  <c r="W125" i="11" s="1"/>
  <c r="T125" i="11"/>
  <c r="X127" i="11"/>
  <c r="W127" i="11" s="1"/>
  <c r="T127" i="11"/>
  <c r="T129" i="11"/>
  <c r="W130" i="11"/>
  <c r="W138" i="11"/>
  <c r="X141" i="11"/>
  <c r="W141" i="11" s="1"/>
  <c r="T141" i="11"/>
  <c r="X143" i="11"/>
  <c r="W143" i="11" s="1"/>
  <c r="T143" i="11"/>
  <c r="X145" i="11"/>
  <c r="W145" i="11" s="1"/>
  <c r="T145" i="11"/>
  <c r="W6" i="19"/>
  <c r="M43" i="11"/>
  <c r="N22" i="11"/>
  <c r="K7" i="19"/>
  <c r="K8" i="19"/>
  <c r="N56" i="11"/>
  <c r="N59" i="11"/>
  <c r="N36" i="11"/>
  <c r="J1" i="14"/>
  <c r="M18" i="11"/>
  <c r="M26" i="11"/>
  <c r="M44" i="11"/>
  <c r="O52" i="11"/>
  <c r="N55" i="11"/>
  <c r="O60" i="11"/>
  <c r="O68" i="11"/>
  <c r="Y8" i="19"/>
  <c r="N1" i="14"/>
  <c r="N24" i="11"/>
  <c r="O10" i="11"/>
  <c r="O11" i="11"/>
  <c r="O12" i="11"/>
  <c r="O13" i="11"/>
  <c r="O14" i="11"/>
  <c r="O15" i="11"/>
  <c r="O17" i="11"/>
  <c r="M25" i="11"/>
  <c r="N48" i="11"/>
  <c r="N64" i="11"/>
  <c r="M21" i="11"/>
  <c r="N68" i="11"/>
  <c r="M20" i="11"/>
  <c r="M28" i="11"/>
  <c r="O32" i="11"/>
  <c r="O34" i="11"/>
  <c r="O38" i="11"/>
  <c r="O42" i="11"/>
  <c r="M142" i="11"/>
  <c r="N142" i="11"/>
  <c r="Y7" i="19"/>
  <c r="O19" i="11"/>
  <c r="M23" i="11"/>
  <c r="N47" i="11"/>
  <c r="O51" i="11"/>
  <c r="N63" i="11"/>
  <c r="N83" i="11"/>
  <c r="M83" i="11"/>
  <c r="O83" i="11"/>
  <c r="N87" i="11"/>
  <c r="M87" i="11"/>
  <c r="O87" i="11"/>
  <c r="N91" i="11"/>
  <c r="M91" i="11"/>
  <c r="O91" i="11"/>
  <c r="N95" i="11"/>
  <c r="M95" i="11"/>
  <c r="O95" i="11"/>
  <c r="N99" i="11"/>
  <c r="M99" i="11"/>
  <c r="O99" i="11"/>
  <c r="N103" i="11"/>
  <c r="M103" i="11"/>
  <c r="O103" i="11"/>
  <c r="N107" i="11"/>
  <c r="M107" i="11"/>
  <c r="O107" i="11"/>
  <c r="N111" i="11"/>
  <c r="M111" i="11"/>
  <c r="O111" i="11"/>
  <c r="N115" i="11"/>
  <c r="M115" i="11"/>
  <c r="O115" i="11"/>
  <c r="N119" i="11"/>
  <c r="M119" i="11"/>
  <c r="O119" i="11"/>
  <c r="N123" i="11"/>
  <c r="M123" i="11"/>
  <c r="O123" i="11"/>
  <c r="N127" i="11"/>
  <c r="M127" i="11"/>
  <c r="O127" i="11"/>
  <c r="N131" i="11"/>
  <c r="M131" i="11"/>
  <c r="O131" i="11"/>
  <c r="N135" i="11"/>
  <c r="M135" i="11"/>
  <c r="O135" i="11"/>
  <c r="N139" i="11"/>
  <c r="M139" i="11"/>
  <c r="O139" i="11"/>
  <c r="O145" i="11"/>
  <c r="X7" i="19"/>
  <c r="X8" i="19"/>
  <c r="N16" i="11"/>
  <c r="M29" i="11"/>
  <c r="M31" i="11"/>
  <c r="M33" i="11"/>
  <c r="M34" i="11"/>
  <c r="M35" i="11"/>
  <c r="O37" i="11"/>
  <c r="M37" i="11"/>
  <c r="M38" i="11"/>
  <c r="M39" i="11"/>
  <c r="M41" i="11"/>
  <c r="M42" i="11"/>
  <c r="M51" i="11"/>
  <c r="N80" i="11"/>
  <c r="M80" i="11"/>
  <c r="O80" i="11"/>
  <c r="O82" i="11"/>
  <c r="M84" i="11"/>
  <c r="N86" i="11"/>
  <c r="N88" i="11"/>
  <c r="M88" i="11"/>
  <c r="O88" i="11"/>
  <c r="N90" i="11"/>
  <c r="N92" i="11"/>
  <c r="M92" i="11"/>
  <c r="O92" i="11"/>
  <c r="M94" i="11"/>
  <c r="N96" i="11"/>
  <c r="M96" i="11"/>
  <c r="O96" i="11"/>
  <c r="O98" i="11"/>
  <c r="N100" i="11"/>
  <c r="M100" i="11"/>
  <c r="O100" i="11"/>
  <c r="N102" i="11"/>
  <c r="N104" i="11"/>
  <c r="M104" i="11"/>
  <c r="O104" i="11"/>
  <c r="N106" i="11"/>
  <c r="N108" i="11"/>
  <c r="M108" i="11"/>
  <c r="O108" i="11"/>
  <c r="M110" i="11"/>
  <c r="N112" i="11"/>
  <c r="M112" i="11"/>
  <c r="O112" i="11"/>
  <c r="O114" i="11"/>
  <c r="N116" i="11"/>
  <c r="M116" i="11"/>
  <c r="O116" i="11"/>
  <c r="N118" i="11"/>
  <c r="N120" i="11"/>
  <c r="M120" i="11"/>
  <c r="O120" i="11"/>
  <c r="N122" i="11"/>
  <c r="N124" i="11"/>
  <c r="M124" i="11"/>
  <c r="O124" i="11"/>
  <c r="M126" i="11"/>
  <c r="N128" i="11"/>
  <c r="M128" i="11"/>
  <c r="O128" i="11"/>
  <c r="O130" i="11"/>
  <c r="N134" i="11"/>
  <c r="N136" i="11"/>
  <c r="M136" i="11"/>
  <c r="O136" i="11"/>
  <c r="N138" i="11"/>
  <c r="N140" i="11"/>
  <c r="M140" i="11"/>
  <c r="O140" i="11"/>
  <c r="M144" i="11"/>
  <c r="O26" i="11"/>
  <c r="N34" i="11"/>
  <c r="N38" i="11"/>
  <c r="N81" i="11"/>
  <c r="M81" i="11"/>
  <c r="O81" i="11"/>
  <c r="N85" i="11"/>
  <c r="M85" i="11"/>
  <c r="O85" i="11"/>
  <c r="N89" i="11"/>
  <c r="M89" i="11"/>
  <c r="O89" i="11"/>
  <c r="N93" i="11"/>
  <c r="M93" i="11"/>
  <c r="O93" i="11"/>
  <c r="N97" i="11"/>
  <c r="M97" i="11"/>
  <c r="O97" i="11"/>
  <c r="N101" i="11"/>
  <c r="M101" i="11"/>
  <c r="O101" i="11"/>
  <c r="N105" i="11"/>
  <c r="M105" i="11"/>
  <c r="O105" i="11"/>
  <c r="N109" i="11"/>
  <c r="M109" i="11"/>
  <c r="O109" i="11"/>
  <c r="N113" i="11"/>
  <c r="M113" i="11"/>
  <c r="O113" i="11"/>
  <c r="N117" i="11"/>
  <c r="M117" i="11"/>
  <c r="O117" i="11"/>
  <c r="N121" i="11"/>
  <c r="M121" i="11"/>
  <c r="O121" i="11"/>
  <c r="N125" i="11"/>
  <c r="M125" i="11"/>
  <c r="O125" i="11"/>
  <c r="N129" i="11"/>
  <c r="M129" i="11"/>
  <c r="O129" i="11"/>
  <c r="N133" i="11"/>
  <c r="M133" i="11"/>
  <c r="O133" i="11"/>
  <c r="N137" i="11"/>
  <c r="M137" i="11"/>
  <c r="O137" i="11"/>
  <c r="M141" i="11"/>
  <c r="N143" i="11"/>
  <c r="C8" i="21" l="1"/>
  <c r="T8" i="11"/>
  <c r="W9" i="11"/>
  <c r="W8" i="11" s="1"/>
  <c r="X8" i="11"/>
  <c r="O40" i="11"/>
  <c r="M40" i="11"/>
  <c r="O67" i="11"/>
  <c r="M67" i="11"/>
  <c r="O27" i="11"/>
  <c r="O141" i="11"/>
  <c r="O144" i="11"/>
  <c r="N84" i="11"/>
  <c r="N27" i="11"/>
  <c r="N141" i="11"/>
  <c r="N42" i="11"/>
  <c r="O18" i="11"/>
  <c r="N144" i="11"/>
  <c r="L144" i="11" s="1"/>
  <c r="O84" i="11"/>
  <c r="M59" i="11"/>
  <c r="L79" i="11"/>
  <c r="N18" i="11"/>
  <c r="O132" i="11"/>
  <c r="M132" i="11"/>
  <c r="N132" i="11"/>
  <c r="L7" i="19"/>
  <c r="M8" i="19"/>
  <c r="M7" i="19"/>
  <c r="L8" i="19"/>
  <c r="P8" i="19"/>
  <c r="P7" i="19"/>
  <c r="O56" i="11"/>
  <c r="M22" i="11"/>
  <c r="O142" i="11"/>
  <c r="M145" i="11"/>
  <c r="O64" i="11"/>
  <c r="M24" i="11"/>
  <c r="O118" i="11"/>
  <c r="M98" i="11"/>
  <c r="O63" i="11"/>
  <c r="O46" i="11"/>
  <c r="M58" i="11"/>
  <c r="N32" i="11"/>
  <c r="N26" i="11"/>
  <c r="L26" i="11" s="1"/>
  <c r="O33" i="11"/>
  <c r="O134" i="11"/>
  <c r="M114" i="11"/>
  <c r="N94" i="11"/>
  <c r="O47" i="11"/>
  <c r="O36" i="11"/>
  <c r="O28" i="11"/>
  <c r="N20" i="11"/>
  <c r="M48" i="11"/>
  <c r="N17" i="11"/>
  <c r="M15" i="11"/>
  <c r="M13" i="11"/>
  <c r="M12" i="11"/>
  <c r="M11" i="11"/>
  <c r="M10" i="11"/>
  <c r="N44" i="11"/>
  <c r="O22" i="11"/>
  <c r="M47" i="11"/>
  <c r="M32" i="11"/>
  <c r="O29" i="11"/>
  <c r="M71" i="11"/>
  <c r="M130" i="11"/>
  <c r="N110" i="11"/>
  <c r="O86" i="11"/>
  <c r="M30" i="11"/>
  <c r="N51" i="11"/>
  <c r="M68" i="11"/>
  <c r="M56" i="11"/>
  <c r="N37" i="11"/>
  <c r="L37" i="11" s="1"/>
  <c r="M17" i="11"/>
  <c r="N15" i="11"/>
  <c r="N14" i="11"/>
  <c r="N13" i="11"/>
  <c r="N12" i="11"/>
  <c r="N11" i="11"/>
  <c r="N10" i="11"/>
  <c r="O44" i="11"/>
  <c r="O66" i="11"/>
  <c r="N40" i="11"/>
  <c r="M36" i="11"/>
  <c r="N67" i="11"/>
  <c r="N21" i="11"/>
  <c r="N25" i="11"/>
  <c r="M14" i="11"/>
  <c r="N70" i="11"/>
  <c r="N28" i="11"/>
  <c r="M63" i="11"/>
  <c r="O41" i="11"/>
  <c r="M70" i="11"/>
  <c r="N126" i="11"/>
  <c r="O102" i="11"/>
  <c r="M82" i="11"/>
  <c r="O20" i="11"/>
  <c r="O21" i="11"/>
  <c r="M64" i="11"/>
  <c r="O48" i="11"/>
  <c r="O25" i="11"/>
  <c r="O54" i="11"/>
  <c r="L129" i="11"/>
  <c r="L113" i="11"/>
  <c r="L97" i="11"/>
  <c r="L136" i="11"/>
  <c r="L120" i="11"/>
  <c r="L100" i="11"/>
  <c r="O45" i="11"/>
  <c r="N45" i="11"/>
  <c r="N19" i="11"/>
  <c r="O143" i="11"/>
  <c r="L133" i="11"/>
  <c r="L117" i="11"/>
  <c r="L101" i="11"/>
  <c r="L85" i="11"/>
  <c r="M74" i="11"/>
  <c r="O43" i="11"/>
  <c r="O35" i="11"/>
  <c r="M9" i="11"/>
  <c r="N145" i="11"/>
  <c r="L145" i="11" s="1"/>
  <c r="L139" i="11"/>
  <c r="L135" i="11"/>
  <c r="L131" i="11"/>
  <c r="L127" i="11"/>
  <c r="L123" i="11"/>
  <c r="L119" i="11"/>
  <c r="L115" i="11"/>
  <c r="L111" i="11"/>
  <c r="L107" i="11"/>
  <c r="L103" i="11"/>
  <c r="L99" i="11"/>
  <c r="L95" i="11"/>
  <c r="L91" i="11"/>
  <c r="L87" i="11"/>
  <c r="L83" i="11"/>
  <c r="O77" i="11"/>
  <c r="N65" i="11"/>
  <c r="O65" i="11"/>
  <c r="O49" i="11"/>
  <c r="O138" i="11"/>
  <c r="M134" i="11"/>
  <c r="N130" i="11"/>
  <c r="O122" i="11"/>
  <c r="M118" i="11"/>
  <c r="N114" i="11"/>
  <c r="O106" i="11"/>
  <c r="M102" i="11"/>
  <c r="N98" i="11"/>
  <c r="O90" i="11"/>
  <c r="M86" i="11"/>
  <c r="N82" i="11"/>
  <c r="M72" i="11"/>
  <c r="O59" i="11"/>
  <c r="O23" i="11"/>
  <c r="M16" i="11"/>
  <c r="N43" i="11"/>
  <c r="N33" i="11"/>
  <c r="M60" i="11"/>
  <c r="M52" i="11"/>
  <c r="O24" i="11"/>
  <c r="N35" i="11"/>
  <c r="L140" i="11"/>
  <c r="L124" i="11"/>
  <c r="L108" i="11"/>
  <c r="L96" i="11"/>
  <c r="M143" i="11"/>
  <c r="L137" i="11"/>
  <c r="L121" i="11"/>
  <c r="L105" i="11"/>
  <c r="L89" i="11"/>
  <c r="M19" i="11"/>
  <c r="N71" i="11"/>
  <c r="M55" i="11"/>
  <c r="L34" i="11"/>
  <c r="V7" i="19"/>
  <c r="V8" i="19"/>
  <c r="O69" i="11"/>
  <c r="M53" i="11"/>
  <c r="N53" i="11"/>
  <c r="O16" i="11"/>
  <c r="M138" i="11"/>
  <c r="O126" i="11"/>
  <c r="M122" i="11"/>
  <c r="O110" i="11"/>
  <c r="M106" i="11"/>
  <c r="O94" i="11"/>
  <c r="M90" i="11"/>
  <c r="O55" i="11"/>
  <c r="N23" i="11"/>
  <c r="N31" i="11"/>
  <c r="N29" i="11"/>
  <c r="N60" i="11"/>
  <c r="N52" i="11"/>
  <c r="N39" i="11"/>
  <c r="L81" i="11"/>
  <c r="L128" i="11"/>
  <c r="L116" i="11"/>
  <c r="L112" i="11"/>
  <c r="L104" i="11"/>
  <c r="L92" i="11"/>
  <c r="L88" i="11"/>
  <c r="L80" i="11"/>
  <c r="L38" i="11"/>
  <c r="O61" i="11"/>
  <c r="L125" i="11"/>
  <c r="L109" i="11"/>
  <c r="L93" i="11"/>
  <c r="O75" i="11"/>
  <c r="O78" i="11"/>
  <c r="O39" i="11"/>
  <c r="O31" i="11"/>
  <c r="X6" i="19"/>
  <c r="N73" i="11"/>
  <c r="M57" i="11"/>
  <c r="Y6" i="19"/>
  <c r="N76" i="11"/>
  <c r="N41" i="11"/>
  <c r="M7" i="12"/>
  <c r="L15" i="11" l="1"/>
  <c r="L98" i="11"/>
  <c r="L141" i="11"/>
  <c r="L40" i="11"/>
  <c r="L59" i="11"/>
  <c r="L56" i="11"/>
  <c r="L17" i="11"/>
  <c r="L18" i="11"/>
  <c r="L14" i="11"/>
  <c r="L84" i="11"/>
  <c r="L63" i="11"/>
  <c r="L32" i="11"/>
  <c r="L132" i="11"/>
  <c r="L29" i="11"/>
  <c r="L42" i="11"/>
  <c r="L68" i="11"/>
  <c r="L27" i="11"/>
  <c r="L142" i="11"/>
  <c r="L12" i="11"/>
  <c r="N57" i="11"/>
  <c r="L33" i="11"/>
  <c r="L64" i="11"/>
  <c r="N75" i="11"/>
  <c r="L82" i="11"/>
  <c r="L35" i="11"/>
  <c r="N46" i="11"/>
  <c r="L28" i="11"/>
  <c r="L130" i="11"/>
  <c r="M46" i="11"/>
  <c r="K6" i="19"/>
  <c r="N8" i="19"/>
  <c r="N7" i="19"/>
  <c r="Q8" i="19"/>
  <c r="O7" i="19"/>
  <c r="Q7" i="19"/>
  <c r="M76" i="11"/>
  <c r="M78" i="11"/>
  <c r="M75" i="11"/>
  <c r="L43" i="11"/>
  <c r="L67" i="11"/>
  <c r="N58" i="11"/>
  <c r="O71" i="11"/>
  <c r="L11" i="11"/>
  <c r="L31" i="11"/>
  <c r="O72" i="11"/>
  <c r="N74" i="11"/>
  <c r="O70" i="11"/>
  <c r="L36" i="11"/>
  <c r="O73" i="11"/>
  <c r="L23" i="11"/>
  <c r="L24" i="11"/>
  <c r="L21" i="11"/>
  <c r="L10" i="11"/>
  <c r="L41" i="11"/>
  <c r="N62" i="11"/>
  <c r="M62" i="11"/>
  <c r="L44" i="11"/>
  <c r="L13" i="11"/>
  <c r="L25" i="11"/>
  <c r="O62" i="11"/>
  <c r="L51" i="11"/>
  <c r="L48" i="11"/>
  <c r="L47" i="11"/>
  <c r="L114" i="11"/>
  <c r="N49" i="11"/>
  <c r="L20" i="11"/>
  <c r="N50" i="11"/>
  <c r="M50" i="11"/>
  <c r="N30" i="11"/>
  <c r="M49" i="11"/>
  <c r="N78" i="11"/>
  <c r="M73" i="11"/>
  <c r="L22" i="11"/>
  <c r="L39" i="11"/>
  <c r="N72" i="11"/>
  <c r="M65" i="11"/>
  <c r="L65" i="11" s="1"/>
  <c r="M45" i="11"/>
  <c r="O50" i="11"/>
  <c r="M54" i="11"/>
  <c r="N54" i="11"/>
  <c r="M66" i="11"/>
  <c r="N66" i="11"/>
  <c r="O58" i="11"/>
  <c r="O30" i="11"/>
  <c r="L143" i="11"/>
  <c r="L52" i="11"/>
  <c r="L134" i="11"/>
  <c r="O76" i="11"/>
  <c r="O57" i="11"/>
  <c r="M61" i="11"/>
  <c r="L106" i="11"/>
  <c r="L138" i="11"/>
  <c r="O53" i="11"/>
  <c r="M69" i="11"/>
  <c r="L55" i="11"/>
  <c r="L60" i="11"/>
  <c r="L118" i="11"/>
  <c r="M77" i="11"/>
  <c r="N9" i="11"/>
  <c r="O74" i="11"/>
  <c r="L110" i="11"/>
  <c r="N61" i="11"/>
  <c r="N69" i="11"/>
  <c r="I160" i="16"/>
  <c r="L102" i="11"/>
  <c r="N77" i="11"/>
  <c r="O9" i="11"/>
  <c r="V6" i="19"/>
  <c r="L90" i="11"/>
  <c r="L122" i="11"/>
  <c r="L19" i="11"/>
  <c r="L16" i="11"/>
  <c r="L86" i="11"/>
  <c r="L94" i="11"/>
  <c r="L126" i="11"/>
  <c r="M8" i="12"/>
  <c r="L8" i="12"/>
  <c r="M8" i="11" l="1"/>
  <c r="N8" i="11"/>
  <c r="O8" i="11"/>
  <c r="L70" i="11"/>
  <c r="L75" i="11"/>
  <c r="L76" i="11"/>
  <c r="L78" i="11"/>
  <c r="L46" i="11"/>
  <c r="P6" i="19"/>
  <c r="M6" i="19"/>
  <c r="L6" i="19"/>
  <c r="O8" i="19"/>
  <c r="L73" i="11"/>
  <c r="L71" i="11"/>
  <c r="L49" i="11"/>
  <c r="L66" i="11"/>
  <c r="L50" i="11"/>
  <c r="L45" i="11"/>
  <c r="L72" i="11"/>
  <c r="L74" i="11"/>
  <c r="L54" i="11"/>
  <c r="L30" i="11"/>
  <c r="L62" i="11"/>
  <c r="L58" i="11"/>
  <c r="L61" i="11"/>
  <c r="L69" i="11"/>
  <c r="L53" i="11"/>
  <c r="L57" i="11"/>
  <c r="L77" i="11"/>
  <c r="L9" i="11"/>
  <c r="K8" i="12"/>
  <c r="L8" i="11" l="1"/>
  <c r="N6" i="19"/>
  <c r="Q6" i="19"/>
  <c r="S8" i="12"/>
  <c r="O6" i="19" l="1"/>
  <c r="S8" i="19" l="1"/>
  <c r="S7" i="19"/>
  <c r="R7" i="19"/>
  <c r="R8" i="19"/>
  <c r="T8" i="19" l="1"/>
  <c r="T7" i="19"/>
  <c r="AA7" i="19"/>
  <c r="AA8" i="19"/>
  <c r="S6" i="19"/>
  <c r="R6" i="19"/>
  <c r="T6" i="19" l="1"/>
  <c r="AA6" i="19"/>
</calcChain>
</file>

<file path=xl/comments1.xml><?xml version="1.0" encoding="utf-8"?>
<comments xmlns="http://schemas.openxmlformats.org/spreadsheetml/2006/main">
  <authors>
    <author>ASUS</author>
  </authors>
  <commentList>
    <comment ref="B72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含南湖风景区和岳阳市经济开发区</t>
        </r>
      </text>
    </comment>
    <comment ref="B85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含经开区和柳叶湖旅游度假区</t>
        </r>
      </text>
    </comment>
    <comment ref="B93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含桃花源管理区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A8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实际第一次下达数</t>
        </r>
      </text>
    </comment>
    <comment ref="D10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长沙市按资助系统实际资助人数测算</t>
        </r>
      </text>
    </comment>
    <comment ref="B27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第一次下达了资金</t>
        </r>
      </text>
    </comment>
    <comment ref="G32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参照蒸湘区</t>
        </r>
      </text>
    </comment>
    <comment ref="G44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参照双清区</t>
        </r>
      </text>
    </comment>
    <comment ref="G66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参照常德市本级</t>
        </r>
      </text>
    </comment>
    <comment ref="G80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2024年由0.6调整至0。8</t>
        </r>
      </text>
    </comment>
    <comment ref="G81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2024年由0.6调整到0.8</t>
        </r>
      </text>
    </comment>
    <comment ref="G106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参照2020年指标文</t>
        </r>
      </text>
    </comment>
    <comment ref="D142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建档立卡学生全部保障，增加保靖县158个指标。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L7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中央核定全面资金</t>
        </r>
      </text>
    </comment>
    <comment ref="P7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中央核定提前下达数</t>
        </r>
      </text>
    </comment>
    <comment ref="B27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第一次下达了资金</t>
        </r>
      </text>
    </comment>
    <comment ref="F32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参照蒸湘区</t>
        </r>
      </text>
    </comment>
    <comment ref="F44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参照双清区</t>
        </r>
      </text>
    </comment>
    <comment ref="P44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第一次下达没有大祥区</t>
        </r>
      </text>
    </comment>
    <comment ref="F66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参照常德市本级</t>
        </r>
      </text>
    </comment>
    <comment ref="P66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第一次没有常德市经济开发区</t>
        </r>
      </text>
    </comment>
    <comment ref="F80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2024年由0.6调至0.8</t>
        </r>
      </text>
    </comment>
    <comment ref="F81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2024年由0.6调整至0.8</t>
        </r>
      </text>
    </comment>
    <comment ref="I106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参照2020年指标文</t>
        </r>
      </text>
    </comment>
    <comment ref="M145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将国防科大和师大附中扣减的1.12万元其中的0.07万元调至龙山县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D143" authorId="0">
      <text>
        <r>
          <rPr>
            <b/>
            <sz val="9"/>
            <rFont val="宋体"/>
            <family val="3"/>
            <charset val="134"/>
          </rPr>
          <t>ASUS:</t>
        </r>
        <r>
          <rPr>
            <sz val="9"/>
            <rFont val="宋体"/>
            <family val="3"/>
            <charset val="134"/>
          </rPr>
          <t xml:space="preserve">
把师大附中和国防科大附中不需要的0.6万元调至龙山县</t>
        </r>
      </text>
    </comment>
  </commentList>
</comments>
</file>

<file path=xl/sharedStrings.xml><?xml version="1.0" encoding="utf-8"?>
<sst xmlns="http://schemas.openxmlformats.org/spreadsheetml/2006/main" count="2552" uniqueCount="462">
  <si>
    <t>附件1</t>
  </si>
  <si>
    <t xml:space="preserve"> </t>
  </si>
  <si>
    <t>单位：万元</t>
  </si>
  <si>
    <t>合计</t>
  </si>
  <si>
    <t>功能科目</t>
  </si>
  <si>
    <t>待下年抵扣</t>
  </si>
  <si>
    <t>中职学生资助</t>
  </si>
  <si>
    <t>高中学生资助</t>
  </si>
  <si>
    <t>家庭经济困难幼儿</t>
  </si>
  <si>
    <t>备注</t>
  </si>
  <si>
    <t>小计</t>
  </si>
  <si>
    <t>免学费</t>
  </si>
  <si>
    <t>助学金</t>
  </si>
  <si>
    <t>免费教科书</t>
  </si>
  <si>
    <t>2050204高中教育</t>
  </si>
  <si>
    <t>市州小计</t>
  </si>
  <si>
    <t>长沙市</t>
  </si>
  <si>
    <t>长沙市小计</t>
  </si>
  <si>
    <t>长沙市本级</t>
  </si>
  <si>
    <t>2050201学前教育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</si>
  <si>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</si>
  <si>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</si>
  <si>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</si>
  <si>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</si>
  <si>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</si>
  <si>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</si>
  <si>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</si>
  <si>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</si>
  <si>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</si>
  <si>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</si>
  <si>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</si>
  <si>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</si>
  <si>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</si>
  <si>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</si>
  <si>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</si>
  <si>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</si>
  <si>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</si>
  <si>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</si>
  <si>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</si>
  <si>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</si>
  <si>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</si>
  <si>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</si>
  <si>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</si>
  <si>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</si>
  <si>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</si>
  <si>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</si>
  <si>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</si>
  <si>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</si>
  <si>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</si>
  <si>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</si>
  <si>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</si>
  <si>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</si>
  <si>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</si>
  <si>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</si>
  <si>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</si>
  <si>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</si>
  <si>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</si>
  <si>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</si>
  <si>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</si>
  <si>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</si>
  <si>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</si>
  <si>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</si>
  <si>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</si>
  <si>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</si>
  <si>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</si>
  <si>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</si>
  <si>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</si>
  <si>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</si>
  <si>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</si>
  <si>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</si>
  <si>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</si>
  <si>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</si>
  <si>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</si>
  <si>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</si>
  <si>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</si>
  <si>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</si>
  <si>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</si>
  <si>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</si>
  <si>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</si>
  <si>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</si>
  <si>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</si>
  <si>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</t>
  </si>
  <si>
    <t>君山区</t>
  </si>
  <si>
    <t>云溪区</t>
  </si>
  <si>
    <t>屈原管理区</t>
  </si>
  <si>
    <t>岳阳楼区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</si>
  <si>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</si>
  <si>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</si>
  <si>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</si>
  <si>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</si>
  <si>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</si>
  <si>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</si>
  <si>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</si>
  <si>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</si>
  <si>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</t>
  </si>
  <si>
    <t>含经济开发区</t>
  </si>
  <si>
    <t>桃花源管理区</t>
  </si>
  <si>
    <t>西湖管理区</t>
  </si>
  <si>
    <t>西洞庭管理区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</si>
  <si>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</si>
  <si>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</si>
  <si>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</si>
  <si>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</si>
  <si>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</si>
  <si>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</si>
  <si>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</si>
  <si>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</si>
  <si>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</si>
  <si>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</si>
  <si>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</si>
  <si>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</si>
  <si>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</si>
  <si>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</si>
  <si>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</si>
  <si>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</si>
  <si>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</si>
  <si>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</si>
  <si>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</si>
  <si>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资阳区</t>
  </si>
  <si>
    <t>大通湖管理区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</si>
  <si>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</si>
  <si>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</si>
  <si>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</si>
  <si>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</si>
  <si>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</si>
  <si>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</si>
  <si>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</si>
  <si>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</t>
  </si>
  <si>
    <t>金洞管理区</t>
  </si>
  <si>
    <t>回龙圩管理区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</si>
  <si>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</si>
  <si>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</si>
  <si>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</si>
  <si>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</si>
  <si>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</si>
  <si>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</si>
  <si>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</si>
  <si>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</si>
  <si>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</si>
  <si>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</si>
  <si>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</si>
  <si>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</si>
  <si>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</si>
  <si>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</si>
  <si>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</si>
  <si>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</si>
  <si>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</si>
  <si>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</si>
  <si>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</si>
  <si>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</si>
  <si>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</si>
  <si>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</si>
  <si>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</si>
  <si>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</si>
  <si>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</si>
  <si>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</si>
  <si>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</si>
  <si>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</t>
  </si>
  <si>
    <t>娄底市经济技术开发区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</si>
  <si>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</si>
  <si>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</si>
  <si>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</si>
  <si>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</si>
  <si>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</si>
  <si>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</si>
  <si>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</si>
  <si>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</si>
  <si>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</si>
  <si>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</si>
  <si>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</si>
  <si>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</si>
  <si>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</si>
  <si>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</si>
  <si>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</si>
  <si>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</si>
  <si>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</si>
  <si>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</si>
  <si>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</si>
  <si>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</si>
  <si>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</si>
  <si>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</si>
  <si>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</t>
  </si>
  <si>
    <t>湘西州小计</t>
  </si>
  <si>
    <t>湘西州本级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</si>
  <si>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</si>
  <si>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</si>
  <si>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</si>
  <si>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</si>
  <si>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</si>
  <si>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</si>
  <si>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</si>
  <si>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</si>
  <si>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市州</t>
  </si>
  <si>
    <t>县市区</t>
  </si>
  <si>
    <t>2023年
在园幼儿人数（人）</t>
  </si>
  <si>
    <t>资助比例</t>
  </si>
  <si>
    <t>调整后资助名额（人）</t>
  </si>
  <si>
    <t>地方各级资金分担比例</t>
  </si>
  <si>
    <t>各级应安排资金（万元）</t>
  </si>
  <si>
    <t>调整后各级应安排资金（万元）</t>
  </si>
  <si>
    <t>中央资金倾斜支持51个脱贫县</t>
  </si>
  <si>
    <t>湘财预（2023）390号 湘财教指〔2023〕98号已下达资金</t>
  </si>
  <si>
    <t>湘财预〔2024〕106号已下达资金</t>
  </si>
  <si>
    <t>此次下达资金</t>
  </si>
  <si>
    <t>中央</t>
  </si>
  <si>
    <t>地方</t>
  </si>
  <si>
    <t>省级</t>
  </si>
  <si>
    <t>市级</t>
  </si>
  <si>
    <t>县级</t>
  </si>
  <si>
    <t>系数</t>
  </si>
  <si>
    <t>全省合计</t>
  </si>
  <si>
    <t>市州合计</t>
  </si>
  <si>
    <t>长沙市本级及所辖区小计</t>
  </si>
  <si>
    <t>根据长沙市申请降低资助比例</t>
  </si>
  <si>
    <t>株洲市本级及所辖区小计</t>
  </si>
  <si>
    <t>湘潭市本级及所辖区小计</t>
  </si>
  <si>
    <t>衡阳市本级及所辖区小计</t>
  </si>
  <si>
    <t>邵阳市本级及所辖区小计</t>
  </si>
  <si>
    <t>岳阳市本级及所辖区小计</t>
  </si>
  <si>
    <t>常德市本级及所辖区小计</t>
  </si>
  <si>
    <t>张家界市本级及所辖区小计</t>
  </si>
  <si>
    <t>益阳市本级及所辖区小计</t>
  </si>
  <si>
    <t>郴州市本级及所辖区小计</t>
  </si>
  <si>
    <t>永州市本级及所辖区小计</t>
  </si>
  <si>
    <t>怀化市本级及所辖区小计</t>
  </si>
  <si>
    <t>娄底市本级及所辖区小计</t>
  </si>
  <si>
    <t>湘西土家族苗族自治州小计</t>
  </si>
  <si>
    <t>单位</t>
  </si>
  <si>
    <t>2023年教育事业统计学生人数</t>
  </si>
  <si>
    <t>资助人数测算数</t>
  </si>
  <si>
    <t>各级资金分担比例</t>
  </si>
  <si>
    <t>2024年原始测算资金</t>
  </si>
  <si>
    <t>清算2023年资金</t>
  </si>
  <si>
    <t xml:space="preserve">
湘财预〔2023〕351号
湘财教指〔2023〕93号提前下达资金（万元）</t>
  </si>
  <si>
    <t>湘财预〔2024〕94号已下达中央资金</t>
  </si>
  <si>
    <t>2023年指标文下达资金                                                   湘财预〔2023〕279号
/湘财教指〔2022〕74号</t>
  </si>
  <si>
    <t>按照2023全国学生资助系统实际录入人数、标准以及分担比例计算，中央及省级实际应分担资金</t>
  </si>
  <si>
    <t>2023年资金清算待下年抵扣</t>
  </si>
  <si>
    <t>测算分档数</t>
  </si>
  <si>
    <t>非省直管县</t>
  </si>
  <si>
    <t>省直管县</t>
  </si>
  <si>
    <t>一档
（3000元/生/年）</t>
  </si>
  <si>
    <t>二档
（1000元/生/年）</t>
  </si>
  <si>
    <t>市（县）</t>
  </si>
  <si>
    <t>人数</t>
  </si>
  <si>
    <t>核定资金</t>
  </si>
  <si>
    <t>市本级及所辖区小计</t>
  </si>
  <si>
    <t>常德市经济开发区</t>
  </si>
  <si>
    <t>单位：万元.人</t>
  </si>
  <si>
    <t>2023年秋免学杂费人数(人）</t>
  </si>
  <si>
    <t>2024年中央及省级全年实际下达资金（万元）</t>
  </si>
  <si>
    <t>已提前下达资金（万元）
湘财预〔2023〕351号
湘财教指〔2023〕93号</t>
  </si>
  <si>
    <t>此次下达资金
（万元）</t>
  </si>
  <si>
    <t>总人数</t>
  </si>
  <si>
    <t>省示范性高中人数</t>
  </si>
  <si>
    <t>省非示范性高中人数</t>
  </si>
  <si>
    <t>2023年秋
免学杂费
人数</t>
  </si>
  <si>
    <t>2024年
全年
应下达资金</t>
  </si>
  <si>
    <t xml:space="preserve">
提前下达
省级资金</t>
  </si>
  <si>
    <t xml:space="preserve">
此次下达
省级资金</t>
  </si>
  <si>
    <t>单位（市县）</t>
  </si>
  <si>
    <t>资助人数（人）</t>
  </si>
  <si>
    <t>资金需求（万元）</t>
  </si>
  <si>
    <t>应抵扣历史结余（负数为追补缺口（万元）</t>
  </si>
  <si>
    <t>湘财预〔2023〕351号
湘财教指〔2023〕93号已提前下达资金</t>
  </si>
  <si>
    <t>此次下达省级资金</t>
  </si>
  <si>
    <t>下次待抵扣资金</t>
  </si>
  <si>
    <t>奖学金</t>
  </si>
  <si>
    <t>国家奖助学金</t>
  </si>
  <si>
    <t>中职免学费补助资金</t>
  </si>
  <si>
    <t>2023年清算时待下年扣回资金（湘财教指【2023】74号）</t>
  </si>
  <si>
    <t>2023年应抵扣结余资金（含历史结余）</t>
  </si>
  <si>
    <t>免学费补助资金</t>
  </si>
  <si>
    <t>市县</t>
  </si>
  <si>
    <t>国家奖学金含所辖县区</t>
  </si>
  <si>
    <t>国家奖学金含所辖区</t>
  </si>
  <si>
    <t>2024年教育系统预计资助人数（人）</t>
  </si>
  <si>
    <t>助学金分担比例(奖学金由中央全额承担）</t>
  </si>
  <si>
    <t>调整后各级应分担资金</t>
  </si>
  <si>
    <t>奖学金(市本级名额含所辖区）</t>
  </si>
  <si>
    <t>中央与地方</t>
  </si>
  <si>
    <t>省与市县</t>
  </si>
  <si>
    <r>
      <rPr>
        <b/>
        <sz val="9"/>
        <rFont val="黑体"/>
        <family val="3"/>
        <charset val="134"/>
      </rPr>
      <t>长沙市小计</t>
    </r>
  </si>
  <si>
    <r>
      <rPr>
        <b/>
        <sz val="9"/>
        <rFont val="黑体"/>
        <family val="3"/>
        <charset val="134"/>
      </rPr>
      <t>株洲市小计</t>
    </r>
  </si>
  <si>
    <r>
      <rPr>
        <b/>
        <sz val="9"/>
        <rFont val="黑体"/>
        <family val="3"/>
        <charset val="134"/>
      </rPr>
      <t>市本级及所辖区小计</t>
    </r>
  </si>
  <si>
    <r>
      <rPr>
        <b/>
        <sz val="9"/>
        <rFont val="黑体"/>
        <family val="3"/>
        <charset val="134"/>
      </rPr>
      <t>湘潭市小计</t>
    </r>
  </si>
  <si>
    <r>
      <rPr>
        <b/>
        <sz val="9"/>
        <rFont val="黑体"/>
        <family val="3"/>
        <charset val="134"/>
      </rPr>
      <t>衡阳市小计</t>
    </r>
  </si>
  <si>
    <r>
      <rPr>
        <b/>
        <sz val="9"/>
        <rFont val="黑体"/>
        <family val="3"/>
        <charset val="134"/>
      </rPr>
      <t>邵阳市小计</t>
    </r>
  </si>
  <si>
    <r>
      <rPr>
        <b/>
        <sz val="9"/>
        <rFont val="黑体"/>
        <family val="3"/>
        <charset val="134"/>
      </rPr>
      <t>岳阳市小计</t>
    </r>
  </si>
  <si>
    <r>
      <rPr>
        <b/>
        <sz val="9"/>
        <rFont val="黑体"/>
        <family val="3"/>
        <charset val="134"/>
      </rPr>
      <t>常德市小计</t>
    </r>
  </si>
  <si>
    <r>
      <rPr>
        <b/>
        <sz val="9"/>
        <rFont val="黑体"/>
        <family val="3"/>
        <charset val="134"/>
      </rPr>
      <t>张家界市小计</t>
    </r>
  </si>
  <si>
    <r>
      <rPr>
        <b/>
        <sz val="9"/>
        <rFont val="黑体"/>
        <family val="3"/>
        <charset val="134"/>
      </rPr>
      <t>益阳市小计</t>
    </r>
  </si>
  <si>
    <r>
      <rPr>
        <b/>
        <sz val="9"/>
        <rFont val="黑体"/>
        <family val="3"/>
        <charset val="134"/>
      </rPr>
      <t>永州市小计</t>
    </r>
  </si>
  <si>
    <r>
      <rPr>
        <b/>
        <sz val="9"/>
        <rFont val="黑体"/>
        <family val="3"/>
        <charset val="134"/>
      </rPr>
      <t>郴州市小计</t>
    </r>
  </si>
  <si>
    <r>
      <rPr>
        <b/>
        <sz val="9"/>
        <rFont val="黑体"/>
        <family val="3"/>
        <charset val="134"/>
      </rPr>
      <t>娄底市小计</t>
    </r>
  </si>
  <si>
    <r>
      <rPr>
        <b/>
        <sz val="9"/>
        <rFont val="黑体"/>
        <family val="3"/>
        <charset val="134"/>
      </rPr>
      <t>怀化市小计</t>
    </r>
  </si>
  <si>
    <r>
      <rPr>
        <b/>
        <sz val="9"/>
        <rFont val="黑体"/>
        <family val="3"/>
        <charset val="134"/>
      </rPr>
      <t>湘西土家族苗族自治州小计</t>
    </r>
  </si>
  <si>
    <t>2024年中职免学费补助资金测算明细表（教育部门）</t>
  </si>
  <si>
    <t>2024年教育系统免学费预计人数（人）</t>
  </si>
  <si>
    <t>调整后各级应安排资金(万元）</t>
  </si>
  <si>
    <t>2024年中职国家奖助学金测算明细表（人社部门）</t>
  </si>
  <si>
    <t>人社系统资助人数（人）</t>
  </si>
  <si>
    <t>各级应分担资金</t>
  </si>
  <si>
    <t>2024年中职免学费补助资金测算明细表（人社部门）</t>
  </si>
  <si>
    <t>人社系统免学费人数（人）</t>
  </si>
  <si>
    <t>预算代码</t>
  </si>
  <si>
    <t>省级资金</t>
  </si>
  <si>
    <t>此次下达</t>
  </si>
  <si>
    <t>长沙南方职业学院</t>
  </si>
  <si>
    <t>长沙商贸旅游职业技术学院</t>
  </si>
  <si>
    <t>湖南信息职业技术学院</t>
  </si>
  <si>
    <t>长沙学院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</si>
  <si>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</si>
  <si>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</si>
  <si>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</si>
  <si>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</si>
  <si>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</si>
  <si>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</si>
  <si>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</si>
  <si>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长沙轨道交通职业学院</t>
  </si>
  <si>
    <t>长沙文创艺术职业学院</t>
  </si>
  <si>
    <t>湖南汽车工程职业学院</t>
  </si>
  <si>
    <t>湖南铁路科技职业技术学院</t>
  </si>
  <si>
    <t>株洲师范高等专科学校</t>
  </si>
  <si>
    <t>湘潭医卫职业技术学院</t>
  </si>
  <si>
    <t>湖南软件职业技术大学</t>
  </si>
  <si>
    <t>湖南吉利汽车职业技术学院</t>
  </si>
  <si>
    <t>湘潭理工学院</t>
  </si>
  <si>
    <t>湘潭科技职业技术学院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</si>
  <si>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</si>
  <si>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</si>
  <si>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</si>
  <si>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</si>
  <si>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</si>
  <si>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衡阳科技职业学院</t>
  </si>
  <si>
    <t>邵阳职业技术学院</t>
  </si>
  <si>
    <t>湘中幼儿师范高等专科学校</t>
  </si>
  <si>
    <t>邵阳工业职业技术学院</t>
  </si>
  <si>
    <t>岳阳职业技术学院</t>
  </si>
  <si>
    <t>湖南民族职业学院</t>
  </si>
  <si>
    <t>岳阳现代服务职业学院</t>
  </si>
  <si>
    <t>常德职业技术学院</t>
  </si>
  <si>
    <t>湖南应用技术学院</t>
  </si>
  <si>
    <t>湖南高尔夫旅游职业学院</t>
  </si>
  <si>
    <t>湖南幼儿师范高等专科学校</t>
  </si>
  <si>
    <t>常德科技职业技术学院</t>
  </si>
  <si>
    <t>益阳医学高等专科学校</t>
  </si>
  <si>
    <t>益阳职业技术学院</t>
  </si>
  <si>
    <t>益阳师范高等专科学校</t>
  </si>
  <si>
    <t>永州职业技术学院</t>
  </si>
  <si>
    <t>湖南九嶷职业技术学院</t>
  </si>
  <si>
    <t>永州师范高等专科学校</t>
  </si>
  <si>
    <t>郴州职业技术学院</t>
  </si>
  <si>
    <t>湘南幼儿师范高等专科学校</t>
  </si>
  <si>
    <t>郴州思科职业学院</t>
  </si>
  <si>
    <t>娄底职业技术学院</t>
  </si>
  <si>
    <t>潇湘职业学院</t>
  </si>
  <si>
    <t>娄底幼儿师范高等专科学校</t>
  </si>
  <si>
    <t>怀化职业技术学院</t>
  </si>
  <si>
    <t>怀化师范高等专科学校</t>
  </si>
  <si>
    <t>怀化工商职业技术学院</t>
  </si>
  <si>
    <t>湘西民族职业技术学院</t>
  </si>
  <si>
    <t>吉首大学师范学院</t>
  </si>
  <si>
    <t>全年应安排国家奖助学金</t>
  </si>
  <si>
    <t>湘财教指〔2023〕93号、351号已下达中央和省级资金</t>
  </si>
  <si>
    <t>高校或市州</t>
  </si>
  <si>
    <t>中央资金</t>
  </si>
  <si>
    <t>收回2023资金37.89万元，其中，中央22.74万元，市州资金15.15万元</t>
  </si>
  <si>
    <t>增补2023资金37.89万元，其中，中央22.74万元，市州资金15.15万元</t>
  </si>
  <si>
    <t xml:space="preserve">      </t>
  </si>
  <si>
    <t>名额（人）</t>
  </si>
  <si>
    <t>春季名额（人）</t>
  </si>
  <si>
    <t>秋季名额（人）</t>
  </si>
  <si>
    <t>全年金额（万元）</t>
  </si>
  <si>
    <t>教育部指标</t>
  </si>
  <si>
    <t>验证</t>
  </si>
  <si>
    <t>本专科生国家奖学金</t>
  </si>
  <si>
    <t xml:space="preserve">  本专科生国家励志奖学金</t>
  </si>
  <si>
    <t>本专科国家助学金</t>
  </si>
  <si>
    <t>本专科生国家奖助学金合计（万元）</t>
  </si>
  <si>
    <t>金额
（万元）</t>
  </si>
  <si>
    <t>金额      （万元）</t>
  </si>
  <si>
    <t>其中</t>
  </si>
  <si>
    <t>一等</t>
  </si>
  <si>
    <t>二等</t>
  </si>
  <si>
    <t>三等</t>
  </si>
  <si>
    <t>应收回2023资金37.89万元，其中，中央22.74万元，市州资金15.15万元</t>
  </si>
  <si>
    <t>株洲市职工大学</t>
  </si>
  <si>
    <t>今年新成立的学校</t>
  </si>
  <si>
    <t>应增补2023资金37.89万元，其中，中央22.74万元，市州资金15.15万元</t>
  </si>
  <si>
    <t xml:space="preserve">     注：</t>
  </si>
  <si>
    <t>高校学生服义务兵役资助</t>
  </si>
  <si>
    <t>退役士兵学费资助</t>
  </si>
  <si>
    <t>直招士官</t>
  </si>
  <si>
    <t>本专科生国家助学金（退役士兵）</t>
  </si>
  <si>
    <t>此次下达资金合计</t>
  </si>
  <si>
    <t>2023年核定人数</t>
  </si>
  <si>
    <t>2023年资金总需求</t>
  </si>
  <si>
    <t>已下达2023年资金</t>
  </si>
  <si>
    <t>已预拨2024年资金（湘财教指〔2023〕93号、湘财预〔2023〕351号）</t>
  </si>
  <si>
    <t>2023年春季学期核定人数</t>
  </si>
  <si>
    <t>2023年秋季学期核定人数</t>
  </si>
  <si>
    <t>2023年已下达资金</t>
  </si>
  <si>
    <t>2024年资金</t>
  </si>
  <si>
    <t>市州资金</t>
  </si>
  <si>
    <t>湖南省芷江师范学校</t>
  </si>
  <si>
    <t>市级资金</t>
  </si>
  <si>
    <t>附件2</t>
    <phoneticPr fontId="26" type="noConversion"/>
  </si>
  <si>
    <t>2050302中等职业教育</t>
    <phoneticPr fontId="26" type="noConversion"/>
  </si>
  <si>
    <t>2050302中等职业教育</t>
    <phoneticPr fontId="26" type="noConversion"/>
  </si>
  <si>
    <t>2050302中等职业教育</t>
    <phoneticPr fontId="26" type="noConversion"/>
  </si>
  <si>
    <t>省级实际下达资金</t>
    <phoneticPr fontId="26" type="noConversion"/>
  </si>
  <si>
    <t>单位：万元</t>
    <phoneticPr fontId="26" type="noConversion"/>
  </si>
  <si>
    <t>附件3-1</t>
    <phoneticPr fontId="26" type="noConversion"/>
  </si>
  <si>
    <t>中央</t>
    <phoneticPr fontId="26" type="noConversion"/>
  </si>
  <si>
    <t>省级</t>
    <phoneticPr fontId="26" type="noConversion"/>
  </si>
  <si>
    <t>省级</t>
    <phoneticPr fontId="26" type="noConversion"/>
  </si>
  <si>
    <t>附件3-2</t>
    <phoneticPr fontId="26" type="noConversion"/>
  </si>
  <si>
    <t>附件3-3</t>
    <phoneticPr fontId="26" type="noConversion"/>
  </si>
  <si>
    <t>附件4-1</t>
    <phoneticPr fontId="26" type="noConversion"/>
  </si>
  <si>
    <t>湘财预〔2024〕94号、湘财教指〔2024〕20号已下达中央资金</t>
    <phoneticPr fontId="26" type="noConversion"/>
  </si>
  <si>
    <t>湘财教指〔2024〕20号、湘财预〔2024〕94号已下达资金（万元）</t>
    <phoneticPr fontId="26" type="noConversion"/>
  </si>
  <si>
    <t>湘财教指〔2024〕20号、湘财预〔2024〕94号已下达中央资金</t>
    <phoneticPr fontId="26" type="noConversion"/>
  </si>
  <si>
    <r>
      <t>附件4</t>
    </r>
    <r>
      <rPr>
        <sz val="12"/>
        <rFont val="宋体"/>
        <family val="3"/>
        <charset val="134"/>
      </rPr>
      <t>-2</t>
    </r>
    <phoneticPr fontId="26" type="noConversion"/>
  </si>
  <si>
    <t>附件4-3</t>
    <phoneticPr fontId="26" type="noConversion"/>
  </si>
  <si>
    <r>
      <rPr>
        <b/>
        <sz val="12"/>
        <rFont val="宋体"/>
        <family val="3"/>
        <charset val="134"/>
        <scheme val="minor"/>
      </rPr>
      <t>市州合计</t>
    </r>
  </si>
  <si>
    <r>
      <rPr>
        <b/>
        <sz val="12"/>
        <rFont val="宋体"/>
        <family val="3"/>
        <charset val="134"/>
        <scheme val="minor"/>
      </rPr>
      <t>长沙市小计</t>
    </r>
  </si>
  <si>
    <r>
      <rPr>
        <b/>
        <sz val="12"/>
        <rFont val="宋体"/>
        <family val="3"/>
        <charset val="134"/>
        <scheme val="minor"/>
      </rPr>
      <t>市本级及所辖区小计</t>
    </r>
  </si>
  <si>
    <r>
      <rPr>
        <b/>
        <sz val="12"/>
        <rFont val="宋体"/>
        <family val="3"/>
        <charset val="134"/>
        <scheme val="minor"/>
      </rPr>
      <t>株洲市小计</t>
    </r>
  </si>
  <si>
    <r>
      <rPr>
        <b/>
        <sz val="12"/>
        <rFont val="宋体"/>
        <family val="3"/>
        <charset val="134"/>
        <scheme val="minor"/>
      </rPr>
      <t>湘潭市小计</t>
    </r>
  </si>
  <si>
    <r>
      <rPr>
        <b/>
        <sz val="12"/>
        <rFont val="宋体"/>
        <family val="3"/>
        <charset val="134"/>
        <scheme val="minor"/>
      </rPr>
      <t>衡阳市小计</t>
    </r>
  </si>
  <si>
    <r>
      <rPr>
        <b/>
        <sz val="12"/>
        <rFont val="宋体"/>
        <family val="3"/>
        <charset val="134"/>
        <scheme val="minor"/>
      </rPr>
      <t>邵阳市小计</t>
    </r>
  </si>
  <si>
    <r>
      <rPr>
        <b/>
        <sz val="12"/>
        <rFont val="宋体"/>
        <family val="3"/>
        <charset val="134"/>
        <scheme val="minor"/>
      </rPr>
      <t>岳阳市小计</t>
    </r>
  </si>
  <si>
    <r>
      <rPr>
        <b/>
        <sz val="12"/>
        <rFont val="宋体"/>
        <family val="3"/>
        <charset val="134"/>
        <scheme val="minor"/>
      </rPr>
      <t>常德市小计</t>
    </r>
  </si>
  <si>
    <r>
      <rPr>
        <b/>
        <sz val="12"/>
        <rFont val="宋体"/>
        <family val="3"/>
        <charset val="134"/>
        <scheme val="minor"/>
      </rPr>
      <t>张家界市小计</t>
    </r>
  </si>
  <si>
    <r>
      <rPr>
        <b/>
        <sz val="12"/>
        <rFont val="宋体"/>
        <family val="3"/>
        <charset val="134"/>
        <scheme val="minor"/>
      </rPr>
      <t>益阳市小计</t>
    </r>
  </si>
  <si>
    <r>
      <rPr>
        <b/>
        <sz val="12"/>
        <rFont val="宋体"/>
        <family val="3"/>
        <charset val="134"/>
        <scheme val="minor"/>
      </rPr>
      <t>永州市小计</t>
    </r>
  </si>
  <si>
    <r>
      <rPr>
        <b/>
        <sz val="12"/>
        <rFont val="宋体"/>
        <family val="3"/>
        <charset val="134"/>
        <scheme val="minor"/>
      </rPr>
      <t>郴州市小计</t>
    </r>
  </si>
  <si>
    <r>
      <rPr>
        <b/>
        <sz val="12"/>
        <rFont val="宋体"/>
        <family val="3"/>
        <charset val="134"/>
        <scheme val="minor"/>
      </rPr>
      <t>娄底市小计</t>
    </r>
  </si>
  <si>
    <r>
      <rPr>
        <b/>
        <sz val="12"/>
        <rFont val="宋体"/>
        <family val="3"/>
        <charset val="134"/>
        <scheme val="minor"/>
      </rPr>
      <t>怀化市小计</t>
    </r>
  </si>
  <si>
    <r>
      <rPr>
        <b/>
        <sz val="12"/>
        <rFont val="宋体"/>
        <family val="3"/>
        <charset val="134"/>
        <scheme val="minor"/>
      </rPr>
      <t>湘西土家族苗族自治州小计</t>
    </r>
  </si>
  <si>
    <t>附件4-4</t>
    <phoneticPr fontId="26" type="noConversion"/>
  </si>
  <si>
    <t/>
  </si>
  <si>
    <t>附件4-5</t>
    <phoneticPr fontId="26" type="noConversion"/>
  </si>
  <si>
    <t>备注</t>
    <phoneticPr fontId="26" type="noConversion"/>
  </si>
  <si>
    <t>应下达高校学生资助省级资金</t>
    <phoneticPr fontId="26" type="noConversion"/>
  </si>
  <si>
    <t>中央</t>
    <phoneticPr fontId="26" type="noConversion"/>
  </si>
  <si>
    <t>附件5-1</t>
    <phoneticPr fontId="26" type="noConversion"/>
  </si>
  <si>
    <t>附件5-2</t>
    <phoneticPr fontId="26" type="noConversion"/>
  </si>
  <si>
    <t>附件5-3</t>
    <phoneticPr fontId="26" type="noConversion"/>
  </si>
  <si>
    <t>2024年市县学校学生资助省级资金分配表</t>
    <phoneticPr fontId="26" type="noConversion"/>
  </si>
  <si>
    <t>2024年家庭经济困难幼儿入园补助资金清算表</t>
    <phoneticPr fontId="26" type="noConversion"/>
  </si>
  <si>
    <t>2024年普通高中国家助学金清算明细表</t>
    <phoneticPr fontId="26" type="noConversion"/>
  </si>
  <si>
    <t>2024年普通高中免学杂费清算明细表</t>
    <phoneticPr fontId="26" type="noConversion"/>
  </si>
  <si>
    <t>2024年普通高中免费教科书清算明细表</t>
    <phoneticPr fontId="26" type="noConversion"/>
  </si>
  <si>
    <t>2024年中职国家奖助学金测算明细表（教育部门）</t>
    <phoneticPr fontId="26" type="noConversion"/>
  </si>
  <si>
    <t>2024年中职学生资助资金清算总表</t>
    <phoneticPr fontId="26" type="noConversion"/>
  </si>
  <si>
    <t>2024年高校奖助学金分配总表</t>
    <phoneticPr fontId="26" type="noConversion"/>
  </si>
  <si>
    <t>2024年本专科生国家奖助学金分配明细表</t>
    <phoneticPr fontId="26" type="noConversion"/>
  </si>
  <si>
    <t>2024年服兵役高等学校学生国家教育资助资金分配明细表</t>
    <phoneticPr fontId="26" type="noConversion"/>
  </si>
  <si>
    <t>市州</t>
    <phoneticPr fontId="26" type="noConversion"/>
  </si>
  <si>
    <t>县市区/单位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</si>
</sst>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yy\.mm\.dd"/>
    <numFmt numFmtId="178" formatCode="&quot;$&quot;#,##0_);[Red]\(&quot;$&quot;#,##0\)"/>
    <numFmt numFmtId="179" formatCode="#,##0.0_);\(#,##0.0\)"/>
    <numFmt numFmtId="180" formatCode="&quot;$&quot;#,##0.00_);[Red]\(&quot;$&quot;#,##0.00\)"/>
    <numFmt numFmtId="181" formatCode="#,##0;\-#,##0;&quot;-&quot;"/>
    <numFmt numFmtId="182" formatCode="_-&quot;$&quot;\ * #,##0.00_-;_-&quot;$&quot;\ * #,##0.00\-;_-&quot;$&quot;\ * &quot;-&quot;??_-;_-@_-"/>
    <numFmt numFmtId="183" formatCode="_-* #,##0.00_-;\-* #,##0.00_-;_-* &quot;-&quot;??_-;_-@_-"/>
    <numFmt numFmtId="184" formatCode="_-&quot;$&quot;* #,##0_-;\-&quot;$&quot;* #,##0_-;_-&quot;$&quot;* &quot;-&quot;_-;_-@_-"/>
    <numFmt numFmtId="185" formatCode="0.0"/>
    <numFmt numFmtId="186" formatCode="_-&quot;$&quot;\ * #,##0_-;_-&quot;$&quot;\ * #,##0\-;_-&quot;$&quot;\ * &quot;-&quot;_-;_-@_-"/>
    <numFmt numFmtId="187" formatCode="&quot;$&quot;\ #,##0.00_-;[Red]&quot;$&quot;\ #,##0.00\-"/>
    <numFmt numFmtId="188" formatCode="_-* #,##0_$_-;\-* #,##0_$_-;_-* &quot;-&quot;_$_-;_-@_-"/>
    <numFmt numFmtId="189" formatCode="\$#,##0;\(\$#,##0\)"/>
    <numFmt numFmtId="190" formatCode="0_ 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\$#,##0.00;\(\$#,##0.00\)"/>
    <numFmt numFmtId="194" formatCode="0;_琀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  <numFmt numFmtId="197" formatCode="_-* #,##0.00&quot;$&quot;_-;\-* #,##0.00&quot;$&quot;_-;_-* &quot;-&quot;??&quot;$&quot;_-;_-@_-"/>
    <numFmt numFmtId="198" formatCode="* #,##0;* \-#,##0;* &quot;-&quot;;@"/>
    <numFmt numFmtId="199" formatCode="#,##0;\(#,##0\)"/>
    <numFmt numFmtId="200" formatCode="0.00_);[Red]\(0.00\)"/>
    <numFmt numFmtId="201" formatCode="0.00_ "/>
    <numFmt numFmtId="202" formatCode="0.0000_ "/>
    <numFmt numFmtId="203" formatCode="0_);[Red]\(0\)"/>
    <numFmt numFmtId="204" formatCode="0.0_);[Red]\(0.0\)"/>
    <numFmt numFmtId="205" formatCode="0.00_ ;[Red]\-0.00\ "/>
    <numFmt numFmtId="206" formatCode="0.0_ "/>
  </numFmts>
  <fonts count="115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8"/>
      <name val="方正小标宋_GBK"/>
      <family val="4"/>
      <charset val="134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9"/>
      <name val="黑体"/>
      <family val="3"/>
      <charset val="134"/>
    </font>
    <font>
      <b/>
      <sz val="9"/>
      <name val="Times New Roman"/>
      <family val="1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Times New Roman"/>
      <family val="1"/>
    </font>
    <font>
      <sz val="12"/>
      <color theme="1"/>
      <name val="仿宋_GB2312"/>
      <family val="3"/>
      <charset val="134"/>
    </font>
    <font>
      <sz val="10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9"/>
      <color indexed="10"/>
      <name val="Times New Roman"/>
      <family val="1"/>
    </font>
    <font>
      <sz val="8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28"/>
      <color theme="1"/>
      <name val="宋体"/>
      <family val="3"/>
      <charset val="134"/>
      <scheme val="minor"/>
    </font>
    <font>
      <sz val="28"/>
      <color theme="1"/>
      <name val="方正小标宋_GBK"/>
      <family val="4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24"/>
      <name val="方正小标宋_GBK"/>
      <family val="4"/>
      <charset val="134"/>
    </font>
    <font>
      <sz val="11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18"/>
      <name val="方正小标宋简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0"/>
      <name val="Arial"/>
      <family val="2"/>
    </font>
    <font>
      <sz val="12"/>
      <color indexed="20"/>
      <name val="宋体"/>
      <family val="3"/>
      <charset val="134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indexed="9"/>
      <name val="宋体"/>
      <family val="3"/>
      <charset val="134"/>
    </font>
    <font>
      <sz val="10"/>
      <name val="Geneva"/>
      <family val="2"/>
    </font>
    <font>
      <b/>
      <sz val="13"/>
      <color indexed="56"/>
      <name val="宋体"/>
      <family val="3"/>
      <charset val="134"/>
    </font>
    <font>
      <sz val="12"/>
      <name val="Arial"/>
      <family val="2"/>
    </font>
    <font>
      <sz val="10"/>
      <name val="Helv"/>
      <family val="2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8"/>
      <name val="Tahoma"/>
      <family val="2"/>
    </font>
    <font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Helv"/>
      <family val="2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Times New Roman"/>
      <family val="1"/>
    </font>
    <font>
      <sz val="11"/>
      <name val="ＭＳ Ｐゴシック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Tahoma"/>
      <family val="2"/>
    </font>
    <font>
      <sz val="12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7"/>
      <name val="Small Fonts"/>
      <family val="2"/>
    </font>
    <font>
      <sz val="12"/>
      <color indexed="17"/>
      <name val="楷体_GB2312"/>
      <family val="3"/>
      <charset val="134"/>
    </font>
    <font>
      <b/>
      <sz val="21"/>
      <name val="楷体_GB2312"/>
      <family val="3"/>
      <charset val="134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b/>
      <sz val="10"/>
      <name val="Tms Rmn"/>
      <family val="1"/>
    </font>
    <font>
      <b/>
      <sz val="11"/>
      <color indexed="63"/>
      <name val="宋体"/>
      <family val="3"/>
      <charset val="134"/>
    </font>
    <font>
      <b/>
      <sz val="10"/>
      <name val="MS Sans Serif"/>
      <family val="2"/>
    </font>
    <font>
      <sz val="11"/>
      <color indexed="17"/>
      <name val="Tahoma"/>
      <family val="2"/>
    </font>
    <font>
      <sz val="11"/>
      <color theme="1"/>
      <name val="Tahoma"/>
      <family val="2"/>
    </font>
    <font>
      <b/>
      <sz val="14"/>
      <name val="楷体"/>
      <family val="3"/>
      <charset val="134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2"/>
      <name val="官帕眉"/>
      <charset val="134"/>
    </font>
    <font>
      <b/>
      <sz val="9"/>
      <name val="Arial"/>
      <family val="2"/>
    </font>
    <font>
      <u/>
      <sz val="12"/>
      <color indexed="12"/>
      <name val="宋体"/>
      <family val="3"/>
      <charset val="134"/>
    </font>
    <font>
      <sz val="10"/>
      <name val="楷体"/>
      <family val="3"/>
      <charset val="134"/>
    </font>
    <font>
      <b/>
      <sz val="12"/>
      <color indexed="8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name val="Arial"/>
      <family val="2"/>
    </font>
    <font>
      <sz val="12"/>
      <name val="바탕체"/>
      <charset val="134"/>
    </font>
    <font>
      <sz val="12"/>
      <name val="Courier"/>
      <family val="3"/>
    </font>
    <font>
      <b/>
      <i/>
      <sz val="16"/>
      <name val="Helv"/>
      <family val="2"/>
    </font>
    <font>
      <sz val="12"/>
      <name val="宋体"/>
      <family val="3"/>
      <charset val="134"/>
    </font>
    <font>
      <sz val="12"/>
      <color theme="0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30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53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indexed="5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10">
    <xf numFmtId="0" fontId="0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77" fontId="51" fillId="0" borderId="15" applyFill="0" applyProtection="0">
      <alignment horizontal="right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7" fillId="0" borderId="0"/>
    <xf numFmtId="0" fontId="52" fillId="13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/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59" fillId="0" borderId="0" applyNumberFormat="0" applyFill="0" applyBorder="0" applyAlignment="0" applyProtection="0">
      <alignment vertical="top"/>
    </xf>
    <xf numFmtId="0" fontId="48" fillId="7" borderId="0" applyNumberFormat="0" applyBorder="0" applyAlignment="0" applyProtection="0">
      <alignment vertical="center"/>
    </xf>
    <xf numFmtId="178" fontId="60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2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" fillId="0" borderId="0"/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4" fillId="0" borderId="19" applyProtection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5" fillId="0" borderId="0"/>
    <xf numFmtId="0" fontId="48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70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07" fillId="0" borderId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1" fillId="11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2" fillId="0" borderId="2">
      <alignment horizontal="distributed" vertical="center" wrapText="1"/>
    </xf>
    <xf numFmtId="0" fontId="1" fillId="1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52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179" fontId="74" fillId="27" borderId="0"/>
    <xf numFmtId="0" fontId="52" fillId="1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7" fillId="0" borderId="0">
      <alignment horizontal="center" wrapText="1"/>
      <protection locked="0"/>
    </xf>
    <xf numFmtId="0" fontId="52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2" fillId="0" borderId="0"/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07" fillId="0" borderId="0"/>
    <xf numFmtId="0" fontId="56" fillId="15" borderId="17" applyNumberFormat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7" fillId="0" borderId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2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0" fillId="0" borderId="0"/>
    <xf numFmtId="0" fontId="52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49" fontId="51" fillId="0" borderId="0" applyFont="0" applyFill="0" applyBorder="0" applyAlignment="0" applyProtection="0"/>
    <xf numFmtId="0" fontId="1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0" borderId="0"/>
    <xf numFmtId="0" fontId="15" fillId="0" borderId="0">
      <alignment vertical="center"/>
    </xf>
    <xf numFmtId="0" fontId="107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52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40" fontId="78" fillId="0" borderId="0" applyFont="0" applyFill="0" applyBorder="0" applyAlignment="0" applyProtection="0"/>
    <xf numFmtId="0" fontId="56" fillId="15" borderId="17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180" fontId="60" fillId="0" borderId="0" applyFont="0" applyFill="0" applyBorder="0" applyAlignment="0" applyProtection="0"/>
    <xf numFmtId="0" fontId="1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/>
    <xf numFmtId="0" fontId="53" fillId="2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2" fillId="0" borderId="2">
      <alignment horizontal="distributed" vertical="center" wrapText="1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51" fillId="0" borderId="0"/>
    <xf numFmtId="0" fontId="62" fillId="0" borderId="0"/>
    <xf numFmtId="0" fontId="1" fillId="2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79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2" fillId="0" borderId="0"/>
    <xf numFmtId="0" fontId="52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1" fillId="15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3" borderId="0" applyNumberFormat="0" applyBorder="0" applyAlignment="0" applyProtection="0">
      <alignment vertical="center"/>
    </xf>
    <xf numFmtId="181" fontId="59" fillId="0" borderId="0" applyFill="0" applyBorder="0" applyAlignment="0"/>
    <xf numFmtId="0" fontId="50" fillId="30" borderId="0" applyNumberFormat="0" applyBorder="0" applyAlignment="0" applyProtection="0"/>
    <xf numFmtId="0" fontId="15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62" fillId="0" borderId="0"/>
    <xf numFmtId="0" fontId="6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51" fillId="0" borderId="0"/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50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5" fillId="0" borderId="0"/>
    <xf numFmtId="0" fontId="107" fillId="0" borderId="0">
      <alignment vertical="center"/>
    </xf>
    <xf numFmtId="0" fontId="1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6" fillId="15" borderId="1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107" fillId="0" borderId="0"/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07" fillId="0" borderId="0"/>
    <xf numFmtId="182" fontId="51" fillId="0" borderId="0" applyFont="0" applyFill="0" applyBorder="0" applyAlignment="0" applyProtection="0"/>
    <xf numFmtId="183" fontId="107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7" fillId="0" borderId="0"/>
    <xf numFmtId="0" fontId="52" fillId="3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7" fillId="0" borderId="0"/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4" fontId="51" fillId="0" borderId="0" applyFont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7" fillId="0" borderId="0"/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7" fillId="0" borderId="0"/>
    <xf numFmtId="0" fontId="52" fillId="19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107" fillId="0" borderId="0"/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37" fontId="83" fillId="0" borderId="0"/>
    <xf numFmtId="0" fontId="68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1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5" fillId="0" borderId="0">
      <protection locked="0"/>
    </xf>
    <xf numFmtId="0" fontId="48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62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53" fillId="29" borderId="0" applyNumberFormat="0" applyBorder="0" applyAlignment="0" applyProtection="0"/>
    <xf numFmtId="0" fontId="1" fillId="0" borderId="0">
      <alignment vertical="center"/>
    </xf>
    <xf numFmtId="0" fontId="107" fillId="0" borderId="0"/>
    <xf numFmtId="1" fontId="42" fillId="0" borderId="2">
      <alignment vertical="center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77" fillId="0" borderId="0"/>
    <xf numFmtId="0" fontId="52" fillId="25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52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1" fillId="10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2" fillId="0" borderId="0"/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5" fillId="0" borderId="22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0" borderId="2">
      <alignment horizontal="distributed" vertical="center" wrapText="1"/>
    </xf>
    <xf numFmtId="0" fontId="48" fillId="7" borderId="0" applyNumberFormat="0" applyBorder="0" applyAlignment="0" applyProtection="0">
      <alignment vertical="center"/>
    </xf>
    <xf numFmtId="0" fontId="42" fillId="0" borderId="2">
      <alignment horizontal="distributed" vertical="center" wrapText="1"/>
    </xf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6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7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5" fillId="0" borderId="0">
      <alignment horizontal="centerContinuous" vertical="center"/>
    </xf>
    <xf numFmtId="0" fontId="75" fillId="0" borderId="0" applyNumberFormat="0" applyFill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1" fillId="32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1" fillId="1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15" fillId="0" borderId="0">
      <alignment vertical="center"/>
    </xf>
    <xf numFmtId="176" fontId="107" fillId="0" borderId="0" applyFont="0" applyFill="0" applyBorder="0" applyAlignment="0" applyProtection="0"/>
    <xf numFmtId="0" fontId="1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07" fillId="0" borderId="0"/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107" fillId="0" borderId="0"/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" fontId="42" fillId="0" borderId="2">
      <alignment vertical="center"/>
      <protection locked="0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1" fontId="42" fillId="0" borderId="2">
      <alignment vertical="center"/>
      <protection locked="0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186" fontId="51" fillId="0" borderId="0" applyFont="0" applyFill="0" applyBorder="0" applyAlignment="0" applyProtection="0"/>
    <xf numFmtId="0" fontId="64" fillId="0" borderId="19" applyProtection="0"/>
    <xf numFmtId="0" fontId="73" fillId="2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2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61" fillId="11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2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10" fontId="86" fillId="2" borderId="2" applyNumberFormat="0" applyBorder="0" applyAlignment="0" applyProtection="0"/>
    <xf numFmtId="0" fontId="1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107" fillId="0" borderId="0"/>
    <xf numFmtId="0" fontId="15" fillId="0" borderId="0">
      <alignment vertical="center"/>
    </xf>
    <xf numFmtId="0" fontId="88" fillId="33" borderId="8">
      <protection locked="0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8" fillId="33" borderId="8">
      <protection locked="0"/>
    </xf>
    <xf numFmtId="0" fontId="5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0" fillId="34" borderId="0" applyNumberFormat="0" applyFont="0" applyBorder="0" applyAlignment="0" applyProtection="0"/>
    <xf numFmtId="0" fontId="107" fillId="0" borderId="0"/>
    <xf numFmtId="10" fontId="51" fillId="0" borderId="0" applyFont="0" applyFill="0" applyBorder="0" applyAlignment="0" applyProtection="0"/>
    <xf numFmtId="0" fontId="1" fillId="0" borderId="0">
      <alignment vertical="center"/>
    </xf>
    <xf numFmtId="0" fontId="107" fillId="0" borderId="0"/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4" fillId="0" borderId="0"/>
    <xf numFmtId="0" fontId="1" fillId="21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0" fillId="0" borderId="0">
      <alignment vertical="center"/>
    </xf>
    <xf numFmtId="187" fontId="51" fillId="0" borderId="0" applyFont="0" applyFill="0" applyBorder="0" applyAlignment="0" applyProtection="0"/>
    <xf numFmtId="0" fontId="107" fillId="0" borderId="0"/>
    <xf numFmtId="0" fontId="107" fillId="0" borderId="0"/>
    <xf numFmtId="0" fontId="52" fillId="13" borderId="0" applyNumberFormat="0" applyBorder="0" applyAlignment="0" applyProtection="0">
      <alignment vertical="center"/>
    </xf>
    <xf numFmtId="10" fontId="86" fillId="2" borderId="2" applyNumberFormat="0" applyBorder="0" applyAlignment="0" applyProtection="0"/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2" fontId="64" fillId="0" borderId="0" applyProtection="0"/>
    <xf numFmtId="0" fontId="52" fillId="2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0" fillId="0" borderId="27">
      <alignment horizont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3" fontId="51" fillId="0" borderId="0" applyFont="0" applyFill="0" applyBorder="0" applyAlignment="0" applyProtection="0"/>
    <xf numFmtId="0" fontId="56" fillId="15" borderId="17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7" fillId="0" borderId="0"/>
    <xf numFmtId="0" fontId="107" fillId="0" borderId="0"/>
    <xf numFmtId="37" fontId="83" fillId="0" borderId="0"/>
    <xf numFmtId="0" fontId="107" fillId="0" borderId="0"/>
    <xf numFmtId="0" fontId="42" fillId="0" borderId="2">
      <alignment horizontal="distributed" vertical="center" wrapText="1"/>
    </xf>
    <xf numFmtId="0" fontId="61" fillId="7" borderId="0" applyNumberFormat="0" applyBorder="0" applyAlignment="0" applyProtection="0"/>
    <xf numFmtId="0" fontId="1" fillId="16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107" fillId="0" borderId="0"/>
    <xf numFmtId="0" fontId="61" fillId="35" borderId="0" applyNumberFormat="0" applyBorder="0" applyAlignment="0" applyProtection="0"/>
    <xf numFmtId="0" fontId="10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81" fillId="18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82" fillId="11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3" fontId="107" fillId="0" borderId="0" applyFont="0" applyFill="0" applyBorder="0" applyAlignment="0" applyProtection="0">
      <alignment vertical="center"/>
    </xf>
    <xf numFmtId="0" fontId="7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0" borderId="0"/>
    <xf numFmtId="0" fontId="107" fillId="0" borderId="0"/>
    <xf numFmtId="0" fontId="75" fillId="0" borderId="0" applyNumberFormat="0" applyFill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107" fillId="0" borderId="0">
      <alignment vertical="center"/>
    </xf>
    <xf numFmtId="0" fontId="88" fillId="33" borderId="8">
      <protection locked="0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56" fillId="15" borderId="17" applyNumberFormat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1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7" fillId="0" borderId="0"/>
    <xf numFmtId="0" fontId="4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07" fillId="0" borderId="0"/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3" fillId="8" borderId="0" applyNumberFormat="0" applyBorder="0" applyAlignment="0" applyProtection="0">
      <alignment vertical="center"/>
    </xf>
    <xf numFmtId="0" fontId="107" fillId="0" borderId="0"/>
    <xf numFmtId="0" fontId="49" fillId="11" borderId="0" applyNumberFormat="0" applyBorder="0" applyAlignment="0" applyProtection="0">
      <alignment vertical="center"/>
    </xf>
    <xf numFmtId="0" fontId="107" fillId="0" borderId="0"/>
    <xf numFmtId="0" fontId="5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79" fillId="0" borderId="25" applyNumberFormat="0" applyFill="0" applyAlignment="0" applyProtection="0">
      <alignment vertical="center"/>
    </xf>
    <xf numFmtId="0" fontId="77" fillId="0" borderId="0"/>
    <xf numFmtId="0" fontId="107" fillId="0" borderId="0"/>
    <xf numFmtId="0" fontId="7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/>
    <xf numFmtId="0" fontId="70" fillId="0" borderId="0"/>
    <xf numFmtId="0" fontId="107" fillId="0" borderId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2" fillId="0" borderId="0"/>
    <xf numFmtId="0" fontId="107" fillId="0" borderId="0"/>
    <xf numFmtId="0" fontId="15" fillId="0" borderId="0">
      <alignment vertical="center"/>
    </xf>
    <xf numFmtId="0" fontId="1" fillId="0" borderId="0">
      <alignment vertical="center"/>
    </xf>
    <xf numFmtId="0" fontId="107" fillId="0" borderId="0">
      <alignment vertical="center"/>
    </xf>
    <xf numFmtId="176" fontId="107" fillId="0" borderId="0" applyFont="0" applyFill="0" applyBorder="0" applyAlignment="0" applyProtection="0"/>
    <xf numFmtId="0" fontId="52" fillId="24" borderId="0" applyNumberFormat="0" applyBorder="0" applyAlignment="0" applyProtection="0">
      <alignment vertical="center"/>
    </xf>
    <xf numFmtId="0" fontId="107" fillId="0" borderId="0"/>
    <xf numFmtId="0" fontId="1" fillId="0" borderId="0">
      <alignment vertical="center"/>
    </xf>
    <xf numFmtId="0" fontId="107" fillId="0" borderId="0"/>
    <xf numFmtId="0" fontId="107" fillId="0" borderId="0"/>
    <xf numFmtId="0" fontId="48" fillId="16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107" fillId="0" borderId="0"/>
    <xf numFmtId="0" fontId="52" fillId="19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84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188" fontId="77" fillId="0" borderId="0" applyFont="0" applyFill="0" applyBorder="0" applyAlignment="0" applyProtection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9" fontId="11" fillId="0" borderId="0"/>
    <xf numFmtId="0" fontId="49" fillId="8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76" fillId="28" borderId="24" applyNumberFormat="0" applyAlignment="0" applyProtection="0">
      <alignment vertical="center"/>
    </xf>
    <xf numFmtId="185" fontId="42" fillId="0" borderId="2">
      <alignment vertical="center"/>
      <protection locked="0"/>
    </xf>
    <xf numFmtId="0" fontId="55" fillId="0" borderId="2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07" fillId="0" borderId="0"/>
    <xf numFmtId="0" fontId="1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07" fillId="0" borderId="0"/>
    <xf numFmtId="0" fontId="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1" fillId="0" borderId="4" applyNumberFormat="0" applyFill="0" applyProtection="0">
      <alignment horizontal="left"/>
    </xf>
    <xf numFmtId="0" fontId="49" fillId="8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4" fontId="107" fillId="0" borderId="0">
      <alignment vertical="center"/>
    </xf>
    <xf numFmtId="0" fontId="107" fillId="0" borderId="0"/>
    <xf numFmtId="0" fontId="107" fillId="0" borderId="0"/>
    <xf numFmtId="0" fontId="49" fillId="11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92" fillId="0" borderId="0"/>
    <xf numFmtId="0" fontId="15" fillId="0" borderId="0">
      <alignment vertical="center"/>
    </xf>
    <xf numFmtId="0" fontId="63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29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37" fontId="83" fillId="0" borderId="0"/>
    <xf numFmtId="0" fontId="82" fillId="11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67" fillId="0" borderId="20" applyNumberFormat="0" applyFill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8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53" fillId="29" borderId="0" applyNumberFormat="0" applyBorder="0" applyAlignment="0" applyProtection="0"/>
    <xf numFmtId="0" fontId="107" fillId="0" borderId="0"/>
    <xf numFmtId="0" fontId="49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82" fillId="8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>
      <alignment vertical="center"/>
    </xf>
    <xf numFmtId="0" fontId="107" fillId="0" borderId="0">
      <alignment vertical="center"/>
    </xf>
    <xf numFmtId="0" fontId="15" fillId="0" borderId="0">
      <alignment vertical="center"/>
    </xf>
    <xf numFmtId="0" fontId="10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93" fillId="0" borderId="4" applyNumberFormat="0" applyFill="0" applyProtection="0">
      <alignment horizontal="center"/>
    </xf>
    <xf numFmtId="0" fontId="55" fillId="0" borderId="22" applyNumberFormat="0" applyFill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107" fillId="0" borderId="0"/>
    <xf numFmtId="0" fontId="76" fillId="28" borderId="2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7" fillId="0" borderId="0">
      <alignment vertical="center"/>
    </xf>
    <xf numFmtId="0" fontId="107" fillId="0" borderId="0"/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0" fontId="107" fillId="0" borderId="0"/>
    <xf numFmtId="0" fontId="56" fillId="15" borderId="17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>
      <alignment vertical="center"/>
    </xf>
    <xf numFmtId="0" fontId="79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1" fillId="28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89" fillId="15" borderId="2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19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7" fillId="0" borderId="0"/>
    <xf numFmtId="0" fontId="1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07" fillId="0" borderId="0"/>
    <xf numFmtId="0" fontId="53" fillId="29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107" fillId="0" borderId="0"/>
    <xf numFmtId="183" fontId="107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3" fillId="8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1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8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8" fillId="0" borderId="0" applyFont="0" applyFill="0" applyBorder="0" applyAlignment="0" applyProtection="0"/>
    <xf numFmtId="191" fontId="77" fillId="0" borderId="0" applyFont="0" applyFill="0" applyBorder="0" applyAlignment="0" applyProtection="0"/>
    <xf numFmtId="0" fontId="107" fillId="0" borderId="0"/>
    <xf numFmtId="0" fontId="107" fillId="0" borderId="0"/>
    <xf numFmtId="0" fontId="48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0" fontId="107" fillId="20" borderId="23" applyNumberFormat="0" applyFont="0" applyAlignment="0" applyProtection="0">
      <alignment vertical="center"/>
    </xf>
    <xf numFmtId="0" fontId="15" fillId="6" borderId="16" applyNumberFormat="0" applyFon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73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07" fillId="0" borderId="0"/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71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86" fillId="15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89" fillId="15" borderId="2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179" fontId="94" fillId="36" borderId="0"/>
    <xf numFmtId="0" fontId="107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/>
    <xf numFmtId="0" fontId="15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6" fillId="0" borderId="0"/>
    <xf numFmtId="0" fontId="52" fillId="2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5" fillId="0" borderId="6">
      <alignment horizontal="left"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81" fillId="11" borderId="0" applyNumberFormat="0" applyBorder="0" applyAlignment="0" applyProtection="0"/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" fontId="42" fillId="0" borderId="2">
      <alignment vertical="center"/>
      <protection locked="0"/>
    </xf>
    <xf numFmtId="0" fontId="107" fillId="0" borderId="0"/>
    <xf numFmtId="0" fontId="49" fillId="11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07" fillId="0" borderId="0"/>
    <xf numFmtId="0" fontId="53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6" fillId="0" borderId="0"/>
    <xf numFmtId="0" fontId="56" fillId="15" borderId="17" applyNumberFormat="0" applyAlignment="0" applyProtection="0">
      <alignment vertical="center"/>
    </xf>
    <xf numFmtId="0" fontId="70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1" fontId="51" fillId="0" borderId="15" applyFill="0" applyProtection="0">
      <alignment horizont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0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66" fillId="0" borderId="0" applyNumberForma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53" fillId="29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70" fillId="0" borderId="0">
      <alignment vertical="center"/>
    </xf>
    <xf numFmtId="186" fontId="51" fillId="0" borderId="0" applyFont="0" applyFill="0" applyBorder="0" applyAlignment="0" applyProtection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6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72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3" fillId="8" borderId="0" applyNumberFormat="0" applyBorder="0" applyAlignment="0" applyProtection="0"/>
    <xf numFmtId="0" fontId="107" fillId="0" borderId="0"/>
    <xf numFmtId="0" fontId="73" fillId="23" borderId="0" applyNumberFormat="0" applyBorder="0" applyAlignment="0" applyProtection="0">
      <alignment vertical="center"/>
    </xf>
    <xf numFmtId="0" fontId="60" fillId="0" borderId="0" applyNumberFormat="0" applyFont="0" applyFill="0" applyBorder="0" applyAlignment="0" applyProtection="0">
      <alignment horizontal="left"/>
    </xf>
    <xf numFmtId="0" fontId="15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107" fillId="0" borderId="0"/>
    <xf numFmtId="0" fontId="53" fillId="11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8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69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5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5" fillId="0" borderId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7" fillId="0" borderId="0"/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89" fillId="15" borderId="26" applyNumberFormat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107" fillId="0" borderId="0"/>
    <xf numFmtId="0" fontId="51" fillId="0" borderId="4" applyNumberFormat="0" applyFill="0" applyProtection="0">
      <alignment horizontal="right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10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79" fillId="0" borderId="25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/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" fillId="0" borderId="0">
      <alignment vertical="center"/>
    </xf>
    <xf numFmtId="0" fontId="107" fillId="0" borderId="0"/>
    <xf numFmtId="0" fontId="107" fillId="0" borderId="0">
      <alignment vertical="center"/>
    </xf>
    <xf numFmtId="0" fontId="1" fillId="0" borderId="0">
      <alignment vertical="center"/>
    </xf>
    <xf numFmtId="0" fontId="84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62" fillId="0" borderId="0"/>
    <xf numFmtId="0" fontId="107" fillId="0" borderId="0"/>
    <xf numFmtId="0" fontId="69" fillId="7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56" fillId="15" borderId="17" applyNumberFormat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15" fillId="0" borderId="0">
      <alignment vertical="center"/>
    </xf>
    <xf numFmtId="0" fontId="100" fillId="0" borderId="15" applyNumberFormat="0" applyFill="0" applyProtection="0">
      <alignment horizontal="center"/>
    </xf>
    <xf numFmtId="0" fontId="107" fillId="0" borderId="0">
      <alignment vertical="center"/>
    </xf>
    <xf numFmtId="0" fontId="107" fillId="0" borderId="0">
      <alignment vertical="center"/>
    </xf>
    <xf numFmtId="0" fontId="1" fillId="0" borderId="0">
      <alignment vertical="center"/>
    </xf>
    <xf numFmtId="0" fontId="107" fillId="0" borderId="0"/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1" fontId="42" fillId="0" borderId="2">
      <alignment vertical="center"/>
      <protection locked="0"/>
    </xf>
    <xf numFmtId="0" fontId="10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07" fillId="0" borderId="0"/>
    <xf numFmtId="0" fontId="53" fillId="11" borderId="0" applyNumberFormat="0" applyBorder="0" applyAlignment="0" applyProtection="0">
      <alignment vertical="center"/>
    </xf>
    <xf numFmtId="9" fontId="107" fillId="0" borderId="0" applyFon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5" fillId="0" borderId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84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107" fillId="0" borderId="0">
      <alignment vertical="center"/>
    </xf>
    <xf numFmtId="0" fontId="81" fillId="15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92" fontId="7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5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107" fillId="0" borderId="0">
      <alignment vertical="center"/>
    </xf>
    <xf numFmtId="0" fontId="1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107" fillId="0" borderId="0">
      <alignment vertical="center"/>
    </xf>
    <xf numFmtId="0" fontId="15" fillId="0" borderId="0">
      <alignment vertical="center"/>
    </xf>
    <xf numFmtId="0" fontId="89" fillId="15" borderId="26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68" fillId="16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/>
    <xf numFmtId="1" fontId="42" fillId="0" borderId="2">
      <alignment vertical="center"/>
      <protection locked="0"/>
    </xf>
    <xf numFmtId="0" fontId="107" fillId="0" borderId="0"/>
    <xf numFmtId="0" fontId="15" fillId="0" borderId="0">
      <alignment vertical="center"/>
    </xf>
    <xf numFmtId="0" fontId="15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79" fillId="0" borderId="25" applyNumberFormat="0" applyFill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107" fillId="20" borderId="23" applyNumberFormat="0" applyFon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2" fillId="25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/>
    <xf numFmtId="0" fontId="52" fillId="25" borderId="0" applyNumberFormat="0" applyBorder="0" applyAlignment="0" applyProtection="0">
      <alignment vertical="center"/>
    </xf>
    <xf numFmtId="0" fontId="107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0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 applyNumberFormat="0" applyFill="0" applyBorder="0" applyAlignment="0" applyProtection="0"/>
    <xf numFmtId="0" fontId="70" fillId="0" borderId="0"/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89" fillId="15" borderId="26" applyNumberFormat="0" applyAlignment="0" applyProtection="0">
      <alignment vertical="center"/>
    </xf>
    <xf numFmtId="0" fontId="107" fillId="0" borderId="0"/>
    <xf numFmtId="0" fontId="72" fillId="7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107" fillId="0" borderId="0"/>
    <xf numFmtId="0" fontId="10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0" borderId="0">
      <alignment vertical="center"/>
    </xf>
    <xf numFmtId="193" fontId="11" fillId="0" borderId="0"/>
    <xf numFmtId="0" fontId="107" fillId="0" borderId="0">
      <alignment vertical="center"/>
    </xf>
    <xf numFmtId="0" fontId="64" fillId="0" borderId="19" applyProtection="0"/>
    <xf numFmtId="0" fontId="107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81" fillId="3" borderId="0" applyNumberFormat="0" applyBorder="0" applyAlignment="0" applyProtection="0"/>
    <xf numFmtId="0" fontId="107" fillId="0" borderId="0">
      <alignment vertical="center"/>
    </xf>
    <xf numFmtId="0" fontId="69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9" fillId="0" borderId="0"/>
    <xf numFmtId="0" fontId="48" fillId="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107" fillId="0" borderId="0"/>
    <xf numFmtId="0" fontId="52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1" fillId="0" borderId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70" fillId="0" borderId="0"/>
    <xf numFmtId="0" fontId="76" fillId="28" borderId="2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1" fillId="38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5" fontId="60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6" fillId="20" borderId="23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2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1" fillId="0" borderId="0"/>
    <xf numFmtId="0" fontId="69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8" fillId="16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9" fontId="65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1" fillId="3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70" fillId="0" borderId="0"/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15" fillId="0" borderId="0"/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1" fillId="24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50" fillId="7" borderId="0" applyNumberFormat="0" applyBorder="0" applyAlignment="0" applyProtection="0"/>
    <xf numFmtId="0" fontId="61" fillId="15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77" fillId="0" borderId="0"/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5" fillId="0" borderId="6">
      <alignment horizontal="left"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43" fontId="107" fillId="0" borderId="0" applyFon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1" fillId="40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101" fillId="41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03" fillId="0" borderId="0" applyProtection="0"/>
    <xf numFmtId="0" fontId="6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194" fontId="1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65" fillId="0" borderId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00" fillId="0" borderId="15" applyNumberFormat="0" applyFill="0" applyProtection="0">
      <alignment horizontal="left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77" fillId="0" borderId="0"/>
    <xf numFmtId="0" fontId="49" fillId="8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2" fillId="0" borderId="2">
      <alignment horizontal="distributed" vertical="center" wrapText="1"/>
    </xf>
    <xf numFmtId="0" fontId="48" fillId="7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81" fillId="3" borderId="0" applyNumberFormat="0" applyBorder="0" applyAlignment="0" applyProtection="0"/>
    <xf numFmtId="0" fontId="107" fillId="20" borderId="23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77" fillId="0" borderId="0"/>
    <xf numFmtId="0" fontId="49" fillId="8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31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4" fillId="0" borderId="0"/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95" fontId="51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07" fillId="0" borderId="0"/>
    <xf numFmtId="0" fontId="107" fillId="20" borderId="23" applyNumberFormat="0" applyFont="0" applyAlignment="0" applyProtection="0">
      <alignment vertical="center"/>
    </xf>
    <xf numFmtId="0" fontId="15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95" fillId="0" borderId="0" applyProtection="0"/>
    <xf numFmtId="0" fontId="72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61" fillId="19" borderId="0" applyNumberFormat="0" applyBorder="0" applyAlignment="0" applyProtection="0"/>
    <xf numFmtId="0" fontId="48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43" fontId="107" fillId="0" borderId="0" applyFon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4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0" borderId="20" applyNumberFormat="0" applyFill="0" applyAlignment="0" applyProtection="0">
      <alignment vertical="center"/>
    </xf>
    <xf numFmtId="0" fontId="107" fillId="0" borderId="0">
      <alignment vertical="center"/>
    </xf>
    <xf numFmtId="0" fontId="89" fillId="15" borderId="26" applyNumberForma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7" fillId="0" borderId="0"/>
    <xf numFmtId="0" fontId="101" fillId="42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81" fillId="20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61" fillId="9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176" fontId="107" fillId="0" borderId="0" applyFont="0" applyFill="0" applyBorder="0" applyAlignment="0" applyProtection="0"/>
    <xf numFmtId="0" fontId="71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5" fillId="0" borderId="6">
      <alignment horizontal="left" vertical="center"/>
    </xf>
    <xf numFmtId="0" fontId="52" fillId="25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0" fillId="0" borderId="0"/>
    <xf numFmtId="0" fontId="52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2" fillId="1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52" fillId="14" borderId="0" applyNumberFormat="0" applyBorder="0" applyAlignment="0" applyProtection="0">
      <alignment vertical="center"/>
    </xf>
    <xf numFmtId="0" fontId="105" fillId="0" borderId="0"/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/>
    <xf numFmtId="0" fontId="77" fillId="0" borderId="0"/>
    <xf numFmtId="0" fontId="42" fillId="0" borderId="2">
      <alignment horizontal="distributed" vertical="center" wrapText="1"/>
    </xf>
    <xf numFmtId="0" fontId="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0" fillId="0" borderId="0"/>
    <xf numFmtId="0" fontId="52" fillId="24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11" fillId="0" borderId="0"/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52" fillId="3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95" fillId="0" borderId="28" applyNumberFormat="0" applyAlignment="0" applyProtection="0">
      <alignment horizontal="left" vertical="center"/>
    </xf>
    <xf numFmtId="0" fontId="48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5" fillId="0" borderId="0">
      <alignment vertical="center"/>
    </xf>
    <xf numFmtId="0" fontId="1" fillId="3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73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4" fillId="0" borderId="0" applyProtection="0"/>
    <xf numFmtId="0" fontId="61" fillId="13" borderId="0" applyNumberFormat="0" applyBorder="0" applyAlignment="0" applyProtection="0"/>
    <xf numFmtId="0" fontId="107" fillId="0" borderId="0">
      <alignment vertical="center"/>
    </xf>
    <xf numFmtId="0" fontId="79" fillId="0" borderId="25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7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50" fillId="30" borderId="0" applyNumberFormat="0" applyBorder="0" applyAlignment="0" applyProtection="0"/>
    <xf numFmtId="0" fontId="52" fillId="24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96" fontId="51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176" fontId="107" fillId="0" borderId="0" applyFont="0" applyFill="0" applyBorder="0" applyAlignment="0" applyProtection="0"/>
    <xf numFmtId="0" fontId="1" fillId="16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56" fillId="15" borderId="17" applyNumberFormat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71" fillId="0" borderId="21" applyNumberFormat="0" applyFill="0" applyAlignment="0" applyProtection="0">
      <alignment vertical="center"/>
    </xf>
    <xf numFmtId="0" fontId="107" fillId="0" borderId="0"/>
    <xf numFmtId="0" fontId="73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76" fillId="28" borderId="24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85" fontId="42" fillId="0" borderId="2">
      <alignment vertical="center"/>
      <protection locked="0"/>
    </xf>
    <xf numFmtId="0" fontId="1" fillId="2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107" fillId="0" borderId="0"/>
    <xf numFmtId="0" fontId="52" fillId="14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61" fillId="23" borderId="0" applyNumberFormat="0" applyBorder="0" applyAlignment="0" applyProtection="0"/>
    <xf numFmtId="0" fontId="76" fillId="28" borderId="24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1" fontId="51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38" fontId="78" fillId="0" borderId="0" applyFont="0" applyFill="0" applyBorder="0" applyAlignment="0" applyProtection="0"/>
    <xf numFmtId="0" fontId="1" fillId="24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97" fontId="7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6" fillId="0" borderId="0"/>
    <xf numFmtId="0" fontId="49" fillId="8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54" fillId="3" borderId="17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3" fontId="107" fillId="0" borderId="0" applyFont="0" applyFill="0" applyBorder="0" applyAlignment="0" applyProtection="0">
      <alignment vertical="center"/>
    </xf>
    <xf numFmtId="198" fontId="1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20" borderId="23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1" fillId="3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9" fillId="15" borderId="26" applyNumberFormat="0" applyAlignment="0" applyProtection="0">
      <alignment vertical="center"/>
    </xf>
    <xf numFmtId="0" fontId="76" fillId="28" borderId="24" applyNumberForma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0" fontId="60" fillId="0" borderId="0" applyFont="0" applyFill="0" applyBorder="0" applyAlignment="0" applyProtection="0"/>
    <xf numFmtId="176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52" fillId="1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15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7" fillId="0" borderId="0"/>
    <xf numFmtId="0" fontId="107" fillId="0" borderId="0"/>
    <xf numFmtId="0" fontId="58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0" borderId="0">
      <alignment vertical="center"/>
    </xf>
    <xf numFmtId="4" fontId="6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07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5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7" fillId="0" borderId="0">
      <alignment vertical="center"/>
    </xf>
    <xf numFmtId="0" fontId="48" fillId="7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199" fontId="11" fillId="0" borderId="0"/>
    <xf numFmtId="0" fontId="1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183" fontId="107" fillId="0" borderId="0" applyFont="0" applyFill="0" applyBorder="0" applyAlignment="0" applyProtection="0">
      <alignment vertical="center"/>
    </xf>
    <xf numFmtId="43" fontId="107" fillId="0" borderId="0" applyFont="0" applyFill="0" applyBorder="0" applyAlignment="0" applyProtection="0">
      <alignment vertical="center"/>
    </xf>
    <xf numFmtId="0" fontId="61" fillId="43" borderId="0" applyNumberFormat="0" applyBorder="0" applyAlignment="0" applyProtection="0"/>
    <xf numFmtId="176" fontId="10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7" fillId="0" borderId="0">
      <alignment vertical="center"/>
    </xf>
    <xf numFmtId="0" fontId="26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0" fillId="30" borderId="0" applyNumberFormat="0" applyBorder="0" applyAlignment="0" applyProtection="0"/>
    <xf numFmtId="176" fontId="10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61" fillId="44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70" fillId="0" borderId="0">
      <alignment vertical="center"/>
    </xf>
    <xf numFmtId="0" fontId="52" fillId="13" borderId="0" applyNumberFormat="0" applyBorder="0" applyAlignment="0" applyProtection="0">
      <alignment vertical="center"/>
    </xf>
    <xf numFmtId="176" fontId="107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1" fontId="42" fillId="0" borderId="2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3" fontId="60" fillId="0" borderId="0" applyFont="0" applyFill="0" applyBorder="0" applyAlignment="0" applyProtection="0"/>
    <xf numFmtId="0" fontId="49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75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7" fillId="0" borderId="0"/>
    <xf numFmtId="0" fontId="1" fillId="1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1" fillId="0" borderId="0"/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38" fontId="60" fillId="0" borderId="0" applyFont="0" applyFill="0" applyBorder="0" applyAlignment="0" applyProtection="0"/>
    <xf numFmtId="0" fontId="48" fillId="7" borderId="0" applyNumberFormat="0" applyBorder="0" applyAlignment="0" applyProtection="0">
      <alignment vertical="center"/>
    </xf>
    <xf numFmtId="0" fontId="107" fillId="0" borderId="0"/>
    <xf numFmtId="0" fontId="48" fillId="7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1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3" fontId="51" fillId="0" borderId="0" applyFont="0" applyFill="0" applyProtection="0"/>
    <xf numFmtId="0" fontId="55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2" fillId="0" borderId="0"/>
    <xf numFmtId="0" fontId="1" fillId="2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</cellStyleXfs>
  <cellXfs count="417">
    <xf numFmtId="0" fontId="0" fillId="0" borderId="0" xfId="0"/>
    <xf numFmtId="0" fontId="0" fillId="0" borderId="0" xfId="0" applyFill="1" applyAlignment="1">
      <alignment vertical="center"/>
    </xf>
    <xf numFmtId="0" fontId="9" fillId="0" borderId="2" xfId="1331" applyFont="1" applyFill="1" applyBorder="1" applyAlignment="1">
      <alignment horizontal="center" vertical="center" wrapText="1"/>
    </xf>
    <xf numFmtId="0" fontId="8" fillId="0" borderId="2" xfId="1331" applyFont="1" applyFill="1" applyBorder="1" applyAlignment="1">
      <alignment vertical="center" wrapText="1"/>
    </xf>
    <xf numFmtId="0" fontId="8" fillId="4" borderId="2" xfId="1331" applyFont="1" applyFill="1" applyBorder="1" applyAlignment="1">
      <alignment vertical="center" wrapText="1"/>
    </xf>
    <xf numFmtId="0" fontId="9" fillId="0" borderId="5" xfId="1331" applyFont="1" applyFill="1" applyBorder="1" applyAlignment="1">
      <alignment horizontal="center" vertical="center" wrapText="1"/>
    </xf>
    <xf numFmtId="0" fontId="9" fillId="0" borderId="6" xfId="1331" applyFont="1" applyFill="1" applyBorder="1" applyAlignment="1">
      <alignment horizontal="center" vertical="center" wrapText="1"/>
    </xf>
    <xf numFmtId="0" fontId="8" fillId="0" borderId="2" xfId="1331" applyFont="1" applyFill="1" applyBorder="1" applyAlignment="1">
      <alignment vertical="center"/>
    </xf>
    <xf numFmtId="200" fontId="4" fillId="4" borderId="4" xfId="1331" applyNumberFormat="1" applyFont="1" applyFill="1" applyBorder="1" applyAlignment="1">
      <alignment horizontal="center" vertical="center" wrapText="1"/>
    </xf>
    <xf numFmtId="200" fontId="17" fillId="4" borderId="2" xfId="1095" applyNumberFormat="1" applyFont="1" applyFill="1" applyBorder="1" applyAlignment="1">
      <alignment horizontal="center" vertical="center"/>
    </xf>
    <xf numFmtId="0" fontId="15" fillId="4" borderId="0" xfId="1331" applyFont="1" applyFill="1">
      <alignment vertical="center"/>
    </xf>
    <xf numFmtId="205" fontId="12" fillId="0" borderId="2" xfId="1095" applyNumberFormat="1" applyFont="1" applyFill="1" applyBorder="1" applyAlignment="1">
      <alignment horizontal="center" vertical="center"/>
    </xf>
    <xf numFmtId="205" fontId="7" fillId="0" borderId="2" xfId="1095" applyNumberFormat="1" applyFont="1" applyFill="1" applyBorder="1" applyAlignment="1">
      <alignment horizontal="center" vertical="center"/>
    </xf>
    <xf numFmtId="205" fontId="11" fillId="0" borderId="2" xfId="1095" applyNumberFormat="1" applyFont="1" applyFill="1" applyBorder="1" applyAlignment="1">
      <alignment horizontal="center" vertical="center"/>
    </xf>
    <xf numFmtId="0" fontId="25" fillId="0" borderId="8" xfId="1331" applyFont="1" applyFill="1" applyBorder="1" applyAlignment="1">
      <alignment horizontal="center" vertical="center" wrapText="1"/>
    </xf>
    <xf numFmtId="0" fontId="25" fillId="0" borderId="4" xfId="1331" applyFont="1" applyFill="1" applyBorder="1" applyAlignment="1">
      <alignment horizontal="center" vertical="center" wrapText="1"/>
    </xf>
    <xf numFmtId="0" fontId="14" fillId="0" borderId="2" xfId="1331" applyFont="1" applyFill="1" applyBorder="1">
      <alignment vertical="center"/>
    </xf>
    <xf numFmtId="205" fontId="12" fillId="0" borderId="2" xfId="1095" applyNumberFormat="1" applyFont="1" applyFill="1" applyBorder="1" applyAlignment="1">
      <alignment horizontal="center" vertical="center" wrapText="1"/>
    </xf>
    <xf numFmtId="0" fontId="19" fillId="0" borderId="10" xfId="1331" applyFont="1" applyFill="1" applyBorder="1" applyAlignment="1">
      <alignment horizontal="left" vertical="center" wrapText="1"/>
    </xf>
    <xf numFmtId="0" fontId="26" fillId="0" borderId="2" xfId="1331" applyFont="1" applyFill="1" applyBorder="1" applyAlignment="1">
      <alignment vertical="center" wrapText="1"/>
    </xf>
    <xf numFmtId="0" fontId="23" fillId="0" borderId="2" xfId="1331" applyFont="1" applyFill="1" applyBorder="1" applyAlignment="1">
      <alignment vertical="center" wrapText="1"/>
    </xf>
    <xf numFmtId="0" fontId="19" fillId="0" borderId="10" xfId="1331" applyFont="1" applyFill="1" applyBorder="1" applyAlignment="1">
      <alignment horizontal="left" vertical="center"/>
    </xf>
    <xf numFmtId="205" fontId="11" fillId="0" borderId="0" xfId="1095" applyNumberFormat="1" applyFont="1" applyFill="1" applyBorder="1" applyAlignment="1">
      <alignment horizontal="center" vertical="center"/>
    </xf>
    <xf numFmtId="0" fontId="0" fillId="0" borderId="0" xfId="0" applyAlignment="1"/>
    <xf numFmtId="0" fontId="3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Fill="1" applyAlignment="1"/>
    <xf numFmtId="0" fontId="0" fillId="0" borderId="2" xfId="0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4" fillId="0" borderId="2" xfId="1794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/>
    <xf numFmtId="0" fontId="33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/>
    <xf numFmtId="0" fontId="43" fillId="0" borderId="12" xfId="0" applyFont="1" applyFill="1" applyBorder="1" applyAlignment="1">
      <alignment vertical="center"/>
    </xf>
    <xf numFmtId="206" fontId="2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0" fontId="44" fillId="0" borderId="2" xfId="0" applyNumberFormat="1" applyFont="1" applyFill="1" applyBorder="1" applyAlignment="1">
      <alignment horizontal="center" vertical="center"/>
    </xf>
    <xf numFmtId="206" fontId="25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206" fontId="25" fillId="0" borderId="5" xfId="1794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justify"/>
    </xf>
    <xf numFmtId="0" fontId="42" fillId="0" borderId="2" xfId="0" applyFont="1" applyFill="1" applyBorder="1" applyAlignment="1">
      <alignment horizontal="justify" vertical="center"/>
    </xf>
    <xf numFmtId="10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center"/>
    </xf>
    <xf numFmtId="0" fontId="15" fillId="0" borderId="2" xfId="0" applyFont="1" applyFill="1" applyBorder="1" applyAlignment="1">
      <alignment horizontal="justify" vertical="center"/>
    </xf>
    <xf numFmtId="0" fontId="33" fillId="0" borderId="2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201" fontId="0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200" fontId="21" fillId="0" borderId="0" xfId="0" applyNumberFormat="1" applyFont="1" applyFill="1" applyAlignment="1">
      <alignment horizontal="center" vertical="center"/>
    </xf>
    <xf numFmtId="201" fontId="19" fillId="0" borderId="0" xfId="1411" applyNumberFormat="1" applyFont="1" applyFill="1" applyBorder="1" applyAlignment="1">
      <alignment horizontal="right" vertical="center" wrapText="1"/>
    </xf>
    <xf numFmtId="201" fontId="14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0" fillId="4" borderId="0" xfId="1331" applyFont="1" applyFill="1">
      <alignment vertical="center"/>
    </xf>
    <xf numFmtId="203" fontId="107" fillId="4" borderId="0" xfId="1331" applyNumberFormat="1" applyFill="1" applyAlignment="1">
      <alignment horizontal="center" vertical="center"/>
    </xf>
    <xf numFmtId="0" fontId="107" fillId="4" borderId="0" xfId="1331" applyNumberFormat="1" applyFill="1" applyAlignment="1">
      <alignment horizontal="center" vertical="center"/>
    </xf>
    <xf numFmtId="200" fontId="2" fillId="4" borderId="0" xfId="1331" applyNumberFormat="1" applyFont="1" applyFill="1" applyAlignment="1">
      <alignment horizontal="center" vertical="center"/>
    </xf>
    <xf numFmtId="0" fontId="107" fillId="4" borderId="0" xfId="1331" applyFill="1">
      <alignment vertical="center"/>
    </xf>
    <xf numFmtId="0" fontId="0" fillId="4" borderId="0" xfId="0" applyFill="1" applyBorder="1" applyAlignment="1">
      <alignment vertical="center"/>
    </xf>
    <xf numFmtId="200" fontId="107" fillId="4" borderId="0" xfId="1331" applyNumberFormat="1" applyFill="1" applyAlignment="1">
      <alignment horizontal="center" vertical="center"/>
    </xf>
    <xf numFmtId="204" fontId="107" fillId="4" borderId="0" xfId="1331" applyNumberFormat="1" applyFill="1" applyAlignment="1">
      <alignment horizontal="center" vertical="center"/>
    </xf>
    <xf numFmtId="0" fontId="4" fillId="4" borderId="0" xfId="1331" applyFont="1" applyFill="1">
      <alignment vertical="center"/>
    </xf>
    <xf numFmtId="0" fontId="4" fillId="4" borderId="4" xfId="1331" applyFont="1" applyFill="1" applyBorder="1" applyAlignment="1">
      <alignment horizontal="center" vertical="center" wrapText="1"/>
    </xf>
    <xf numFmtId="203" fontId="4" fillId="4" borderId="4" xfId="1331" applyNumberFormat="1" applyFont="1" applyFill="1" applyBorder="1" applyAlignment="1">
      <alignment horizontal="center" vertical="center" wrapText="1"/>
    </xf>
    <xf numFmtId="203" fontId="4" fillId="4" borderId="2" xfId="1331" applyNumberFormat="1" applyFont="1" applyFill="1" applyBorder="1" applyAlignment="1">
      <alignment horizontal="center" vertical="center" wrapText="1"/>
    </xf>
    <xf numFmtId="200" fontId="4" fillId="4" borderId="2" xfId="1331" applyNumberFormat="1" applyFont="1" applyFill="1" applyBorder="1" applyAlignment="1">
      <alignment horizontal="center" vertical="center" wrapText="1"/>
    </xf>
    <xf numFmtId="0" fontId="14" fillId="4" borderId="0" xfId="1331" applyFont="1" applyFill="1">
      <alignment vertical="center"/>
    </xf>
    <xf numFmtId="0" fontId="9" fillId="4" borderId="2" xfId="1331" applyFont="1" applyFill="1" applyBorder="1" applyAlignment="1">
      <alignment vertical="center" wrapText="1"/>
    </xf>
    <xf numFmtId="200" fontId="7" fillId="4" borderId="2" xfId="1095" applyNumberFormat="1" applyFont="1" applyFill="1" applyBorder="1" applyAlignment="1">
      <alignment horizontal="center" vertical="center" wrapText="1"/>
    </xf>
    <xf numFmtId="190" fontId="17" fillId="4" borderId="2" xfId="1331" applyNumberFormat="1" applyFont="1" applyFill="1" applyBorder="1" applyAlignment="1">
      <alignment horizontal="center" vertical="center"/>
    </xf>
    <xf numFmtId="0" fontId="9" fillId="4" borderId="8" xfId="1331" applyFont="1" applyFill="1" applyBorder="1" applyAlignment="1">
      <alignment horizontal="center" vertical="center" wrapText="1"/>
    </xf>
    <xf numFmtId="0" fontId="19" fillId="4" borderId="10" xfId="1331" applyFont="1" applyFill="1" applyBorder="1" applyAlignment="1">
      <alignment horizontal="left" vertical="center" wrapText="1"/>
    </xf>
    <xf numFmtId="0" fontId="19" fillId="4" borderId="10" xfId="1331" applyFont="1" applyFill="1" applyBorder="1" applyAlignment="1">
      <alignment horizontal="left" vertical="center"/>
    </xf>
    <xf numFmtId="0" fontId="15" fillId="4" borderId="0" xfId="1331" applyFont="1" applyFill="1" applyAlignment="1">
      <alignment horizontal="center" vertical="center"/>
    </xf>
    <xf numFmtId="0" fontId="9" fillId="4" borderId="4" xfId="1331" applyFont="1" applyFill="1" applyBorder="1" applyAlignment="1">
      <alignment horizontal="center" vertical="center" wrapText="1"/>
    </xf>
    <xf numFmtId="0" fontId="9" fillId="4" borderId="2" xfId="1331" applyFont="1" applyFill="1" applyBorder="1" applyAlignment="1">
      <alignment horizontal="center" vertical="center" wrapText="1"/>
    </xf>
    <xf numFmtId="0" fontId="8" fillId="4" borderId="2" xfId="1331" applyFont="1" applyFill="1" applyBorder="1" applyAlignment="1">
      <alignment vertical="center"/>
    </xf>
    <xf numFmtId="0" fontId="9" fillId="4" borderId="3" xfId="1331" applyFont="1" applyFill="1" applyBorder="1" applyAlignment="1">
      <alignment horizontal="center" vertical="center" wrapText="1"/>
    </xf>
    <xf numFmtId="200" fontId="22" fillId="4" borderId="2" xfId="1095" applyNumberFormat="1" applyFont="1" applyFill="1" applyBorder="1" applyAlignment="1">
      <alignment horizontal="center" vertical="center"/>
    </xf>
    <xf numFmtId="0" fontId="2" fillId="4" borderId="0" xfId="1331" applyFont="1" applyFill="1">
      <alignment vertical="center"/>
    </xf>
    <xf numFmtId="0" fontId="20" fillId="4" borderId="0" xfId="1331" applyFont="1" applyFill="1" applyAlignment="1">
      <alignment vertical="center" wrapText="1"/>
    </xf>
    <xf numFmtId="0" fontId="8" fillId="4" borderId="0" xfId="1331" applyFont="1" applyFill="1" applyAlignment="1">
      <alignment vertical="center" wrapText="1"/>
    </xf>
    <xf numFmtId="203" fontId="15" fillId="4" borderId="0" xfId="1331" applyNumberFormat="1" applyFont="1" applyFill="1" applyAlignment="1">
      <alignment horizontal="center" vertical="center"/>
    </xf>
    <xf numFmtId="200" fontId="15" fillId="4" borderId="0" xfId="1331" applyNumberFormat="1" applyFont="1" applyFill="1" applyAlignment="1">
      <alignment horizontal="center" vertical="center"/>
    </xf>
    <xf numFmtId="204" fontId="15" fillId="4" borderId="0" xfId="1331" applyNumberFormat="1" applyFont="1" applyFill="1" applyAlignment="1">
      <alignment horizontal="center" vertical="center"/>
    </xf>
    <xf numFmtId="200" fontId="17" fillId="4" borderId="9" xfId="1095" applyNumberFormat="1" applyFont="1" applyFill="1" applyBorder="1" applyAlignment="1">
      <alignment horizontal="center" vertical="center"/>
    </xf>
    <xf numFmtId="0" fontId="21" fillId="4" borderId="0" xfId="1331" applyFont="1" applyFill="1">
      <alignment vertical="center"/>
    </xf>
    <xf numFmtId="200" fontId="108" fillId="4" borderId="0" xfId="1331" applyNumberFormat="1" applyFont="1" applyFill="1" applyAlignment="1">
      <alignment horizontal="center" vertical="center"/>
    </xf>
    <xf numFmtId="190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1331" applyFont="1" applyFill="1" applyBorder="1" applyAlignment="1">
      <alignment vertical="center"/>
    </xf>
    <xf numFmtId="0" fontId="1" fillId="4" borderId="0" xfId="1331" applyFont="1" applyFill="1" applyBorder="1" applyAlignment="1">
      <alignment vertical="center" wrapText="1"/>
    </xf>
    <xf numFmtId="190" fontId="2" fillId="4" borderId="0" xfId="1331" applyNumberFormat="1" applyFont="1" applyFill="1" applyBorder="1" applyAlignment="1">
      <alignment horizontal="center" vertical="center"/>
    </xf>
    <xf numFmtId="201" fontId="2" fillId="4" borderId="0" xfId="1331" applyNumberFormat="1" applyFont="1" applyFill="1" applyBorder="1" applyAlignment="1">
      <alignment horizontal="center" vertical="center"/>
    </xf>
    <xf numFmtId="201" fontId="1" fillId="4" borderId="0" xfId="1331" applyNumberFormat="1" applyFont="1" applyFill="1" applyBorder="1" applyAlignment="1">
      <alignment vertical="center"/>
    </xf>
    <xf numFmtId="200" fontId="1" fillId="4" borderId="0" xfId="1331" applyNumberFormat="1" applyFont="1" applyFill="1" applyBorder="1" applyAlignment="1">
      <alignment vertical="center"/>
    </xf>
    <xf numFmtId="201" fontId="28" fillId="0" borderId="30" xfId="2431" applyNumberFormat="1" applyFont="1" applyFill="1" applyBorder="1" applyAlignment="1">
      <alignment horizontal="center" vertical="center" wrapText="1"/>
    </xf>
    <xf numFmtId="201" fontId="13" fillId="0" borderId="30" xfId="1095" applyNumberFormat="1" applyFont="1" applyFill="1" applyBorder="1" applyAlignment="1">
      <alignment horizontal="center" vertical="center"/>
    </xf>
    <xf numFmtId="201" fontId="13" fillId="0" borderId="30" xfId="0" applyNumberFormat="1" applyFont="1" applyFill="1" applyBorder="1" applyAlignment="1">
      <alignment horizontal="center" vertical="center"/>
    </xf>
    <xf numFmtId="201" fontId="13" fillId="0" borderId="30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201" fontId="7" fillId="4" borderId="30" xfId="1095" applyNumberFormat="1" applyFont="1" applyFill="1" applyBorder="1" applyAlignment="1">
      <alignment horizontal="center" vertical="center"/>
    </xf>
    <xf numFmtId="0" fontId="8" fillId="4" borderId="30" xfId="1331" applyFont="1" applyFill="1" applyBorder="1" applyAlignment="1">
      <alignment vertical="center" wrapText="1"/>
    </xf>
    <xf numFmtId="0" fontId="10" fillId="4" borderId="30" xfId="1331" applyFont="1" applyFill="1" applyBorder="1" applyAlignment="1">
      <alignment vertical="center" wrapText="1"/>
    </xf>
    <xf numFmtId="201" fontId="1" fillId="4" borderId="0" xfId="1331" applyNumberFormat="1" applyFont="1" applyFill="1" applyAlignment="1">
      <alignment vertical="center"/>
    </xf>
    <xf numFmtId="201" fontId="5" fillId="4" borderId="30" xfId="0" applyNumberFormat="1" applyFont="1" applyFill="1" applyBorder="1" applyAlignment="1">
      <alignment horizontal="center" vertical="center" wrapText="1"/>
    </xf>
    <xf numFmtId="201" fontId="4" fillId="4" borderId="30" xfId="1537" applyNumberFormat="1" applyFont="1" applyFill="1" applyBorder="1" applyAlignment="1">
      <alignment horizontal="center" vertical="center" wrapText="1"/>
    </xf>
    <xf numFmtId="201" fontId="4" fillId="4" borderId="31" xfId="1537" applyNumberFormat="1" applyFont="1" applyFill="1" applyBorder="1" applyAlignment="1">
      <alignment horizontal="center" vertical="center" wrapText="1"/>
    </xf>
    <xf numFmtId="0" fontId="9" fillId="4" borderId="30" xfId="1331" applyFont="1" applyFill="1" applyBorder="1" applyAlignment="1">
      <alignment horizontal="center" vertical="center" wrapText="1"/>
    </xf>
    <xf numFmtId="190" fontId="11" fillId="4" borderId="30" xfId="1095" applyNumberFormat="1" applyFont="1" applyFill="1" applyBorder="1" applyAlignment="1">
      <alignment horizontal="center" vertical="center"/>
    </xf>
    <xf numFmtId="201" fontId="11" fillId="4" borderId="30" xfId="1095" applyNumberFormat="1" applyFont="1" applyFill="1" applyBorder="1" applyAlignment="1">
      <alignment horizontal="center" vertical="center"/>
    </xf>
    <xf numFmtId="200" fontId="11" fillId="4" borderId="30" xfId="1095" applyNumberFormat="1" applyFont="1" applyFill="1" applyBorder="1" applyAlignment="1">
      <alignment horizontal="center" vertical="center"/>
    </xf>
    <xf numFmtId="0" fontId="9" fillId="4" borderId="31" xfId="1331" applyFont="1" applyFill="1" applyBorder="1" applyAlignment="1">
      <alignment horizontal="center" vertical="center" wrapText="1"/>
    </xf>
    <xf numFmtId="0" fontId="9" fillId="4" borderId="34" xfId="1331" applyFont="1" applyFill="1" applyBorder="1" applyAlignment="1">
      <alignment horizontal="center" vertical="center" wrapText="1"/>
    </xf>
    <xf numFmtId="0" fontId="12" fillId="4" borderId="30" xfId="2668" applyNumberFormat="1" applyFont="1" applyFill="1" applyBorder="1" applyAlignment="1">
      <alignment horizontal="center" vertical="center" wrapText="1"/>
    </xf>
    <xf numFmtId="0" fontId="12" fillId="4" borderId="30" xfId="2668" applyNumberFormat="1" applyFont="1" applyFill="1" applyBorder="1" applyAlignment="1">
      <alignment horizontal="center" vertical="center"/>
    </xf>
    <xf numFmtId="0" fontId="11" fillId="4" borderId="30" xfId="2668" applyNumberFormat="1" applyFont="1" applyFill="1" applyBorder="1" applyAlignment="1">
      <alignment horizontal="center" vertical="center"/>
    </xf>
    <xf numFmtId="200" fontId="11" fillId="4" borderId="30" xfId="1095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206" fontId="25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5" fillId="0" borderId="3" xfId="1331" applyFont="1" applyFill="1" applyBorder="1" applyAlignment="1">
      <alignment horizontal="center" vertical="center" wrapText="1"/>
    </xf>
    <xf numFmtId="201" fontId="4" fillId="4" borderId="31" xfId="1537" applyNumberFormat="1" applyFont="1" applyFill="1" applyBorder="1" applyAlignment="1">
      <alignment horizontal="center" vertical="center" wrapText="1"/>
    </xf>
    <xf numFmtId="206" fontId="25" fillId="0" borderId="2" xfId="1794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/>
    </xf>
    <xf numFmtId="0" fontId="19" fillId="0" borderId="2" xfId="0" applyFont="1" applyFill="1" applyBorder="1" applyAlignment="1">
      <alignment horizontal="justify"/>
    </xf>
    <xf numFmtId="0" fontId="107" fillId="0" borderId="0" xfId="0" applyFont="1" applyFill="1" applyAlignment="1">
      <alignment vertical="center"/>
    </xf>
    <xf numFmtId="0" fontId="39" fillId="0" borderId="0" xfId="0" applyFont="1" applyFill="1" applyAlignment="1">
      <alignment horizontal="centerContinuous" vertical="center"/>
    </xf>
    <xf numFmtId="0" fontId="38" fillId="0" borderId="0" xfId="0" applyFont="1" applyFill="1" applyAlignment="1">
      <alignment horizontal="centerContinuous"/>
    </xf>
    <xf numFmtId="0" fontId="39" fillId="0" borderId="0" xfId="0" applyFont="1" applyFill="1" applyAlignment="1">
      <alignment horizontal="left" vertical="center"/>
    </xf>
    <xf numFmtId="0" fontId="38" fillId="0" borderId="0" xfId="0" applyFont="1" applyFill="1"/>
    <xf numFmtId="0" fontId="0" fillId="0" borderId="0" xfId="0" applyFill="1"/>
    <xf numFmtId="0" fontId="34" fillId="0" borderId="0" xfId="0" applyFont="1" applyFill="1" applyAlignment="1">
      <alignment horizontal="center" vertical="center" wrapText="1"/>
    </xf>
    <xf numFmtId="0" fontId="34" fillId="0" borderId="2" xfId="1794" applyFont="1" applyFill="1" applyBorder="1" applyAlignment="1">
      <alignment horizontal="center" vertical="center" wrapText="1"/>
    </xf>
    <xf numFmtId="0" fontId="35" fillId="0" borderId="0" xfId="0" applyFont="1" applyFill="1"/>
    <xf numFmtId="0" fontId="40" fillId="0" borderId="2" xfId="1794" applyFont="1" applyFill="1" applyBorder="1" applyAlignment="1">
      <alignment horizontal="center" vertical="center" wrapText="1"/>
    </xf>
    <xf numFmtId="0" fontId="24" fillId="0" borderId="2" xfId="1794" applyFont="1" applyFill="1" applyBorder="1" applyAlignment="1">
      <alignment horizontal="left" vertical="center" wrapText="1"/>
    </xf>
    <xf numFmtId="0" fontId="33" fillId="0" borderId="2" xfId="1794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left" wrapText="1"/>
    </xf>
    <xf numFmtId="0" fontId="24" fillId="0" borderId="3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0" borderId="0" xfId="0" applyFont="1" applyFill="1" applyAlignment="1">
      <alignment wrapText="1"/>
    </xf>
    <xf numFmtId="0" fontId="33" fillId="0" borderId="0" xfId="0" applyFont="1" applyFill="1" applyAlignment="1">
      <alignment horizontal="left" wrapText="1"/>
    </xf>
    <xf numFmtId="200" fontId="25" fillId="0" borderId="30" xfId="1411" applyNumberFormat="1" applyFont="1" applyFill="1" applyBorder="1" applyAlignment="1">
      <alignment horizontal="center" vertical="center" wrapText="1"/>
    </xf>
    <xf numFmtId="201" fontId="25" fillId="0" borderId="30" xfId="1331" applyNumberFormat="1" applyFont="1" applyFill="1" applyBorder="1" applyAlignment="1">
      <alignment horizontal="center" vertical="center" wrapText="1"/>
    </xf>
    <xf numFmtId="201" fontId="28" fillId="0" borderId="30" xfId="0" applyNumberFormat="1" applyFont="1" applyFill="1" applyBorder="1" applyAlignment="1">
      <alignment horizontal="center" vertical="center"/>
    </xf>
    <xf numFmtId="201" fontId="28" fillId="0" borderId="30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200" fontId="13" fillId="0" borderId="30" xfId="0" applyNumberFormat="1" applyFont="1" applyFill="1" applyBorder="1" applyAlignment="1">
      <alignment horizontal="center" vertical="center" wrapText="1"/>
    </xf>
    <xf numFmtId="200" fontId="13" fillId="0" borderId="30" xfId="1095" applyNumberFormat="1" applyFont="1" applyFill="1" applyBorder="1" applyAlignment="1">
      <alignment horizontal="center" vertical="center" wrapText="1"/>
    </xf>
    <xf numFmtId="201" fontId="28" fillId="0" borderId="30" xfId="1095" applyNumberFormat="1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201" fontId="28" fillId="0" borderId="30" xfId="1095" applyNumberFormat="1" applyFont="1" applyFill="1" applyBorder="1" applyAlignment="1">
      <alignment horizontal="center" vertical="center" wrapText="1"/>
    </xf>
    <xf numFmtId="0" fontId="13" fillId="0" borderId="30" xfId="1331" applyFont="1" applyFill="1" applyBorder="1" applyAlignment="1">
      <alignment horizontal="center" vertical="center" wrapText="1"/>
    </xf>
    <xf numFmtId="201" fontId="13" fillId="0" borderId="30" xfId="1331" applyNumberFormat="1" applyFont="1" applyFill="1" applyBorder="1" applyAlignment="1">
      <alignment horizontal="center" vertical="center" wrapText="1"/>
    </xf>
    <xf numFmtId="201" fontId="13" fillId="0" borderId="30" xfId="1855" applyNumberFormat="1" applyFont="1" applyFill="1" applyBorder="1" applyAlignment="1">
      <alignment horizontal="center" vertical="center"/>
    </xf>
    <xf numFmtId="201" fontId="13" fillId="0" borderId="30" xfId="1855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vertical="center" wrapText="1"/>
    </xf>
    <xf numFmtId="0" fontId="13" fillId="0" borderId="30" xfId="1331" applyFont="1" applyFill="1" applyBorder="1" applyAlignment="1">
      <alignment horizontal="center" vertical="center"/>
    </xf>
    <xf numFmtId="201" fontId="13" fillId="0" borderId="30" xfId="1331" applyNumberFormat="1" applyFont="1" applyFill="1" applyBorder="1" applyAlignment="1">
      <alignment horizontal="center" vertical="center"/>
    </xf>
    <xf numFmtId="0" fontId="28" fillId="0" borderId="30" xfId="2431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09" fillId="0" borderId="2" xfId="0" applyFont="1" applyFill="1" applyBorder="1" applyAlignment="1">
      <alignment horizontal="center" vertical="center" wrapText="1"/>
    </xf>
    <xf numFmtId="201" fontId="110" fillId="0" borderId="2" xfId="1786" applyNumberFormat="1" applyFont="1" applyFill="1" applyBorder="1" applyAlignment="1">
      <alignment horizontal="center" vertical="center" wrapText="1"/>
    </xf>
    <xf numFmtId="0" fontId="24" fillId="0" borderId="0" xfId="1794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/>
    </xf>
    <xf numFmtId="201" fontId="37" fillId="0" borderId="10" xfId="1786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4" fillId="0" borderId="2" xfId="1794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1794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horizontal="center" vertical="center"/>
    </xf>
    <xf numFmtId="0" fontId="33" fillId="0" borderId="3" xfId="1794" applyFont="1" applyFill="1" applyBorder="1" applyAlignment="1">
      <alignment horizontal="center" vertical="center" wrapText="1"/>
    </xf>
    <xf numFmtId="0" fontId="33" fillId="0" borderId="3" xfId="1794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3" fillId="0" borderId="10" xfId="1794" applyFont="1" applyFill="1" applyBorder="1" applyAlignment="1">
      <alignment horizontal="center" vertical="center" wrapText="1"/>
    </xf>
    <xf numFmtId="0" fontId="10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7" fillId="0" borderId="0" xfId="0" applyFont="1" applyFill="1" applyAlignment="1"/>
    <xf numFmtId="0" fontId="11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201" fontId="107" fillId="0" borderId="2" xfId="0" applyNumberFormat="1" applyFont="1" applyFill="1" applyBorder="1" applyAlignment="1">
      <alignment horizontal="center" vertical="center" wrapText="1"/>
    </xf>
    <xf numFmtId="0" fontId="112" fillId="0" borderId="2" xfId="0" applyFont="1" applyBorder="1" applyAlignment="1">
      <alignment horizontal="center" vertical="center" wrapText="1"/>
    </xf>
    <xf numFmtId="0" fontId="4" fillId="0" borderId="0" xfId="1331" applyFont="1" applyFill="1">
      <alignment vertical="center"/>
    </xf>
    <xf numFmtId="0" fontId="14" fillId="0" borderId="0" xfId="1331" applyFont="1" applyFill="1">
      <alignment vertical="center"/>
    </xf>
    <xf numFmtId="200" fontId="107" fillId="0" borderId="0" xfId="1331" applyNumberFormat="1" applyFont="1" applyFill="1" applyAlignment="1">
      <alignment horizontal="center" vertical="center"/>
    </xf>
    <xf numFmtId="0" fontId="21" fillId="0" borderId="0" xfId="1331" applyFont="1" applyFill="1">
      <alignment vertical="center"/>
    </xf>
    <xf numFmtId="200" fontId="27" fillId="0" borderId="0" xfId="1331" applyNumberFormat="1" applyFont="1" applyFill="1" applyAlignment="1">
      <alignment vertical="center"/>
    </xf>
    <xf numFmtId="0" fontId="21" fillId="0" borderId="2" xfId="1331" applyFont="1" applyFill="1" applyBorder="1">
      <alignment vertical="center"/>
    </xf>
    <xf numFmtId="0" fontId="113" fillId="0" borderId="2" xfId="1331" applyFont="1" applyFill="1" applyBorder="1" applyAlignment="1">
      <alignment vertical="center" wrapText="1"/>
    </xf>
    <xf numFmtId="0" fontId="107" fillId="0" borderId="0" xfId="0" applyFont="1" applyFill="1" applyBorder="1" applyAlignment="1">
      <alignment vertical="center"/>
    </xf>
    <xf numFmtId="0" fontId="21" fillId="0" borderId="0" xfId="1331" applyFont="1" applyFill="1" applyAlignment="1">
      <alignment horizontal="center" vertical="center"/>
    </xf>
    <xf numFmtId="0" fontId="107" fillId="0" borderId="0" xfId="1095" applyFont="1" applyFill="1" applyAlignment="1">
      <alignment vertical="center"/>
    </xf>
    <xf numFmtId="0" fontId="0" fillId="4" borderId="30" xfId="0" applyFill="1" applyBorder="1" applyAlignment="1">
      <alignment horizontal="left" vertical="center" wrapText="1"/>
    </xf>
    <xf numFmtId="0" fontId="4" fillId="4" borderId="30" xfId="1331" applyFont="1" applyFill="1" applyBorder="1" applyAlignment="1">
      <alignment vertical="center" wrapText="1"/>
    </xf>
    <xf numFmtId="0" fontId="14" fillId="4" borderId="30" xfId="1331" applyFont="1" applyFill="1" applyBorder="1" applyAlignment="1">
      <alignment vertical="center" wrapText="1"/>
    </xf>
    <xf numFmtId="0" fontId="107" fillId="4" borderId="30" xfId="1331" applyFill="1" applyBorder="1" applyAlignment="1">
      <alignment vertical="center" wrapText="1"/>
    </xf>
    <xf numFmtId="0" fontId="15" fillId="4" borderId="30" xfId="1331" applyFont="1" applyFill="1" applyBorder="1" applyAlignment="1">
      <alignment vertical="center" wrapText="1"/>
    </xf>
    <xf numFmtId="0" fontId="15" fillId="4" borderId="30" xfId="1331" applyFont="1" applyFill="1" applyBorder="1" applyAlignment="1">
      <alignment horizontal="center" vertical="center" wrapText="1"/>
    </xf>
    <xf numFmtId="0" fontId="2" fillId="4" borderId="30" xfId="1331" applyFont="1" applyFill="1" applyBorder="1" applyAlignment="1">
      <alignment vertical="center" wrapText="1"/>
    </xf>
    <xf numFmtId="0" fontId="107" fillId="0" borderId="30" xfId="0" applyFont="1" applyFill="1" applyBorder="1" applyAlignment="1">
      <alignment horizontal="left" vertical="center" wrapText="1"/>
    </xf>
    <xf numFmtId="205" fontId="12" fillId="0" borderId="30" xfId="1095" applyNumberFormat="1" applyFont="1" applyFill="1" applyBorder="1" applyAlignment="1">
      <alignment horizontal="center" vertical="center"/>
    </xf>
    <xf numFmtId="0" fontId="21" fillId="0" borderId="30" xfId="1331" applyFont="1" applyFill="1" applyBorder="1">
      <alignment vertical="center"/>
    </xf>
    <xf numFmtId="0" fontId="23" fillId="0" borderId="30" xfId="1331" applyFont="1" applyFill="1" applyBorder="1" applyAlignment="1">
      <alignment vertical="center" wrapText="1"/>
    </xf>
    <xf numFmtId="0" fontId="14" fillId="0" borderId="30" xfId="1331" applyFont="1" applyFill="1" applyBorder="1">
      <alignment vertical="center"/>
    </xf>
    <xf numFmtId="0" fontId="21" fillId="0" borderId="30" xfId="1331" applyFont="1" applyFill="1" applyBorder="1" applyAlignment="1">
      <alignment horizontal="center" vertical="center"/>
    </xf>
    <xf numFmtId="0" fontId="113" fillId="0" borderId="30" xfId="1331" applyFont="1" applyFill="1" applyBorder="1" applyAlignment="1">
      <alignment vertical="center" wrapText="1"/>
    </xf>
    <xf numFmtId="0" fontId="46" fillId="0" borderId="0" xfId="0" applyFont="1" applyFill="1" applyAlignment="1">
      <alignment horizontal="center" vertical="center"/>
    </xf>
    <xf numFmtId="205" fontId="19" fillId="0" borderId="0" xfId="1411" applyNumberFormat="1" applyFont="1" applyFill="1" applyBorder="1" applyAlignment="1">
      <alignment horizontal="right" vertical="center" wrapText="1"/>
    </xf>
    <xf numFmtId="205" fontId="19" fillId="0" borderId="12" xfId="1411" applyNumberFormat="1" applyFont="1" applyFill="1" applyBorder="1" applyAlignment="1">
      <alignment horizontal="right" vertical="center" wrapText="1"/>
    </xf>
    <xf numFmtId="201" fontId="19" fillId="0" borderId="12" xfId="1411" applyNumberFormat="1" applyFont="1" applyFill="1" applyBorder="1" applyAlignment="1">
      <alignment horizontal="right" vertical="center" wrapText="1"/>
    </xf>
    <xf numFmtId="200" fontId="25" fillId="0" borderId="30" xfId="1411" applyNumberFormat="1" applyFont="1" applyFill="1" applyBorder="1" applyAlignment="1">
      <alignment horizontal="center" vertical="center" wrapText="1"/>
    </xf>
    <xf numFmtId="201" fontId="25" fillId="0" borderId="30" xfId="1331" applyNumberFormat="1" applyFont="1" applyFill="1" applyBorder="1" applyAlignment="1">
      <alignment horizontal="center" vertical="center" wrapText="1"/>
    </xf>
    <xf numFmtId="0" fontId="25" fillId="0" borderId="29" xfId="2275" applyFont="1" applyFill="1" applyBorder="1" applyAlignment="1">
      <alignment horizontal="center" vertical="center"/>
    </xf>
    <xf numFmtId="0" fontId="25" fillId="0" borderId="4" xfId="2275" applyFont="1" applyFill="1" applyBorder="1" applyAlignment="1">
      <alignment horizontal="center" vertical="center"/>
    </xf>
    <xf numFmtId="200" fontId="25" fillId="0" borderId="29" xfId="2275" applyNumberFormat="1" applyFont="1" applyFill="1" applyBorder="1" applyAlignment="1">
      <alignment horizontal="center" vertical="center"/>
    </xf>
    <xf numFmtId="200" fontId="25" fillId="0" borderId="4" xfId="2275" applyNumberFormat="1" applyFont="1" applyFill="1" applyBorder="1" applyAlignment="1">
      <alignment horizontal="center" vertical="center"/>
    </xf>
    <xf numFmtId="200" fontId="25" fillId="0" borderId="29" xfId="1411" applyNumberFormat="1" applyFont="1" applyFill="1" applyBorder="1" applyAlignment="1">
      <alignment horizontal="center" vertical="center" wrapText="1"/>
    </xf>
    <xf numFmtId="200" fontId="25" fillId="0" borderId="4" xfId="1411" applyNumberFormat="1" applyFont="1" applyFill="1" applyBorder="1" applyAlignment="1">
      <alignment horizontal="center" vertical="center" wrapText="1"/>
    </xf>
    <xf numFmtId="200" fontId="25" fillId="0" borderId="29" xfId="2275" applyNumberFormat="1" applyFont="1" applyFill="1" applyBorder="1" applyAlignment="1">
      <alignment horizontal="center" vertical="center" wrapText="1"/>
    </xf>
    <xf numFmtId="200" fontId="25" fillId="0" borderId="4" xfId="2275" applyNumberFormat="1" applyFont="1" applyFill="1" applyBorder="1" applyAlignment="1">
      <alignment horizontal="center" vertical="center" wrapText="1"/>
    </xf>
    <xf numFmtId="201" fontId="25" fillId="0" borderId="29" xfId="1331" applyNumberFormat="1" applyFont="1" applyFill="1" applyBorder="1" applyAlignment="1">
      <alignment horizontal="center" vertical="center" wrapText="1"/>
    </xf>
    <xf numFmtId="201" fontId="25" fillId="0" borderId="4" xfId="1331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5" fillId="0" borderId="30" xfId="2275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206" fontId="25" fillId="0" borderId="2" xfId="0" applyNumberFormat="1" applyFont="1" applyFill="1" applyBorder="1" applyAlignment="1">
      <alignment horizontal="center" vertical="center" wrapText="1"/>
    </xf>
    <xf numFmtId="206" fontId="25" fillId="0" borderId="5" xfId="0" applyNumberFormat="1" applyFont="1" applyFill="1" applyBorder="1" applyAlignment="1">
      <alignment horizontal="center" vertical="center" wrapText="1"/>
    </xf>
    <xf numFmtId="206" fontId="25" fillId="0" borderId="6" xfId="0" applyNumberFormat="1" applyFont="1" applyFill="1" applyBorder="1" applyAlignment="1">
      <alignment horizontal="center" vertical="center" wrapText="1"/>
    </xf>
    <xf numFmtId="206" fontId="25" fillId="0" borderId="10" xfId="0" applyNumberFormat="1" applyFont="1" applyFill="1" applyBorder="1" applyAlignment="1">
      <alignment horizontal="center" vertical="center" wrapText="1"/>
    </xf>
    <xf numFmtId="0" fontId="19" fillId="0" borderId="2" xfId="1794" applyFont="1" applyFill="1" applyBorder="1" applyAlignment="1">
      <alignment horizontal="center" vertical="center" wrapText="1"/>
    </xf>
    <xf numFmtId="10" fontId="19" fillId="0" borderId="2" xfId="1794" applyNumberFormat="1" applyFont="1" applyFill="1" applyBorder="1" applyAlignment="1">
      <alignment horizontal="center" vertical="center" wrapText="1"/>
    </xf>
    <xf numFmtId="0" fontId="25" fillId="0" borderId="2" xfId="1794" applyFont="1" applyFill="1" applyBorder="1" applyAlignment="1">
      <alignment horizontal="center" vertical="center" wrapText="1"/>
    </xf>
    <xf numFmtId="206" fontId="25" fillId="0" borderId="3" xfId="0" applyNumberFormat="1" applyFont="1" applyFill="1" applyBorder="1" applyAlignment="1">
      <alignment horizontal="center" vertical="center" wrapText="1"/>
    </xf>
    <xf numFmtId="206" fontId="25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justify" vertical="center"/>
    </xf>
    <xf numFmtId="201" fontId="110" fillId="0" borderId="2" xfId="1786" applyNumberFormat="1" applyFont="1" applyFill="1" applyBorder="1" applyAlignment="1">
      <alignment horizontal="center" vertical="center" wrapText="1"/>
    </xf>
    <xf numFmtId="201" fontId="110" fillId="0" borderId="2" xfId="320" applyNumberFormat="1" applyFont="1" applyFill="1" applyBorder="1" applyAlignment="1">
      <alignment horizontal="center" vertical="center" wrapText="1"/>
    </xf>
    <xf numFmtId="0" fontId="109" fillId="0" borderId="7" xfId="0" applyFont="1" applyFill="1" applyBorder="1" applyAlignment="1">
      <alignment horizontal="center" vertical="center" wrapText="1"/>
    </xf>
    <xf numFmtId="0" fontId="109" fillId="0" borderId="9" xfId="0" applyFont="1" applyFill="1" applyBorder="1" applyAlignment="1">
      <alignment horizontal="center" vertical="center" wrapText="1"/>
    </xf>
    <xf numFmtId="0" fontId="109" fillId="0" borderId="13" xfId="0" applyFont="1" applyFill="1" applyBorder="1" applyAlignment="1">
      <alignment horizontal="center" vertical="center" wrapText="1"/>
    </xf>
    <xf numFmtId="0" fontId="109" fillId="0" borderId="1" xfId="0" applyFont="1" applyFill="1" applyBorder="1" applyAlignment="1">
      <alignment horizontal="center" vertical="center" wrapText="1"/>
    </xf>
    <xf numFmtId="0" fontId="109" fillId="0" borderId="0" xfId="0" applyFont="1" applyFill="1" applyBorder="1" applyAlignment="1">
      <alignment horizontal="center" vertical="center" wrapText="1"/>
    </xf>
    <xf numFmtId="0" fontId="109" fillId="0" borderId="14" xfId="0" applyFont="1" applyFill="1" applyBorder="1" applyAlignment="1">
      <alignment horizontal="center" vertical="center" wrapText="1"/>
    </xf>
    <xf numFmtId="0" fontId="109" fillId="0" borderId="11" xfId="0" applyFont="1" applyFill="1" applyBorder="1" applyAlignment="1">
      <alignment horizontal="center" vertical="center" wrapText="1"/>
    </xf>
    <xf numFmtId="0" fontId="109" fillId="0" borderId="12" xfId="0" applyFont="1" applyFill="1" applyBorder="1" applyAlignment="1">
      <alignment horizontal="center" vertical="center" wrapText="1"/>
    </xf>
    <xf numFmtId="0" fontId="109" fillId="0" borderId="15" xfId="0" applyFont="1" applyFill="1" applyBorder="1" applyAlignment="1">
      <alignment horizontal="center" vertical="center" wrapText="1"/>
    </xf>
    <xf numFmtId="0" fontId="109" fillId="0" borderId="2" xfId="0" applyFont="1" applyFill="1" applyBorder="1" applyAlignment="1">
      <alignment horizontal="center" vertical="center" wrapText="1"/>
    </xf>
    <xf numFmtId="0" fontId="109" fillId="0" borderId="30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190" fontId="37" fillId="0" borderId="2" xfId="1786" applyNumberFormat="1" applyFont="1" applyFill="1" applyBorder="1" applyAlignment="1">
      <alignment horizontal="center" vertical="center" wrapText="1"/>
    </xf>
    <xf numFmtId="201" fontId="37" fillId="0" borderId="2" xfId="320" applyNumberFormat="1" applyFont="1" applyFill="1" applyBorder="1" applyAlignment="1">
      <alignment horizontal="center" vertical="center" wrapText="1"/>
    </xf>
    <xf numFmtId="201" fontId="37" fillId="0" borderId="5" xfId="1786" applyNumberFormat="1" applyFont="1" applyFill="1" applyBorder="1" applyAlignment="1">
      <alignment horizontal="center" vertical="center" wrapText="1"/>
    </xf>
    <xf numFmtId="201" fontId="37" fillId="0" borderId="6" xfId="1786" applyNumberFormat="1" applyFont="1" applyFill="1" applyBorder="1" applyAlignment="1">
      <alignment horizontal="center" vertical="center" wrapText="1"/>
    </xf>
    <xf numFmtId="201" fontId="37" fillId="0" borderId="10" xfId="1786" applyNumberFormat="1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190" fontId="37" fillId="0" borderId="2" xfId="320" applyNumberFormat="1" applyFont="1" applyFill="1" applyBorder="1" applyAlignment="1">
      <alignment horizontal="center" vertical="center" wrapText="1"/>
    </xf>
    <xf numFmtId="201" fontId="37" fillId="0" borderId="2" xfId="1786" applyNumberFormat="1" applyFont="1" applyFill="1" applyBorder="1" applyAlignment="1">
      <alignment horizontal="center" vertical="center" wrapText="1"/>
    </xf>
    <xf numFmtId="201" fontId="37" fillId="0" borderId="3" xfId="1786" applyNumberFormat="1" applyFont="1" applyFill="1" applyBorder="1" applyAlignment="1">
      <alignment horizontal="center" vertical="center" wrapText="1"/>
    </xf>
    <xf numFmtId="201" fontId="37" fillId="0" borderId="4" xfId="1786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 wrapText="1"/>
    </xf>
    <xf numFmtId="0" fontId="33" fillId="0" borderId="29" xfId="1794" applyFont="1" applyFill="1" applyBorder="1" applyAlignment="1">
      <alignment horizontal="center" vertical="center" wrapText="1"/>
    </xf>
    <xf numFmtId="0" fontId="33" fillId="0" borderId="8" xfId="1794" applyFont="1" applyFill="1" applyBorder="1" applyAlignment="1">
      <alignment horizontal="center" vertical="center" wrapText="1"/>
    </xf>
    <xf numFmtId="0" fontId="33" fillId="0" borderId="4" xfId="1794" applyFont="1" applyFill="1" applyBorder="1" applyAlignment="1">
      <alignment horizontal="center" vertical="center" wrapText="1"/>
    </xf>
    <xf numFmtId="0" fontId="111" fillId="0" borderId="3" xfId="0" applyFont="1" applyFill="1" applyBorder="1" applyAlignment="1">
      <alignment horizontal="center" vertical="center" wrapText="1"/>
    </xf>
    <xf numFmtId="0" fontId="111" fillId="0" borderId="4" xfId="0" applyFont="1" applyFill="1" applyBorder="1" applyAlignment="1">
      <alignment horizontal="center" vertical="center" wrapText="1"/>
    </xf>
    <xf numFmtId="0" fontId="111" fillId="0" borderId="2" xfId="0" applyFont="1" applyFill="1" applyBorder="1" applyAlignment="1">
      <alignment horizontal="center" vertical="center" wrapText="1"/>
    </xf>
    <xf numFmtId="0" fontId="107" fillId="0" borderId="0" xfId="0" applyFont="1" applyFill="1" applyAlignment="1"/>
    <xf numFmtId="0" fontId="3" fillId="0" borderId="0" xfId="0" applyFont="1" applyFill="1" applyAlignment="1">
      <alignment horizontal="center"/>
    </xf>
    <xf numFmtId="0" fontId="111" fillId="0" borderId="5" xfId="0" applyFont="1" applyFill="1" applyBorder="1" applyAlignment="1">
      <alignment horizontal="center" vertical="center" wrapText="1"/>
    </xf>
    <xf numFmtId="0" fontId="111" fillId="0" borderId="6" xfId="0" applyFont="1" applyFill="1" applyBorder="1" applyAlignment="1">
      <alignment horizontal="center" vertical="center" wrapText="1"/>
    </xf>
    <xf numFmtId="0" fontId="111" fillId="0" borderId="10" xfId="0" applyFont="1" applyFill="1" applyBorder="1" applyAlignment="1">
      <alignment horizontal="center" vertical="center" wrapText="1"/>
    </xf>
    <xf numFmtId="0" fontId="107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2" xfId="0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2" xfId="0" applyFont="1" applyBorder="1" applyAlignment="1">
      <alignment horizontal="center" vertical="center" wrapText="1"/>
    </xf>
    <xf numFmtId="0" fontId="112" fillId="0" borderId="2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" fillId="0" borderId="0" xfId="1331" applyFont="1" applyFill="1" applyAlignment="1">
      <alignment horizontal="center" vertical="center"/>
    </xf>
    <xf numFmtId="0" fontId="4" fillId="0" borderId="3" xfId="1331" applyFont="1" applyFill="1" applyBorder="1" applyAlignment="1">
      <alignment horizontal="center" vertical="center"/>
    </xf>
    <xf numFmtId="0" fontId="4" fillId="0" borderId="8" xfId="1331" applyFont="1" applyFill="1" applyBorder="1" applyAlignment="1">
      <alignment horizontal="center" vertical="center"/>
    </xf>
    <xf numFmtId="0" fontId="4" fillId="0" borderId="4" xfId="1331" applyFont="1" applyFill="1" applyBorder="1" applyAlignment="1">
      <alignment horizontal="center" vertical="center"/>
    </xf>
    <xf numFmtId="200" fontId="4" fillId="0" borderId="3" xfId="1331" applyNumberFormat="1" applyFont="1" applyFill="1" applyBorder="1" applyAlignment="1">
      <alignment horizontal="center" vertical="center" wrapText="1"/>
    </xf>
    <xf numFmtId="200" fontId="4" fillId="0" borderId="4" xfId="1331" applyNumberFormat="1" applyFont="1" applyFill="1" applyBorder="1" applyAlignment="1">
      <alignment horizontal="center" vertical="center" wrapText="1"/>
    </xf>
    <xf numFmtId="0" fontId="9" fillId="0" borderId="3" xfId="1331" applyFont="1" applyFill="1" applyBorder="1" applyAlignment="1">
      <alignment horizontal="center" vertical="center" wrapText="1"/>
    </xf>
    <xf numFmtId="0" fontId="9" fillId="0" borderId="8" xfId="1331" applyFont="1" applyFill="1" applyBorder="1" applyAlignment="1">
      <alignment horizontal="center" vertical="center" wrapText="1"/>
    </xf>
    <xf numFmtId="0" fontId="9" fillId="0" borderId="4" xfId="1331" applyFont="1" applyFill="1" applyBorder="1" applyAlignment="1">
      <alignment horizontal="center" vertical="center" wrapText="1"/>
    </xf>
    <xf numFmtId="0" fontId="4" fillId="0" borderId="3" xfId="1331" applyFont="1" applyFill="1" applyBorder="1" applyAlignment="1">
      <alignment horizontal="center" vertical="center" wrapText="1"/>
    </xf>
    <xf numFmtId="0" fontId="4" fillId="0" borderId="8" xfId="1331" applyFont="1" applyFill="1" applyBorder="1" applyAlignment="1">
      <alignment horizontal="center" vertical="center" wrapText="1"/>
    </xf>
    <xf numFmtId="0" fontId="4" fillId="0" borderId="4" xfId="1331" applyFont="1" applyFill="1" applyBorder="1" applyAlignment="1">
      <alignment horizontal="center" vertical="center" wrapText="1"/>
    </xf>
    <xf numFmtId="0" fontId="107" fillId="0" borderId="4" xfId="0" applyFont="1" applyFill="1" applyBorder="1" applyAlignment="1">
      <alignment horizontal="center" vertical="center" wrapText="1"/>
    </xf>
    <xf numFmtId="0" fontId="4" fillId="0" borderId="7" xfId="1331" applyFont="1" applyFill="1" applyBorder="1" applyAlignment="1">
      <alignment horizontal="center" vertical="center" wrapText="1"/>
    </xf>
    <xf numFmtId="0" fontId="4" fillId="0" borderId="9" xfId="1331" applyFont="1" applyFill="1" applyBorder="1" applyAlignment="1">
      <alignment horizontal="center" vertical="center" wrapText="1"/>
    </xf>
    <xf numFmtId="0" fontId="4" fillId="0" borderId="13" xfId="1331" applyFont="1" applyFill="1" applyBorder="1" applyAlignment="1">
      <alignment horizontal="center" vertical="center" wrapText="1"/>
    </xf>
    <xf numFmtId="0" fontId="4" fillId="0" borderId="11" xfId="1331" applyFont="1" applyFill="1" applyBorder="1" applyAlignment="1">
      <alignment horizontal="center" vertical="center" wrapText="1"/>
    </xf>
    <xf numFmtId="0" fontId="4" fillId="0" borderId="12" xfId="1331" applyFont="1" applyFill="1" applyBorder="1" applyAlignment="1">
      <alignment horizontal="center" vertical="center" wrapText="1"/>
    </xf>
    <xf numFmtId="0" fontId="4" fillId="0" borderId="15" xfId="1331" applyFont="1" applyFill="1" applyBorder="1" applyAlignment="1">
      <alignment horizontal="center" vertical="center" wrapText="1"/>
    </xf>
    <xf numFmtId="200" fontId="4" fillId="4" borderId="2" xfId="1331" applyNumberFormat="1" applyFont="1" applyFill="1" applyBorder="1" applyAlignment="1">
      <alignment horizontal="center" vertical="center" wrapText="1"/>
    </xf>
    <xf numFmtId="0" fontId="4" fillId="4" borderId="3" xfId="1331" applyFont="1" applyFill="1" applyBorder="1" applyAlignment="1">
      <alignment horizontal="center" vertical="center" wrapText="1"/>
    </xf>
    <xf numFmtId="0" fontId="4" fillId="4" borderId="8" xfId="1331" applyFont="1" applyFill="1" applyBorder="1" applyAlignment="1">
      <alignment horizontal="center" vertical="center" wrapText="1"/>
    </xf>
    <xf numFmtId="0" fontId="4" fillId="4" borderId="4" xfId="1331" applyFont="1" applyFill="1" applyBorder="1" applyAlignment="1">
      <alignment horizontal="center" vertical="center" wrapText="1"/>
    </xf>
    <xf numFmtId="0" fontId="4" fillId="4" borderId="29" xfId="1331" applyFont="1" applyFill="1" applyBorder="1" applyAlignment="1">
      <alignment horizontal="center" vertical="center" wrapText="1"/>
    </xf>
    <xf numFmtId="200" fontId="18" fillId="4" borderId="0" xfId="1331" applyNumberFormat="1" applyFont="1" applyFill="1" applyAlignment="1">
      <alignment horizontal="center" vertical="center"/>
    </xf>
    <xf numFmtId="201" fontId="4" fillId="4" borderId="2" xfId="1331" applyNumberFormat="1" applyFont="1" applyFill="1" applyBorder="1" applyAlignment="1">
      <alignment horizontal="center" vertical="center" wrapText="1"/>
    </xf>
    <xf numFmtId="201" fontId="4" fillId="4" borderId="5" xfId="1331" applyNumberFormat="1" applyFont="1" applyFill="1" applyBorder="1" applyAlignment="1">
      <alignment horizontal="center" vertical="center" wrapText="1"/>
    </xf>
    <xf numFmtId="0" fontId="4" fillId="4" borderId="5" xfId="1331" applyFont="1" applyFill="1" applyBorder="1" applyAlignment="1">
      <alignment horizontal="left" vertical="center" wrapText="1"/>
    </xf>
    <xf numFmtId="0" fontId="4" fillId="4" borderId="10" xfId="1331" applyFont="1" applyFill="1" applyBorder="1" applyAlignment="1">
      <alignment horizontal="left" vertical="center" wrapText="1"/>
    </xf>
    <xf numFmtId="0" fontId="4" fillId="4" borderId="6" xfId="1331" applyFont="1" applyFill="1" applyBorder="1" applyAlignment="1">
      <alignment horizontal="center" vertical="center"/>
    </xf>
    <xf numFmtId="0" fontId="4" fillId="4" borderId="10" xfId="1331" applyFont="1" applyFill="1" applyBorder="1" applyAlignment="1">
      <alignment horizontal="center" vertical="center"/>
    </xf>
    <xf numFmtId="0" fontId="3" fillId="4" borderId="0" xfId="1331" applyFont="1" applyFill="1" applyAlignment="1">
      <alignment horizontal="center" vertical="center"/>
    </xf>
    <xf numFmtId="0" fontId="4" fillId="4" borderId="7" xfId="1331" applyFont="1" applyFill="1" applyBorder="1" applyAlignment="1">
      <alignment horizontal="center" vertical="center" wrapText="1"/>
    </xf>
    <xf numFmtId="0" fontId="4" fillId="4" borderId="9" xfId="1331" applyFont="1" applyFill="1" applyBorder="1" applyAlignment="1">
      <alignment horizontal="center" vertical="center" wrapText="1"/>
    </xf>
    <xf numFmtId="0" fontId="4" fillId="4" borderId="13" xfId="1331" applyFont="1" applyFill="1" applyBorder="1" applyAlignment="1">
      <alignment horizontal="center" vertical="center" wrapText="1"/>
    </xf>
    <xf numFmtId="0" fontId="9" fillId="4" borderId="2" xfId="1331" applyFont="1" applyFill="1" applyBorder="1" applyAlignment="1">
      <alignment horizontal="center" vertical="center" wrapText="1"/>
    </xf>
    <xf numFmtId="203" fontId="4" fillId="4" borderId="3" xfId="1331" applyNumberFormat="1" applyFont="1" applyFill="1" applyBorder="1" applyAlignment="1">
      <alignment horizontal="center" vertical="center" wrapText="1"/>
    </xf>
    <xf numFmtId="203" fontId="4" fillId="4" borderId="8" xfId="1331" applyNumberFormat="1" applyFont="1" applyFill="1" applyBorder="1" applyAlignment="1">
      <alignment horizontal="center" vertical="center" wrapText="1"/>
    </xf>
    <xf numFmtId="203" fontId="4" fillId="4" borderId="4" xfId="1331" applyNumberFormat="1" applyFont="1" applyFill="1" applyBorder="1" applyAlignment="1">
      <alignment horizontal="center" vertical="center" wrapText="1"/>
    </xf>
    <xf numFmtId="200" fontId="4" fillId="4" borderId="3" xfId="1331" applyNumberFormat="1" applyFont="1" applyFill="1" applyBorder="1" applyAlignment="1">
      <alignment horizontal="center" vertical="center" wrapText="1"/>
    </xf>
    <xf numFmtId="200" fontId="4" fillId="4" borderId="8" xfId="1331" applyNumberFormat="1" applyFont="1" applyFill="1" applyBorder="1" applyAlignment="1">
      <alignment horizontal="center" vertical="center" wrapText="1"/>
    </xf>
    <xf numFmtId="200" fontId="4" fillId="4" borderId="4" xfId="1331" applyNumberFormat="1" applyFont="1" applyFill="1" applyBorder="1" applyAlignment="1">
      <alignment horizontal="center" vertical="center" wrapText="1"/>
    </xf>
    <xf numFmtId="203" fontId="4" fillId="4" borderId="2" xfId="1331" applyNumberFormat="1" applyFont="1" applyFill="1" applyBorder="1" applyAlignment="1">
      <alignment horizontal="center" vertical="center" wrapText="1"/>
    </xf>
    <xf numFmtId="0" fontId="9" fillId="4" borderId="3" xfId="1331" applyFont="1" applyFill="1" applyBorder="1" applyAlignment="1">
      <alignment horizontal="center" vertical="center" wrapText="1"/>
    </xf>
    <xf numFmtId="0" fontId="9" fillId="4" borderId="8" xfId="133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9" fillId="4" borderId="4" xfId="1331" applyFont="1" applyFill="1" applyBorder="1" applyAlignment="1">
      <alignment horizontal="center" vertical="center" wrapText="1"/>
    </xf>
    <xf numFmtId="0" fontId="4" fillId="4" borderId="2" xfId="1331" applyFont="1" applyFill="1" applyBorder="1" applyAlignment="1">
      <alignment horizontal="center" vertical="center" wrapText="1"/>
    </xf>
    <xf numFmtId="0" fontId="8" fillId="4" borderId="8" xfId="1331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200" fontId="4" fillId="4" borderId="30" xfId="1537" applyNumberFormat="1" applyFont="1" applyFill="1" applyBorder="1" applyAlignment="1">
      <alignment horizontal="center" vertical="center" wrapText="1"/>
    </xf>
    <xf numFmtId="201" fontId="4" fillId="4" borderId="30" xfId="1331" applyNumberFormat="1" applyFont="1" applyFill="1" applyBorder="1" applyAlignment="1">
      <alignment horizontal="center" vertical="center" wrapText="1"/>
    </xf>
    <xf numFmtId="201" fontId="4" fillId="4" borderId="33" xfId="1537" applyNumberFormat="1" applyFont="1" applyFill="1" applyBorder="1" applyAlignment="1">
      <alignment horizontal="center" vertical="center" wrapText="1"/>
    </xf>
    <xf numFmtId="201" fontId="4" fillId="4" borderId="11" xfId="1537" applyNumberFormat="1" applyFont="1" applyFill="1" applyBorder="1" applyAlignment="1">
      <alignment horizontal="center" vertical="center" wrapText="1"/>
    </xf>
    <xf numFmtId="201" fontId="5" fillId="4" borderId="30" xfId="0" applyNumberFormat="1" applyFont="1" applyFill="1" applyBorder="1" applyAlignment="1">
      <alignment horizontal="center" vertical="center" wrapText="1"/>
    </xf>
    <xf numFmtId="201" fontId="5" fillId="4" borderId="31" xfId="0" applyNumberFormat="1" applyFont="1" applyFill="1" applyBorder="1" applyAlignment="1">
      <alignment horizontal="center" vertical="center" wrapText="1"/>
    </xf>
    <xf numFmtId="201" fontId="5" fillId="4" borderId="34" xfId="0" applyNumberFormat="1" applyFont="1" applyFill="1" applyBorder="1" applyAlignment="1">
      <alignment horizontal="center" vertical="center" wrapText="1"/>
    </xf>
    <xf numFmtId="201" fontId="5" fillId="4" borderId="32" xfId="0" applyNumberFormat="1" applyFont="1" applyFill="1" applyBorder="1" applyAlignment="1">
      <alignment horizontal="center" vertical="center" wrapText="1"/>
    </xf>
    <xf numFmtId="201" fontId="4" fillId="4" borderId="29" xfId="1537" applyNumberFormat="1" applyFont="1" applyFill="1" applyBorder="1" applyAlignment="1">
      <alignment horizontal="center" vertical="center" wrapText="1"/>
    </xf>
    <xf numFmtId="201" fontId="4" fillId="4" borderId="4" xfId="1537" applyNumberFormat="1" applyFont="1" applyFill="1" applyBorder="1" applyAlignment="1">
      <alignment horizontal="center" vertical="center" wrapText="1"/>
    </xf>
    <xf numFmtId="0" fontId="3" fillId="4" borderId="1" xfId="1331" applyFont="1" applyFill="1" applyBorder="1" applyAlignment="1">
      <alignment horizontal="center" vertical="center"/>
    </xf>
    <xf numFmtId="0" fontId="3" fillId="4" borderId="0" xfId="1331" applyFont="1" applyFill="1" applyBorder="1" applyAlignment="1">
      <alignment horizontal="center" vertical="center"/>
    </xf>
    <xf numFmtId="190" fontId="3" fillId="4" borderId="0" xfId="1331" applyNumberFormat="1" applyFont="1" applyFill="1" applyBorder="1" applyAlignment="1">
      <alignment horizontal="center" vertical="center"/>
    </xf>
    <xf numFmtId="201" fontId="3" fillId="4" borderId="0" xfId="1331" applyNumberFormat="1" applyFont="1" applyFill="1" applyBorder="1" applyAlignment="1">
      <alignment horizontal="center" vertical="center"/>
    </xf>
    <xf numFmtId="200" fontId="3" fillId="4" borderId="0" xfId="1331" applyNumberFormat="1" applyFont="1" applyFill="1" applyBorder="1" applyAlignment="1">
      <alignment horizontal="center" vertical="center"/>
    </xf>
    <xf numFmtId="202" fontId="3" fillId="4" borderId="0" xfId="1331" applyNumberFormat="1" applyFont="1" applyFill="1" applyBorder="1" applyAlignment="1">
      <alignment horizontal="center" vertical="center"/>
    </xf>
    <xf numFmtId="190" fontId="5" fillId="4" borderId="33" xfId="0" applyNumberFormat="1" applyFont="1" applyFill="1" applyBorder="1" applyAlignment="1">
      <alignment horizontal="center" vertical="center"/>
    </xf>
    <xf numFmtId="190" fontId="5" fillId="4" borderId="9" xfId="0" applyNumberFormat="1" applyFont="1" applyFill="1" applyBorder="1" applyAlignment="1">
      <alignment horizontal="center" vertical="center"/>
    </xf>
    <xf numFmtId="190" fontId="5" fillId="4" borderId="13" xfId="0" applyNumberFormat="1" applyFont="1" applyFill="1" applyBorder="1" applyAlignment="1">
      <alignment horizontal="center" vertical="center"/>
    </xf>
    <xf numFmtId="190" fontId="5" fillId="4" borderId="11" xfId="0" applyNumberFormat="1" applyFont="1" applyFill="1" applyBorder="1" applyAlignment="1">
      <alignment horizontal="center" vertical="center"/>
    </xf>
    <xf numFmtId="190" fontId="5" fillId="4" borderId="12" xfId="0" applyNumberFormat="1" applyFont="1" applyFill="1" applyBorder="1" applyAlignment="1">
      <alignment horizontal="center" vertical="center"/>
    </xf>
    <xf numFmtId="190" fontId="5" fillId="4" borderId="15" xfId="0" applyNumberFormat="1" applyFont="1" applyFill="1" applyBorder="1" applyAlignment="1">
      <alignment horizontal="center" vertical="center"/>
    </xf>
    <xf numFmtId="200" fontId="5" fillId="4" borderId="33" xfId="0" applyNumberFormat="1" applyFont="1" applyFill="1" applyBorder="1" applyAlignment="1">
      <alignment horizontal="center" vertical="center" wrapText="1"/>
    </xf>
    <xf numFmtId="200" fontId="5" fillId="4" borderId="9" xfId="0" applyNumberFormat="1" applyFont="1" applyFill="1" applyBorder="1" applyAlignment="1">
      <alignment horizontal="center" vertical="center" wrapText="1"/>
    </xf>
    <xf numFmtId="200" fontId="5" fillId="4" borderId="13" xfId="0" applyNumberFormat="1" applyFont="1" applyFill="1" applyBorder="1" applyAlignment="1">
      <alignment horizontal="center" vertical="center" wrapText="1"/>
    </xf>
    <xf numFmtId="200" fontId="5" fillId="4" borderId="1" xfId="0" applyNumberFormat="1" applyFont="1" applyFill="1" applyBorder="1" applyAlignment="1">
      <alignment horizontal="center" vertical="center" wrapText="1"/>
    </xf>
    <xf numFmtId="200" fontId="5" fillId="4" borderId="0" xfId="0" applyNumberFormat="1" applyFont="1" applyFill="1" applyBorder="1" applyAlignment="1">
      <alignment horizontal="center" vertical="center" wrapText="1"/>
    </xf>
    <xf numFmtId="200" fontId="5" fillId="4" borderId="14" xfId="0" applyNumberFormat="1" applyFont="1" applyFill="1" applyBorder="1" applyAlignment="1">
      <alignment horizontal="center" vertical="center" wrapText="1"/>
    </xf>
    <xf numFmtId="200" fontId="5" fillId="4" borderId="11" xfId="0" applyNumberFormat="1" applyFont="1" applyFill="1" applyBorder="1" applyAlignment="1">
      <alignment horizontal="center" vertical="center" wrapText="1"/>
    </xf>
    <xf numFmtId="200" fontId="5" fillId="4" borderId="12" xfId="0" applyNumberFormat="1" applyFont="1" applyFill="1" applyBorder="1" applyAlignment="1">
      <alignment horizontal="center" vertical="center" wrapText="1"/>
    </xf>
    <xf numFmtId="200" fontId="5" fillId="4" borderId="15" xfId="0" applyNumberFormat="1" applyFont="1" applyFill="1" applyBorder="1" applyAlignment="1">
      <alignment horizontal="center" vertical="center" wrapText="1"/>
    </xf>
    <xf numFmtId="201" fontId="4" fillId="4" borderId="30" xfId="1537" applyNumberFormat="1" applyFont="1" applyFill="1" applyBorder="1" applyAlignment="1">
      <alignment horizontal="center" vertical="center" wrapText="1"/>
    </xf>
    <xf numFmtId="201" fontId="4" fillId="4" borderId="34" xfId="1537" applyNumberFormat="1" applyFont="1" applyFill="1" applyBorder="1" applyAlignment="1">
      <alignment horizontal="center" vertical="center" wrapText="1"/>
    </xf>
    <xf numFmtId="190" fontId="4" fillId="4" borderId="34" xfId="1537" applyNumberFormat="1" applyFont="1" applyFill="1" applyBorder="1" applyAlignment="1">
      <alignment horizontal="center" vertical="center" wrapText="1"/>
    </xf>
    <xf numFmtId="201" fontId="5" fillId="4" borderId="30" xfId="0" applyNumberFormat="1" applyFont="1" applyFill="1" applyBorder="1" applyAlignment="1">
      <alignment horizontal="center" vertical="center"/>
    </xf>
    <xf numFmtId="190" fontId="4" fillId="4" borderId="30" xfId="1537" applyNumberFormat="1" applyFont="1" applyFill="1" applyBorder="1" applyAlignment="1">
      <alignment horizontal="center" vertical="center" wrapText="1"/>
    </xf>
    <xf numFmtId="190" fontId="5" fillId="4" borderId="30" xfId="0" applyNumberFormat="1" applyFont="1" applyFill="1" applyBorder="1" applyAlignment="1">
      <alignment horizontal="center" vertical="center" wrapText="1"/>
    </xf>
    <xf numFmtId="0" fontId="9" fillId="4" borderId="29" xfId="1331" applyFont="1" applyFill="1" applyBorder="1" applyAlignment="1">
      <alignment horizontal="center" vertical="center" wrapText="1"/>
    </xf>
    <xf numFmtId="0" fontId="4" fillId="4" borderId="30" xfId="1331" applyFont="1" applyFill="1" applyBorder="1" applyAlignment="1">
      <alignment horizontal="center" vertical="center" wrapText="1"/>
    </xf>
    <xf numFmtId="0" fontId="107" fillId="4" borderId="4" xfId="1537" applyFill="1" applyBorder="1" applyAlignment="1">
      <alignment horizontal="center" vertical="center" wrapText="1"/>
    </xf>
    <xf numFmtId="190" fontId="4" fillId="4" borderId="29" xfId="1537" applyNumberFormat="1" applyFont="1" applyFill="1" applyBorder="1" applyAlignment="1">
      <alignment horizontal="center" vertical="center" wrapText="1"/>
    </xf>
    <xf numFmtId="190" fontId="4" fillId="4" borderId="4" xfId="1537" applyNumberFormat="1" applyFont="1" applyFill="1" applyBorder="1" applyAlignment="1">
      <alignment horizontal="center" vertical="center" wrapText="1"/>
    </xf>
    <xf numFmtId="201" fontId="4" fillId="4" borderId="31" xfId="1537" applyNumberFormat="1" applyFont="1" applyFill="1" applyBorder="1" applyAlignment="1">
      <alignment horizontal="center" vertical="center" wrapText="1"/>
    </xf>
  </cellXfs>
  <cellStyles count="3110">
    <cellStyle name="?鹎%U龡&amp;H齲_x0001_C铣_x0014__x0007__x0001__x0001_" xfId="705"/>
    <cellStyle name="_2006－2009年结余结转情况" xfId="306"/>
    <cellStyle name="_20100326高清市院遂宁检察院1080P配置清单26日改" xfId="624"/>
    <cellStyle name="_2010-2012中支地拨款汇总" xfId="718"/>
    <cellStyle name="_2010-2012中支地拨款汇总 2" xfId="3102"/>
    <cellStyle name="_2010-2012中支地拨款汇总 2_湘财教指〔2017〕84号中央财政支持地方高校改革发展资金" xfId="1843"/>
    <cellStyle name="_2010-2012中支地拨款汇总_湘财教指〔2017〕84号中央财政支持地方高校改革发展资金" xfId="1094"/>
    <cellStyle name="_2010项目预算申请汇总表_湖南省" xfId="2466"/>
    <cellStyle name="_2010项目预算申请汇总表_湖南省_湘财教指〔2017〕84号中央财政支持地方高校改革发展资金" xfId="740"/>
    <cellStyle name="_2013年经费测算情况(12.11)" xfId="1776"/>
    <cellStyle name="_2013年经费测算情况(12.11)_湘财教指〔2017〕84号中央财政支持地方高校改革发展资金" xfId="679"/>
    <cellStyle name="_2014年度预算下达进度表（修改）" xfId="1021"/>
    <cellStyle name="_2014年经费下达指标文目录" xfId="2301"/>
    <cellStyle name="_2016年高校经常性拨款分配因素(测算201616)" xfId="1123"/>
    <cellStyle name="_Book1" xfId="601"/>
    <cellStyle name="_Book1_1" xfId="450"/>
    <cellStyle name="_Book1_2" xfId="447"/>
    <cellStyle name="_ET_STYLE_NoName_00_" xfId="2431"/>
    <cellStyle name="_ET_STYLE_NoName_00__12.25-发教育厅-2016年高职生均年初预算控制数分配表" xfId="584"/>
    <cellStyle name="_ET_STYLE_NoName_00__2015年高职生均拨款奖补资金分配方案(200万托底）" xfId="517"/>
    <cellStyle name="_ET_STYLE_NoName_00__2016年年初部门预算分配方案" xfId="2354"/>
    <cellStyle name="_ET_STYLE_NoName_00__Book1" xfId="650"/>
    <cellStyle name="_ET_STYLE_NoName_00__Book1_1" xfId="551"/>
    <cellStyle name="_ET_STYLE_NoName_00__Sheet3" xfId="2611"/>
    <cellStyle name="_弱电系统设备配置报价清单" xfId="150"/>
    <cellStyle name="_湘财教指〔2015〕45号省教育厅预拨提标表" xfId="1012"/>
    <cellStyle name="_中南林业科技大学2010-2012项目附表2010-6-25" xfId="117"/>
    <cellStyle name="_中南林业科技大学2010-2012项目附表2010-6-25 2" xfId="518"/>
    <cellStyle name="_中南林业科技大学2010-2012项目附表2010-6-25 2_湘财教指〔2017〕84号中央财政支持地方高校改革发展资金" xfId="580"/>
    <cellStyle name="_中南林业科技大学2010-2012项目附表2010-6-25_湘财教指〔2017〕84号中央财政支持地方高校改革发展资金" xfId="362"/>
    <cellStyle name="_中央共建2014（定）" xfId="267"/>
    <cellStyle name="_重点学科汇总表" xfId="1084"/>
    <cellStyle name="_重点学科汇总表_湘财教指〔2017〕84号中央财政支持地方高校改革发展资金" xfId="395"/>
    <cellStyle name="0,0_x000d__x000a_NA_x000d__x000a_" xfId="763"/>
    <cellStyle name="20% - Accent1" xfId="1588"/>
    <cellStyle name="20% - Accent2" xfId="922"/>
    <cellStyle name="20% - Accent3" xfId="505"/>
    <cellStyle name="20% - Accent4" xfId="598"/>
    <cellStyle name="20% - Accent5" xfId="491"/>
    <cellStyle name="20% - Accent6" xfId="675"/>
    <cellStyle name="20% - 强调文字颜色 1 2" xfId="357"/>
    <cellStyle name="20% - 强调文字颜色 1 2 10" xfId="550"/>
    <cellStyle name="20% - 强调文字颜色 1 2 11" xfId="481"/>
    <cellStyle name="20% - 强调文字颜色 1 2 12" xfId="536"/>
    <cellStyle name="20% - 强调文字颜色 1 2 13" xfId="1725"/>
    <cellStyle name="20% - 强调文字颜色 1 2 14" xfId="589"/>
    <cellStyle name="20% - 强调文字颜色 1 2 15" xfId="1265"/>
    <cellStyle name="20% - 强调文字颜色 1 2 16" xfId="1757"/>
    <cellStyle name="20% - 强调文字颜色 1 2 17" xfId="2838"/>
    <cellStyle name="20% - 强调文字颜色 1 2 18" xfId="2965"/>
    <cellStyle name="20% - 强调文字颜色 1 2 19" xfId="1404"/>
    <cellStyle name="20% - 强调文字颜色 1 2 2" xfId="467"/>
    <cellStyle name="20% - 强调文字颜色 1 2 20" xfId="1266"/>
    <cellStyle name="20% - 强调文字颜色 1 2 21" xfId="1758"/>
    <cellStyle name="20% - 强调文字颜色 1 2 3" xfId="2232"/>
    <cellStyle name="20% - 强调文字颜色 1 2 4" xfId="462"/>
    <cellStyle name="20% - 强调文字颜色 1 2 5" xfId="364"/>
    <cellStyle name="20% - 强调文字颜色 1 2 6" xfId="942"/>
    <cellStyle name="20% - 强调文字颜色 1 2 7" xfId="239"/>
    <cellStyle name="20% - 强调文字颜色 1 2 8" xfId="733"/>
    <cellStyle name="20% - 强调文字颜色 1 2 9" xfId="2924"/>
    <cellStyle name="20% - 强调文字颜色 1 2_2017年改革发展类资金分配及绩效" xfId="1811"/>
    <cellStyle name="20% - 强调文字颜色 1 3" xfId="299"/>
    <cellStyle name="20% - 强调文字颜色 1 4" xfId="729"/>
    <cellStyle name="20% - 强调文字颜色 2 2" xfId="994"/>
    <cellStyle name="20% - 强调文字颜色 2 2 10" xfId="1415"/>
    <cellStyle name="20% - 强调文字颜色 2 2 11" xfId="2913"/>
    <cellStyle name="20% - 强调文字颜色 2 2 12" xfId="135"/>
    <cellStyle name="20% - 强调文字颜色 2 2 13" xfId="1440"/>
    <cellStyle name="20% - 强调文字颜色 2 2 14" xfId="421"/>
    <cellStyle name="20% - 强调文字颜色 2 2 15" xfId="416"/>
    <cellStyle name="20% - 强调文字颜色 2 2 16" xfId="413"/>
    <cellStyle name="20% - 强调文字颜色 2 2 17" xfId="704"/>
    <cellStyle name="20% - 强调文字颜色 2 2 18" xfId="523"/>
    <cellStyle name="20% - 强调文字颜色 2 2 19" xfId="864"/>
    <cellStyle name="20% - 强调文字颜色 2 2 2" xfId="583"/>
    <cellStyle name="20% - 强调文字颜色 2 2 20" xfId="415"/>
    <cellStyle name="20% - 强调文字颜色 2 2 21" xfId="412"/>
    <cellStyle name="20% - 强调文字颜色 2 2 3" xfId="1521"/>
    <cellStyle name="20% - 强调文字颜色 2 2 4" xfId="1292"/>
    <cellStyle name="20% - 强调文字颜色 2 2 5" xfId="2043"/>
    <cellStyle name="20% - 强调文字颜色 2 2 6" xfId="1981"/>
    <cellStyle name="20% - 强调文字颜色 2 2 7" xfId="1156"/>
    <cellStyle name="20% - 强调文字颜色 2 2 8" xfId="3066"/>
    <cellStyle name="20% - 强调文字颜色 2 2 9" xfId="630"/>
    <cellStyle name="20% - 强调文字颜色 2 2_2017年改革发展类资金分配及绩效" xfId="633"/>
    <cellStyle name="20% - 强调文字颜色 2 3" xfId="3036"/>
    <cellStyle name="20% - 强调文字颜色 2 4" xfId="484"/>
    <cellStyle name="20% - 强调文字颜色 3 2" xfId="274"/>
    <cellStyle name="20% - 强调文字颜色 3 2 10" xfId="3051"/>
    <cellStyle name="20% - 强调文字颜色 3 2 11" xfId="933"/>
    <cellStyle name="20% - 强调文字颜色 3 2 12" xfId="3048"/>
    <cellStyle name="20% - 强调文字颜色 3 2 13" xfId="747"/>
    <cellStyle name="20% - 强调文字颜色 3 2 14" xfId="2502"/>
    <cellStyle name="20% - 强调文字颜色 3 2 15" xfId="2562"/>
    <cellStyle name="20% - 强调文字颜色 3 2 16" xfId="2459"/>
    <cellStyle name="20% - 强调文字颜色 3 2 17" xfId="2693"/>
    <cellStyle name="20% - 强调文字颜色 3 2 18" xfId="2279"/>
    <cellStyle name="20% - 强调文字颜色 3 2 19" xfId="945"/>
    <cellStyle name="20% - 强调文字颜色 3 2 2" xfId="2750"/>
    <cellStyle name="20% - 强调文字颜色 3 2 20" xfId="2561"/>
    <cellStyle name="20% - 强调文字颜色 3 2 21" xfId="2458"/>
    <cellStyle name="20% - 强调文字颜色 3 2 3" xfId="711"/>
    <cellStyle name="20% - 强调文字颜色 3 2 4" xfId="715"/>
    <cellStyle name="20% - 强调文字颜色 3 2 5" xfId="700"/>
    <cellStyle name="20% - 强调文字颜色 3 2 6" xfId="896"/>
    <cellStyle name="20% - 强调文字颜色 3 2 7" xfId="3093"/>
    <cellStyle name="20% - 强调文字颜色 3 2 8" xfId="108"/>
    <cellStyle name="20% - 强调文字颜色 3 2 9" xfId="3034"/>
    <cellStyle name="20% - 强调文字颜色 3 2_2017年改革发展类资金分配及绩效" xfId="611"/>
    <cellStyle name="20% - 强调文字颜色 3 3" xfId="271"/>
    <cellStyle name="20% - 强调文字颜色 3 4" xfId="2613"/>
    <cellStyle name="20% - 强调文字颜色 4 2" xfId="263"/>
    <cellStyle name="20% - 强调文字颜色 4 2 10" xfId="3032"/>
    <cellStyle name="20% - 强调文字颜色 4 2 11" xfId="2858"/>
    <cellStyle name="20% - 强调文字颜色 4 2 12" xfId="3027"/>
    <cellStyle name="20% - 强调文字颜色 4 2 13" xfId="3024"/>
    <cellStyle name="20% - 强调文字颜色 4 2 14" xfId="3023"/>
    <cellStyle name="20% - 强调文字颜色 4 2 15" xfId="539"/>
    <cellStyle name="20% - 强调文字颜色 4 2 16" xfId="3018"/>
    <cellStyle name="20% - 强调文字颜色 4 2 17" xfId="2827"/>
    <cellStyle name="20% - 强调文字颜色 4 2 18" xfId="176"/>
    <cellStyle name="20% - 强调文字颜色 4 2 19" xfId="2726"/>
    <cellStyle name="20% - 强调文字颜色 4 2 2" xfId="3010"/>
    <cellStyle name="20% - 强调文字颜色 4 2 20" xfId="540"/>
    <cellStyle name="20% - 强调文字颜色 4 2 21" xfId="3017"/>
    <cellStyle name="20% - 强调文字颜色 4 2 3" xfId="693"/>
    <cellStyle name="20% - 强调文字颜色 4 2 4" xfId="2550"/>
    <cellStyle name="20% - 强调文字颜色 4 2 5" xfId="2472"/>
    <cellStyle name="20% - 强调文字颜色 4 2 6" xfId="954"/>
    <cellStyle name="20% - 强调文字颜色 4 2 7" xfId="769"/>
    <cellStyle name="20% - 强调文字颜色 4 2 8" xfId="663"/>
    <cellStyle name="20% - 强调文字颜色 4 2 9" xfId="3004"/>
    <cellStyle name="20% - 强调文字颜色 4 2_2017年改革发展类资金分配及绩效" xfId="636"/>
    <cellStyle name="20% - 强调文字颜色 4 3" xfId="466"/>
    <cellStyle name="20% - 强调文字颜色 4 4" xfId="2915"/>
    <cellStyle name="20% - 强调文字颜色 5 2" xfId="553"/>
    <cellStyle name="20% - 强调文字颜色 5 2 10" xfId="554"/>
    <cellStyle name="20% - 强调文字颜色 5 2 11" xfId="3013"/>
    <cellStyle name="20% - 强调文字颜色 5 2 12" xfId="3003"/>
    <cellStyle name="20% - 强调文字颜色 5 2 13" xfId="2997"/>
    <cellStyle name="20% - 强调文字颜色 5 2 14" xfId="603"/>
    <cellStyle name="20% - 强调文字颜色 5 2 15" xfId="546"/>
    <cellStyle name="20% - 强调文字颜色 5 2 16" xfId="2219"/>
    <cellStyle name="20% - 强调文字颜色 5 2 17" xfId="2992"/>
    <cellStyle name="20% - 强调文字颜色 5 2 18" xfId="200"/>
    <cellStyle name="20% - 强调文字颜色 5 2 19" xfId="261"/>
    <cellStyle name="20% - 强调文字颜色 5 2 2" xfId="2986"/>
    <cellStyle name="20% - 强调文字颜色 5 2 20" xfId="547"/>
    <cellStyle name="20% - 强调文字颜色 5 2 21" xfId="2220"/>
    <cellStyle name="20% - 强调文字颜色 5 2 3" xfId="291"/>
    <cellStyle name="20% - 强调文字颜色 5 2 4" xfId="2984"/>
    <cellStyle name="20% - 强调文字颜色 5 2 5" xfId="3060"/>
    <cellStyle name="20% - 强调文字颜色 5 2 6" xfId="1601"/>
    <cellStyle name="20% - 强调文字颜色 5 2 7" xfId="459"/>
    <cellStyle name="20% - 强调文字颜色 5 2 8" xfId="1547"/>
    <cellStyle name="20% - 强调文字颜色 5 2 9" xfId="2478"/>
    <cellStyle name="20% - 强调文字颜色 5 2_2017年改革发展类资金分配及绩效" xfId="744"/>
    <cellStyle name="20% - 强调文字颜色 5 3" xfId="641"/>
    <cellStyle name="20% - 强调文字颜色 5 4" xfId="3079"/>
    <cellStyle name="20% - 强调文字颜色 6 2" xfId="672"/>
    <cellStyle name="20% - 强调文字颜色 6 2 10" xfId="759"/>
    <cellStyle name="20% - 强调文字颜色 6 2 11" xfId="2979"/>
    <cellStyle name="20% - 强调文字颜色 6 2 12" xfId="2980"/>
    <cellStyle name="20% - 强调文字颜色 6 2 13" xfId="575"/>
    <cellStyle name="20% - 强调文字颜色 6 2 14" xfId="1988"/>
    <cellStyle name="20% - 强调文字颜色 6 2 15" xfId="2952"/>
    <cellStyle name="20% - 强调文字颜色 6 2 16" xfId="1444"/>
    <cellStyle name="20% - 强调文字颜色 6 2 17" xfId="2702"/>
    <cellStyle name="20% - 强调文字颜色 6 2 18" xfId="2944"/>
    <cellStyle name="20% - 强调文字颜色 6 2 19" xfId="2940"/>
    <cellStyle name="20% - 强调文字颜色 6 2 2" xfId="2666"/>
    <cellStyle name="20% - 强调文字颜色 6 2 20" xfId="2951"/>
    <cellStyle name="20% - 强调文字颜色 6 2 21" xfId="1443"/>
    <cellStyle name="20% - 强调文字颜色 6 2 3" xfId="2154"/>
    <cellStyle name="20% - 强调文字颜色 6 2 4" xfId="881"/>
    <cellStyle name="20% - 强调文字颜色 6 2 5" xfId="655"/>
    <cellStyle name="20% - 强调文字颜色 6 2 6" xfId="2736"/>
    <cellStyle name="20% - 强调文字颜色 6 2 7" xfId="2958"/>
    <cellStyle name="20% - 强调文字颜色 6 2 8" xfId="689"/>
    <cellStyle name="20% - 强调文字颜色 6 2 9" xfId="607"/>
    <cellStyle name="20% - 强调文字颜色 6 2_2017年改革发展类资金分配及绩效" xfId="638"/>
    <cellStyle name="20% - 强调文字颜色 6 3" xfId="2740"/>
    <cellStyle name="20% - 强调文字颜色 6 4" xfId="533"/>
    <cellStyle name="20% - 着色 1" xfId="1402"/>
    <cellStyle name="20% - 着色 2" xfId="1387"/>
    <cellStyle name="20% - 着色 3" xfId="1497"/>
    <cellStyle name="20% - 着色 4" xfId="1384"/>
    <cellStyle name="20% - 着色 5" xfId="789"/>
    <cellStyle name="20% - 着色 6" xfId="3083"/>
    <cellStyle name="40% - Accent1" xfId="3055"/>
    <cellStyle name="40% - Accent2" xfId="678"/>
    <cellStyle name="40% - Accent3" xfId="2265"/>
    <cellStyle name="40% - Accent4" xfId="726"/>
    <cellStyle name="40% - Accent5" xfId="3073"/>
    <cellStyle name="40% - Accent6" xfId="1093"/>
    <cellStyle name="40% - 强调文字颜色 1 2" xfId="2891"/>
    <cellStyle name="40% - 强调文字颜色 1 2 10" xfId="2950"/>
    <cellStyle name="40% - 强调文字颜色 1 2 11" xfId="2948"/>
    <cellStyle name="40% - 强调文字颜色 1 2 12" xfId="2947"/>
    <cellStyle name="40% - 强调文字颜色 1 2 13" xfId="2943"/>
    <cellStyle name="40% - 强调文字颜色 1 2 14" xfId="2939"/>
    <cellStyle name="40% - 强调文字颜色 1 2 15" xfId="2936"/>
    <cellStyle name="40% - 强调文字颜色 1 2 16" xfId="761"/>
    <cellStyle name="40% - 强调文字颜色 1 2 17" xfId="1190"/>
    <cellStyle name="40% - 强调文字颜色 1 2 18" xfId="2260"/>
    <cellStyle name="40% - 强调文字颜色 1 2 19" xfId="2035"/>
    <cellStyle name="40% - 强调文字颜色 1 2 2" xfId="1755"/>
    <cellStyle name="40% - 强调文字颜色 1 2 20" xfId="2937"/>
    <cellStyle name="40% - 强调文字颜色 1 2 21" xfId="760"/>
    <cellStyle name="40% - 强调文字颜色 1 2 3" xfId="166"/>
    <cellStyle name="40% - 强调文字颜色 1 2 4" xfId="2964"/>
    <cellStyle name="40% - 强调文字颜色 1 2 5" xfId="1465"/>
    <cellStyle name="40% - 强调文字颜色 1 2 6" xfId="2962"/>
    <cellStyle name="40% - 强调文字颜色 1 2 7" xfId="686"/>
    <cellStyle name="40% - 强调文字颜色 1 2 8" xfId="605"/>
    <cellStyle name="40% - 强调文字颜色 1 2 9" xfId="444"/>
    <cellStyle name="40% - 强调文字颜色 1 2_2017年改革发展类资金分配及绩效" xfId="1087"/>
    <cellStyle name="40% - 强调文字颜色 1 3" xfId="295"/>
    <cellStyle name="40% - 强调文字颜色 1 4" xfId="289"/>
    <cellStyle name="40% - 强调文字颜色 2 2" xfId="371"/>
    <cellStyle name="40% - 强调文字颜色 2 2 10" xfId="3103"/>
    <cellStyle name="40% - 强调文字颜色 2 2 11" xfId="656"/>
    <cellStyle name="40% - 强调文字颜色 2 2 12" xfId="2970"/>
    <cellStyle name="40% - 强调文字颜色 2 2 13" xfId="762"/>
    <cellStyle name="40% - 强调文字颜色 2 2 14" xfId="2807"/>
    <cellStyle name="40% - 强调文字颜色 2 2 15" xfId="424"/>
    <cellStyle name="40% - 强调文字颜色 2 2 16" xfId="419"/>
    <cellStyle name="40% - 强调文字颜色 2 2 17" xfId="339"/>
    <cellStyle name="40% - 强调文字颜色 2 2 18" xfId="410"/>
    <cellStyle name="40% - 强调文字颜色 2 2 19" xfId="259"/>
    <cellStyle name="40% - 强调文字颜色 2 2 2" xfId="571"/>
    <cellStyle name="40% - 强调文字颜色 2 2 20" xfId="423"/>
    <cellStyle name="40% - 强调文字颜色 2 2 21" xfId="418"/>
    <cellStyle name="40% - 强调文字颜色 2 2 3" xfId="1655"/>
    <cellStyle name="40% - 强调文字颜色 2 2 4" xfId="1159"/>
    <cellStyle name="40% - 强调文字颜色 2 2 5" xfId="499"/>
    <cellStyle name="40% - 强调文字颜色 2 2 6" xfId="493"/>
    <cellStyle name="40% - 强调文字颜色 2 2 7" xfId="485"/>
    <cellStyle name="40% - 强调文字颜色 2 2 8" xfId="483"/>
    <cellStyle name="40% - 强调文字颜色 2 2 9" xfId="558"/>
    <cellStyle name="40% - 强调文字颜色 2 2_2017年改革发展类资金分配及绩效" xfId="912"/>
    <cellStyle name="40% - 强调文字颜色 2 3" xfId="367"/>
    <cellStyle name="40% - 强调文字颜色 2 4" xfId="404"/>
    <cellStyle name="40% - 强调文字颜色 3 2" xfId="519"/>
    <cellStyle name="40% - 强调文字颜色 3 2 10" xfId="403"/>
    <cellStyle name="40% - 强调文字颜色 3 2 11" xfId="394"/>
    <cellStyle name="40% - 强调文字颜色 3 2 12" xfId="541"/>
    <cellStyle name="40% - 强调文字颜色 3 2 13" xfId="2182"/>
    <cellStyle name="40% - 强调文字颜色 3 2 14" xfId="2602"/>
    <cellStyle name="40% - 强调文字颜色 3 2 15" xfId="1580"/>
    <cellStyle name="40% - 强调文字颜色 3 2 16" xfId="793"/>
    <cellStyle name="40% - 强调文字颜色 3 2 17" xfId="3057"/>
    <cellStyle name="40% - 强调文字颜色 3 2 18" xfId="2044"/>
    <cellStyle name="40% - 强调文字颜色 3 2 19" xfId="782"/>
    <cellStyle name="40% - 强调文字颜色 3 2 2" xfId="1774"/>
    <cellStyle name="40% - 强调文字颜色 3 2 20" xfId="1581"/>
    <cellStyle name="40% - 强调文字颜色 3 2 21" xfId="792"/>
    <cellStyle name="40% - 强调文字颜色 3 2 3" xfId="389"/>
    <cellStyle name="40% - 强调文字颜色 3 2 4" xfId="383"/>
    <cellStyle name="40% - 强调文字颜色 3 2 5" xfId="1760"/>
    <cellStyle name="40% - 强调文字颜色 3 2 6" xfId="1668"/>
    <cellStyle name="40% - 强调文字颜色 3 2 7" xfId="1516"/>
    <cellStyle name="40% - 强调文字颜色 3 2 8" xfId="1904"/>
    <cellStyle name="40% - 强调文字颜色 3 2 9" xfId="1742"/>
    <cellStyle name="40% - 强调文字颜色 3 2_2017年改革发展类资金分配及绩效" xfId="2112"/>
    <cellStyle name="40% - 强调文字颜色 3 3" xfId="2765"/>
    <cellStyle name="40% - 强调文字颜色 3 4" xfId="525"/>
    <cellStyle name="40% - 强调文字颜色 4 2" xfId="349"/>
    <cellStyle name="40% - 强调文字颜色 4 2 10" xfId="784"/>
    <cellStyle name="40% - 强调文字颜色 4 2 11" xfId="721"/>
    <cellStyle name="40% - 强调文字颜色 4 2 12" xfId="1153"/>
    <cellStyle name="40% - 强调文字颜色 4 2 13" xfId="3067"/>
    <cellStyle name="40% - 强调文字颜色 4 2 14" xfId="629"/>
    <cellStyle name="40% - 强调文字颜色 4 2 15" xfId="400"/>
    <cellStyle name="40% - 强调文字颜色 4 2 16" xfId="454"/>
    <cellStyle name="40% - 强调文字颜色 4 2 17" xfId="639"/>
    <cellStyle name="40% - 强调文字颜色 4 2 18" xfId="566"/>
    <cellStyle name="40% - 强调文字颜色 4 2 19" xfId="976"/>
    <cellStyle name="40% - 强调文字颜色 4 2 2" xfId="856"/>
    <cellStyle name="40% - 强调文字颜色 4 2 20" xfId="399"/>
    <cellStyle name="40% - 强调文字颜色 4 2 21" xfId="453"/>
    <cellStyle name="40% - 强调文字颜色 4 2 3" xfId="764"/>
    <cellStyle name="40% - 强调文字颜色 4 2 4" xfId="341"/>
    <cellStyle name="40% - 强调文字颜色 4 2 5" xfId="340"/>
    <cellStyle name="40% - 强调文字颜色 4 2 6" xfId="334"/>
    <cellStyle name="40% - 强调文字颜色 4 2 7" xfId="3053"/>
    <cellStyle name="40% - 强调文字颜色 4 2 8" xfId="1999"/>
    <cellStyle name="40% - 强调文字颜色 4 2 9" xfId="2244"/>
    <cellStyle name="40% - 强调文字颜色 4 2_2017年改革发展类资金分配及绩效" xfId="448"/>
    <cellStyle name="40% - 强调文字颜色 4 3" xfId="328"/>
    <cellStyle name="40% - 强调文字颜色 4 4" xfId="302"/>
    <cellStyle name="40% - 强调文字颜色 5 2" xfId="331"/>
    <cellStyle name="40% - 强调文字颜色 5 2 10" xfId="327"/>
    <cellStyle name="40% - 强调文字颜色 5 2 11" xfId="325"/>
    <cellStyle name="40% - 强调文字颜色 5 2 12" xfId="549"/>
    <cellStyle name="40% - 强调文字颜色 5 2 13" xfId="475"/>
    <cellStyle name="40% - 强调文字颜色 5 2 14" xfId="2002"/>
    <cellStyle name="40% - 强调文字颜色 5 2 15" xfId="1558"/>
    <cellStyle name="40% - 强调文字颜色 5 2 16" xfId="472"/>
    <cellStyle name="40% - 强调文字颜色 5 2 17" xfId="1934"/>
    <cellStyle name="40% - 强调文字颜色 5 2 18" xfId="2076"/>
    <cellStyle name="40% - 强调文字颜色 5 2 19" xfId="1986"/>
    <cellStyle name="40% - 强调文字颜色 5 2 2" xfId="835"/>
    <cellStyle name="40% - 强调文字颜色 5 2 20" xfId="1557"/>
    <cellStyle name="40% - 强调文字颜色 5 2 21" xfId="471"/>
    <cellStyle name="40% - 强调文字颜色 5 2 3" xfId="838"/>
    <cellStyle name="40% - 强调文字颜色 5 2 4" xfId="823"/>
    <cellStyle name="40% - 强调文字颜色 5 2 5" xfId="495"/>
    <cellStyle name="40% - 强调文字颜色 5 2 6" xfId="1563"/>
    <cellStyle name="40% - 强调文字颜色 5 2 7" xfId="1850"/>
    <cellStyle name="40% - 强调文字颜色 5 2 8" xfId="1348"/>
    <cellStyle name="40% - 强调文字颜色 5 2 9" xfId="1173"/>
    <cellStyle name="40% - 强调文字颜色 5 2_2017年改革发展类资金分配及绩效" xfId="323"/>
    <cellStyle name="40% - 强调文字颜色 5 3" xfId="3054"/>
    <cellStyle name="40% - 强调文字颜色 5 4" xfId="3050"/>
    <cellStyle name="40% - 强调文字颜色 6 2" xfId="414"/>
    <cellStyle name="40% - 强调文字颜色 6 2 10" xfId="560"/>
    <cellStyle name="40% - 强调文字颜色 6 2 11" xfId="731"/>
    <cellStyle name="40% - 强调文字颜色 6 2 12" xfId="661"/>
    <cellStyle name="40% - 强调文字颜色 6 2 13" xfId="2883"/>
    <cellStyle name="40% - 强调文字颜色 6 2 14" xfId="645"/>
    <cellStyle name="40% - 强调文字颜色 6 2 15" xfId="893"/>
    <cellStyle name="40% - 强调文字颜色 6 2 16" xfId="961"/>
    <cellStyle name="40% - 强调文字颜色 6 2 17" xfId="458"/>
    <cellStyle name="40% - 强调文字颜色 6 2 18" xfId="3064"/>
    <cellStyle name="40% - 强调文字颜色 6 2 19" xfId="3089"/>
    <cellStyle name="40% - 强调文字颜色 6 2 2" xfId="411"/>
    <cellStyle name="40% - 强调文字颜色 6 2 20" xfId="894"/>
    <cellStyle name="40% - 强调文字颜色 6 2 21" xfId="962"/>
    <cellStyle name="40% - 强调文字颜色 6 2 3" xfId="898"/>
    <cellStyle name="40% - 强调文字颜色 6 2 4" xfId="2328"/>
    <cellStyle name="40% - 强调文字颜色 6 2 5" xfId="868"/>
    <cellStyle name="40% - 强调文字颜色 6 2 6" xfId="2510"/>
    <cellStyle name="40% - 强调文字颜色 6 2 7" xfId="2507"/>
    <cellStyle name="40% - 强调文字颜色 6 2 8" xfId="701"/>
    <cellStyle name="40% - 强调文字颜色 6 2 9" xfId="778"/>
    <cellStyle name="40% - 强调文字颜色 6 2_2017年改革发展类资金分配及绩效" xfId="5"/>
    <cellStyle name="40% - 强调文字颜色 6 3" xfId="703"/>
    <cellStyle name="40% - 强调文字颜色 6 4" xfId="522"/>
    <cellStyle name="40% - 着色 1" xfId="2025"/>
    <cellStyle name="40% - 着色 2" xfId="2683"/>
    <cellStyle name="40% - 着色 3" xfId="2243"/>
    <cellStyle name="40% - 着色 4" xfId="1201"/>
    <cellStyle name="40% - 着色 5" xfId="833"/>
    <cellStyle name="40% - 着色 6" xfId="1329"/>
    <cellStyle name="60% - Accent1" xfId="2777"/>
    <cellStyle name="60% - Accent2" xfId="2642"/>
    <cellStyle name="60% - Accent3" xfId="313"/>
    <cellStyle name="60% - Accent4" xfId="2138"/>
    <cellStyle name="60% - Accent5" xfId="24"/>
    <cellStyle name="60% - Accent6" xfId="3107"/>
    <cellStyle name="60% - 强调文字颜色 1 2" xfId="2860"/>
    <cellStyle name="60% - 强调文字颜色 1 2 10" xfId="622"/>
    <cellStyle name="60% - 强调文字颜色 1 2 11" xfId="751"/>
    <cellStyle name="60% - 强调文字颜色 1 2 12" xfId="455"/>
    <cellStyle name="60% - 强调文字颜色 1 2 13" xfId="3065"/>
    <cellStyle name="60% - 强调文字颜色 1 2 14" xfId="3091"/>
    <cellStyle name="60% - 强调文字颜色 1 2 15" xfId="2309"/>
    <cellStyle name="60% - 强调文字颜色 1 2 16" xfId="2846"/>
    <cellStyle name="60% - 强调文字颜色 1 2 17" xfId="307"/>
    <cellStyle name="60% - 强调文字颜色 1 2 18" xfId="303"/>
    <cellStyle name="60% - 强调文字颜色 1 2 19" xfId="2584"/>
    <cellStyle name="60% - 强调文字颜色 1 2 2" xfId="322"/>
    <cellStyle name="60% - 强调文字颜色 1 2 20" xfId="2310"/>
    <cellStyle name="60% - 强调文字颜色 1 2 21" xfId="2847"/>
    <cellStyle name="60% - 强调文字颜色 1 2 3" xfId="12"/>
    <cellStyle name="60% - 强调文字颜色 1 2 4" xfId="318"/>
    <cellStyle name="60% - 强调文字颜色 1 2 5" xfId="315"/>
    <cellStyle name="60% - 强调文字颜色 1 2 6" xfId="660"/>
    <cellStyle name="60% - 强调文字颜色 1 2 7" xfId="767"/>
    <cellStyle name="60% - 强调文字颜色 1 2 8" xfId="288"/>
    <cellStyle name="60% - 强调文字颜色 1 2 9" xfId="277"/>
    <cellStyle name="60% - 强调文字颜色 1 2_2017年改革发展类资金分配及绩效" xfId="842"/>
    <cellStyle name="60% - 强调文字颜色 1 3" xfId="356"/>
    <cellStyle name="60% - 强调文字颜色 1 4" xfId="298"/>
    <cellStyle name="60% - 强调文字颜色 2 2" xfId="848"/>
    <cellStyle name="60% - 强调文字颜色 2 2 10" xfId="2723"/>
    <cellStyle name="60% - 强调文字颜色 2 2 11" xfId="2719"/>
    <cellStyle name="60% - 强调文字颜色 2 2 12" xfId="3046"/>
    <cellStyle name="60% - 强调文字颜色 2 2 13" xfId="2415"/>
    <cellStyle name="60% - 强调文字颜色 2 2 14" xfId="2520"/>
    <cellStyle name="60% - 强调文字颜色 2 2 15" xfId="2357"/>
    <cellStyle name="60% - 强调文字颜色 2 2 16" xfId="2889"/>
    <cellStyle name="60% - 强调文字颜色 2 2 17" xfId="297"/>
    <cellStyle name="60% - 强调文字颜色 2 2 18" xfId="290"/>
    <cellStyle name="60% - 强调文字颜色 2 2 19" xfId="985"/>
    <cellStyle name="60% - 强调文字颜色 2 2 2" xfId="1100"/>
    <cellStyle name="60% - 强调文字颜色 2 2 20" xfId="2358"/>
    <cellStyle name="60% - 强调文字颜色 2 2 21" xfId="2890"/>
    <cellStyle name="60% - 强调文字颜色 2 2 3" xfId="1136"/>
    <cellStyle name="60% - 强调文字颜色 2 2 4" xfId="1533"/>
    <cellStyle name="60% - 强调文字颜色 2 2 5" xfId="2574"/>
    <cellStyle name="60% - 强调文字颜色 2 2 6" xfId="2622"/>
    <cellStyle name="60% - 强调文字颜色 2 2 7" xfId="2015"/>
    <cellStyle name="60% - 强调文字颜色 2 2 8" xfId="2638"/>
    <cellStyle name="60% - 强调文字颜色 2 2 9" xfId="2707"/>
    <cellStyle name="60% - 强调文字颜色 2 2_2017年改革发展类资金分配及绩效" xfId="654"/>
    <cellStyle name="60% - 强调文字颜色 2 3" xfId="993"/>
    <cellStyle name="60% - 强调文字颜色 2 4" xfId="3035"/>
    <cellStyle name="60% - 强调文字颜色 3 2" xfId="1834"/>
    <cellStyle name="60% - 强调文字颜色 3 2 10" xfId="1763"/>
    <cellStyle name="60% - 强调文字颜色 3 2 11" xfId="1667"/>
    <cellStyle name="60% - 强调文字颜色 3 2 12" xfId="1517"/>
    <cellStyle name="60% - 强调文字颜色 3 2 13" xfId="1905"/>
    <cellStyle name="60% - 强调文字颜色 3 2 14" xfId="1743"/>
    <cellStyle name="60% - 强调文字颜色 3 2 15" xfId="1739"/>
    <cellStyle name="60% - 强调文字颜色 3 2 16" xfId="1307"/>
    <cellStyle name="60% - 强调文字颜色 3 2 17" xfId="1570"/>
    <cellStyle name="60% - 强调文字颜色 3 2 18" xfId="285"/>
    <cellStyle name="60% - 强调文字颜色 3 2 19" xfId="284"/>
    <cellStyle name="60% - 强调文字颜色 3 2 2" xfId="1481"/>
    <cellStyle name="60% - 强调文字颜色 3 2 20" xfId="1738"/>
    <cellStyle name="60% - 强调文字颜色 3 2 21" xfId="1308"/>
    <cellStyle name="60% - 强调文字颜色 3 2 3" xfId="2686"/>
    <cellStyle name="60% - 强调文字颜色 3 2 4" xfId="280"/>
    <cellStyle name="60% - 强调文字颜色 3 2 5" xfId="1658"/>
    <cellStyle name="60% - 强调文字颜色 3 2 6" xfId="908"/>
    <cellStyle name="60% - 强调文字颜色 3 2 7" xfId="906"/>
    <cellStyle name="60% - 强调文字颜色 3 2 8" xfId="902"/>
    <cellStyle name="60% - 强调文字颜色 3 2 9" xfId="1299"/>
    <cellStyle name="60% - 强调文字颜色 3 2_2017年改革发展类资金分配及绩效" xfId="443"/>
    <cellStyle name="60% - 强调文字颜色 3 3" xfId="273"/>
    <cellStyle name="60% - 强调文字颜色 3 4" xfId="270"/>
    <cellStyle name="60% - 强调文字颜色 4 2" xfId="330"/>
    <cellStyle name="60% - 强调文字颜色 4 2 10" xfId="2339"/>
    <cellStyle name="60% - 强调文字颜色 4 2 11" xfId="310"/>
    <cellStyle name="60% - 强调文字颜色 4 2 12" xfId="2608"/>
    <cellStyle name="60% - 强调文字颜色 4 2 13" xfId="300"/>
    <cellStyle name="60% - 强调文字颜色 4 2 14" xfId="573"/>
    <cellStyle name="60% - 强调文字颜色 4 2 15" xfId="2757"/>
    <cellStyle name="60% - 强调文字颜色 4 2 16" xfId="2104"/>
    <cellStyle name="60% - 强调文字颜色 4 2 17" xfId="264"/>
    <cellStyle name="60% - 强调文字颜色 4 2 18" xfId="516"/>
    <cellStyle name="60% - 强调文字颜色 4 2 19" xfId="959"/>
    <cellStyle name="60% - 强调文字颜色 4 2 2" xfId="617"/>
    <cellStyle name="60% - 强调文字颜色 4 2 20" xfId="2758"/>
    <cellStyle name="60% - 强调文字颜色 4 2 21" xfId="2105"/>
    <cellStyle name="60% - 强调文字颜色 4 2 3" xfId="614"/>
    <cellStyle name="60% - 强调文字颜色 4 2 4" xfId="2009"/>
    <cellStyle name="60% - 强调文字颜色 4 2 5" xfId="2006"/>
    <cellStyle name="60% - 强调文字颜色 4 2 6" xfId="2003"/>
    <cellStyle name="60% - 强调文字颜色 4 2 7" xfId="743"/>
    <cellStyle name="60% - 强调文字颜色 4 2 8" xfId="3031"/>
    <cellStyle name="60% - 强调文字颜色 4 2 9" xfId="3026"/>
    <cellStyle name="60% - 强调文字颜色 4 2_2017年改革发展类资金分配及绩效" xfId="336"/>
    <cellStyle name="60% - 强调文字颜色 4 3" xfId="262"/>
    <cellStyle name="60% - 强调文字颜色 4 4" xfId="465"/>
    <cellStyle name="60% - 强调文字颜色 5 2" xfId="586"/>
    <cellStyle name="60% - 强调文字颜色 5 2 10" xfId="929"/>
    <cellStyle name="60% - 强调文字颜色 5 2 11" xfId="514"/>
    <cellStyle name="60% - 强调文字颜色 5 2 12" xfId="1206"/>
    <cellStyle name="60% - 强调文字颜色 5 2 13" xfId="223"/>
    <cellStyle name="60% - 强调文字颜色 5 2 14" xfId="925"/>
    <cellStyle name="60% - 强调文字颜色 5 2 15" xfId="504"/>
    <cellStyle name="60% - 强调文字颜色 5 2 16" xfId="600"/>
    <cellStyle name="60% - 强调文字颜色 5 2 17" xfId="488"/>
    <cellStyle name="60% - 强调文字颜色 5 2 18" xfId="45"/>
    <cellStyle name="60% - 强调文字颜色 5 2 19" xfId="1640"/>
    <cellStyle name="60% - 强调文字颜色 5 2 2" xfId="1984"/>
    <cellStyle name="60% - 强调文字颜色 5 2 20" xfId="503"/>
    <cellStyle name="60% - 强调文字颜色 5 2 21" xfId="599"/>
    <cellStyle name="60% - 强调文字颜色 5 2 3" xfId="1877"/>
    <cellStyle name="60% - 强调文字颜色 5 2 4" xfId="2975"/>
    <cellStyle name="60% - 强调文字颜色 5 2 5" xfId="2748"/>
    <cellStyle name="60% - 强调文字颜色 5 2 6" xfId="952"/>
    <cellStyle name="60% - 强调文字颜色 5 2 7" xfId="723"/>
    <cellStyle name="60% - 强调文字颜色 5 2 8" xfId="2698"/>
    <cellStyle name="60% - 强调文字颜色 5 2 9" xfId="3040"/>
    <cellStyle name="60% - 强调文字颜色 5 2_2017年改革发展类资金分配及绩效" xfId="2152"/>
    <cellStyle name="60% - 强调文字颜色 5 3" xfId="552"/>
    <cellStyle name="60% - 强调文字颜色 5 4" xfId="643"/>
    <cellStyle name="60% - 强调文字颜色 6 2" xfId="886"/>
    <cellStyle name="60% - 强调文字颜色 6 2 10" xfId="253"/>
    <cellStyle name="60% - 强调文字颜色 6 2 11" xfId="249"/>
    <cellStyle name="60% - 强调文字颜色 6 2 12" xfId="3104"/>
    <cellStyle name="60% - 强调文字颜色 6 2 13" xfId="653"/>
    <cellStyle name="60% - 强调文字颜色 6 2 14" xfId="984"/>
    <cellStyle name="60% - 强调文字颜色 6 2 15" xfId="439"/>
    <cellStyle name="60% - 强调文字颜色 6 2 16" xfId="428"/>
    <cellStyle name="60% - 强调文字颜色 6 2 17" xfId="432"/>
    <cellStyle name="60% - 强调文字颜色 6 2 18" xfId="2473"/>
    <cellStyle name="60% - 强调文字颜色 6 2 19" xfId="2435"/>
    <cellStyle name="60% - 强调文字颜色 6 2 2" xfId="314"/>
    <cellStyle name="60% - 强调文字颜色 6 2 20" xfId="438"/>
    <cellStyle name="60% - 强调文字颜色 6 2 21" xfId="427"/>
    <cellStyle name="60% - 强调文字颜色 6 2 3" xfId="246"/>
    <cellStyle name="60% - 强调文字颜色 6 2 4" xfId="244"/>
    <cellStyle name="60% - 强调文字颜色 6 2 5" xfId="242"/>
    <cellStyle name="60% - 强调文字颜色 6 2 6" xfId="241"/>
    <cellStyle name="60% - 强调文字颜色 6 2 7" xfId="240"/>
    <cellStyle name="60% - 强调文字颜色 6 2 8" xfId="3059"/>
    <cellStyle name="60% - 强调文字颜色 6 2 9" xfId="2935"/>
    <cellStyle name="60% - 强调文字颜色 6 2_2017年改革发展类资金分配及绩效" xfId="365"/>
    <cellStyle name="60% - 强调文字颜色 6 3" xfId="673"/>
    <cellStyle name="60% - 强调文字颜色 6 4" xfId="2741"/>
    <cellStyle name="60% - 着色 1" xfId="2934"/>
    <cellStyle name="60% - 着色 2" xfId="2929"/>
    <cellStyle name="60% - 着色 3" xfId="2731"/>
    <cellStyle name="60% - 着色 4" xfId="2194"/>
    <cellStyle name="60% - 着色 5" xfId="990"/>
    <cellStyle name="60% - 着色 6" xfId="2326"/>
    <cellStyle name="6mal" xfId="709"/>
    <cellStyle name="A4 Small 210 x 297 mm" xfId="3092"/>
    <cellStyle name="Accent1" xfId="748"/>
    <cellStyle name="Accent1 - 20%" xfId="988"/>
    <cellStyle name="Accent1 - 40%" xfId="986"/>
    <cellStyle name="Accent1 - 60%" xfId="254"/>
    <cellStyle name="Accent1_12.25-发教育厅-2016年高职生均年初预算控制数分配表" xfId="817"/>
    <cellStyle name="Accent2" xfId="2500"/>
    <cellStyle name="Accent2 - 20%" xfId="2038"/>
    <cellStyle name="Accent2 - 40%" xfId="567"/>
    <cellStyle name="Accent2 - 60%" xfId="1363"/>
    <cellStyle name="Accent2_12.25-发教育厅-2016年高职生均年初预算控制数分配表" xfId="2181"/>
    <cellStyle name="Accent3" xfId="2560"/>
    <cellStyle name="Accent3 - 20%" xfId="2886"/>
    <cellStyle name="Accent3 - 40%" xfId="2085"/>
    <cellStyle name="Accent3 - 60%" xfId="2286"/>
    <cellStyle name="Accent3_12.25-发教育厅-2016年高职生均年初预算控制数分配表" xfId="982"/>
    <cellStyle name="Accent4" xfId="3021"/>
    <cellStyle name="Accent4 - 20%" xfId="980"/>
    <cellStyle name="Accent4 - 40%" xfId="1929"/>
    <cellStyle name="Accent4 - 60%" xfId="975"/>
    <cellStyle name="Accent4_12.25-发教育厅-2016年高职生均年初预算控制数分配表" xfId="2234"/>
    <cellStyle name="Accent5" xfId="2695"/>
    <cellStyle name="Accent5 - 20%" xfId="2060"/>
    <cellStyle name="Accent5 - 40%" xfId="1544"/>
    <cellStyle name="Accent5 - 60%" xfId="897"/>
    <cellStyle name="Accent5_12.25-发教育厅-2016年高职生均年初预算控制数分配表" xfId="99"/>
    <cellStyle name="Accent6" xfId="2280"/>
    <cellStyle name="Accent6 - 20%" xfId="2456"/>
    <cellStyle name="Accent6 - 40%" xfId="2544"/>
    <cellStyle name="Accent6 - 60%" xfId="2778"/>
    <cellStyle name="Accent6_12.25-发教育厅-2016年高职生均年初预算控制数分配表" xfId="3001"/>
    <cellStyle name="args.style" xfId="321"/>
    <cellStyle name="Bad" xfId="989"/>
    <cellStyle name="Calc Currency (0)" xfId="576"/>
    <cellStyle name="Calculation" xfId="968"/>
    <cellStyle name="Check Cell" xfId="2494"/>
    <cellStyle name="ColLevel_0" xfId="95"/>
    <cellStyle name="Comma [0]" xfId="2433"/>
    <cellStyle name="comma zerodec" xfId="2996"/>
    <cellStyle name="Comma_!!!GO" xfId="967"/>
    <cellStyle name="Currency [0]" xfId="647"/>
    <cellStyle name="Currency_!!!GO" xfId="619"/>
    <cellStyle name="Currency1" xfId="2046"/>
    <cellStyle name="Date" xfId="2694"/>
    <cellStyle name="Dollar (zero dec)" xfId="1133"/>
    <cellStyle name="Explanatory Text" xfId="2751"/>
    <cellStyle name="e鯪9Y_x000b_" xfId="2196"/>
    <cellStyle name="Fixed" xfId="958"/>
    <cellStyle name="gcd" xfId="3080"/>
    <cellStyle name="Good" xfId="512"/>
    <cellStyle name="Grey" xfId="1491"/>
    <cellStyle name="Header1" xfId="2662"/>
    <cellStyle name="Header2" xfId="2568"/>
    <cellStyle name="Header2 2" xfId="1535"/>
    <cellStyle name="Header2_湘财教指2017-0119号2018年中央支持地方高校改革发展省级资金预算分配表" xfId="2313"/>
    <cellStyle name="Heading 1" xfId="2495"/>
    <cellStyle name="Heading 2" xfId="2464"/>
    <cellStyle name="Heading 3" xfId="213"/>
    <cellStyle name="Heading 4" xfId="649"/>
    <cellStyle name="HEADING1" xfId="2342"/>
    <cellStyle name="HEADING2" xfId="2497"/>
    <cellStyle name="Input" xfId="461"/>
    <cellStyle name="Input [yellow]" xfId="953"/>
    <cellStyle name="Input [yellow] 2" xfId="911"/>
    <cellStyle name="Input Cells" xfId="311"/>
    <cellStyle name="Linked Cell" xfId="2216"/>
    <cellStyle name="Linked Cells" xfId="1524"/>
    <cellStyle name="Millares [0]_96 Risk" xfId="3084"/>
    <cellStyle name="Millares_96 Risk" xfId="2931"/>
    <cellStyle name="Milliers [0]_!!!GO" xfId="877"/>
    <cellStyle name="Milliers_!!!GO" xfId="895"/>
    <cellStyle name="Moneda [0]_96 Risk" xfId="97"/>
    <cellStyle name="Moneda_96 Risk" xfId="498"/>
    <cellStyle name="Mon閠aire [0]_!!!GO" xfId="949"/>
    <cellStyle name="Mon閠aire_!!!GO" xfId="1686"/>
    <cellStyle name="MS Sans Serif" xfId="1262"/>
    <cellStyle name="Neutral" xfId="1468"/>
    <cellStyle name="New Times Roman" xfId="137"/>
    <cellStyle name="no dec" xfId="972"/>
    <cellStyle name="no dec 2" xfId="695"/>
    <cellStyle name="no dec_湘财教指〔2017〕84号中央财政支持地方高校改革发展资金" xfId="1217"/>
    <cellStyle name="Norma,_laroux_4_营业在建 (2)_E21" xfId="941"/>
    <cellStyle name="Normal - Style1" xfId="2830"/>
    <cellStyle name="Normal_!!!GO" xfId="1746"/>
    <cellStyle name="Note" xfId="2188"/>
    <cellStyle name="Output" xfId="939"/>
    <cellStyle name="per.style" xfId="1664"/>
    <cellStyle name="Percent [2]" xfId="936"/>
    <cellStyle name="Percent_!!!GO" xfId="2226"/>
    <cellStyle name="Pourcentage_pldt" xfId="3095"/>
    <cellStyle name="PSChar" xfId="1709"/>
    <cellStyle name="PSDate" xfId="2184"/>
    <cellStyle name="PSDec" xfId="2982"/>
    <cellStyle name="PSHeading" xfId="964"/>
    <cellStyle name="PSInt" xfId="3062"/>
    <cellStyle name="PSSpacer" xfId="934"/>
    <cellStyle name="RowLevel_0" xfId="81"/>
    <cellStyle name="sstot" xfId="928"/>
    <cellStyle name="Standard_AREAS" xfId="1564"/>
    <cellStyle name="t" xfId="1034"/>
    <cellStyle name="t_HVAC Equipment (3)" xfId="919"/>
    <cellStyle name="Title" xfId="329"/>
    <cellStyle name="Total" xfId="878"/>
    <cellStyle name="Total 2" xfId="144"/>
    <cellStyle name="Total_湘财教指2017-0119号2018年中央支持地方高校改革发展省级资金预算分配表" xfId="2048"/>
    <cellStyle name="Warning Text" xfId="1000"/>
    <cellStyle name="百分比 2" xfId="1872"/>
    <cellStyle name="百分比 3" xfId="1648"/>
    <cellStyle name="捠壿 [0.00]_Region Orders (2)" xfId="2714"/>
    <cellStyle name="捠壿_Region Orders (2)" xfId="2487"/>
    <cellStyle name="编号" xfId="1795"/>
    <cellStyle name="标题 1 2" xfId="1083"/>
    <cellStyle name="标题 1 2 10" xfId="2697"/>
    <cellStyle name="标题 1 2 11" xfId="3037"/>
    <cellStyle name="标题 1 2 12" xfId="946"/>
    <cellStyle name="标题 1 2 13" xfId="1974"/>
    <cellStyle name="标题 1 2 14" xfId="1459"/>
    <cellStyle name="标题 1 2 15" xfId="664"/>
    <cellStyle name="标题 1 2 16" xfId="1344"/>
    <cellStyle name="标题 1 2 17" xfId="530"/>
    <cellStyle name="标题 1 2 18" xfId="1632"/>
    <cellStyle name="标题 1 2 19" xfId="1370"/>
    <cellStyle name="标题 1 2 2" xfId="496"/>
    <cellStyle name="标题 1 2 20" xfId="665"/>
    <cellStyle name="标题 1 2 21" xfId="1343"/>
    <cellStyle name="标题 1 2 3" xfId="1562"/>
    <cellStyle name="标题 1 2 4" xfId="1849"/>
    <cellStyle name="标题 1 2 5" xfId="1350"/>
    <cellStyle name="标题 1 2 6" xfId="1171"/>
    <cellStyle name="标题 1 2 7" xfId="1684"/>
    <cellStyle name="标题 1 2 8" xfId="1177"/>
    <cellStyle name="标题 1 2 9" xfId="1179"/>
    <cellStyle name="标题 1 2_2017年改革发展类资金分配及绩效" xfId="1626"/>
    <cellStyle name="标题 1 3" xfId="1817"/>
    <cellStyle name="标题 2 2" xfId="1396"/>
    <cellStyle name="标题 2 2 10" xfId="138"/>
    <cellStyle name="标题 2 2 11" xfId="1777"/>
    <cellStyle name="标题 2 2 12" xfId="2789"/>
    <cellStyle name="标题 2 2 13" xfId="1574"/>
    <cellStyle name="标题 2 2 14" xfId="210"/>
    <cellStyle name="标题 2 2 15" xfId="876"/>
    <cellStyle name="标题 2 2 16" xfId="2843"/>
    <cellStyle name="标题 2 2 17" xfId="3100"/>
    <cellStyle name="标题 2 2 18" xfId="1196"/>
    <cellStyle name="标题 2 2 19" xfId="1223"/>
    <cellStyle name="标题 2 2 2" xfId="869"/>
    <cellStyle name="标题 2 2 20" xfId="875"/>
    <cellStyle name="标题 2 2 21" xfId="2844"/>
    <cellStyle name="标题 2 2 3" xfId="2509"/>
    <cellStyle name="标题 2 2 4" xfId="2506"/>
    <cellStyle name="标题 2 2 5" xfId="702"/>
    <cellStyle name="标题 2 2 6" xfId="777"/>
    <cellStyle name="标题 2 2 7" xfId="850"/>
    <cellStyle name="标题 2 2 8" xfId="847"/>
    <cellStyle name="标题 2 2 9" xfId="1764"/>
    <cellStyle name="标题 2 2_2017年改革发展类资金分配及绩效" xfId="854"/>
    <cellStyle name="标题 2 3" xfId="852"/>
    <cellStyle name="标题 3 2" xfId="2051"/>
    <cellStyle name="标题 3 2 10" xfId="3096"/>
    <cellStyle name="标题 3 2 11" xfId="3077"/>
    <cellStyle name="标题 3 2 12" xfId="683"/>
    <cellStyle name="标题 3 2 13" xfId="1751"/>
    <cellStyle name="标题 3 2 14" xfId="1149"/>
    <cellStyle name="标题 3 2 15" xfId="860"/>
    <cellStyle name="标题 3 2 16" xfId="2957"/>
    <cellStyle name="标题 3 2 17" xfId="776"/>
    <cellStyle name="标题 3 2 18" xfId="849"/>
    <cellStyle name="标题 3 2 19" xfId="845"/>
    <cellStyle name="标题 3 2 2" xfId="537"/>
    <cellStyle name="标题 3 2 20" xfId="859"/>
    <cellStyle name="标题 3 2 21" xfId="2956"/>
    <cellStyle name="标题 3 2 3" xfId="1724"/>
    <cellStyle name="标题 3 2 4" xfId="592"/>
    <cellStyle name="标题 3 2 5" xfId="1267"/>
    <cellStyle name="标题 3 2 6" xfId="1756"/>
    <cellStyle name="标题 3 2 7" xfId="2839"/>
    <cellStyle name="标题 3 2 8" xfId="2966"/>
    <cellStyle name="标题 3 2 9" xfId="1405"/>
    <cellStyle name="标题 3 2_2017年改革发展类资金分配及绩效" xfId="2171"/>
    <cellStyle name="标题 3 3" xfId="1288"/>
    <cellStyle name="标题 4 2" xfId="43"/>
    <cellStyle name="标题 4 2 10" xfId="697"/>
    <cellStyle name="标题 4 2 11" xfId="3015"/>
    <cellStyle name="标题 4 2 12" xfId="2680"/>
    <cellStyle name="标题 4 2 13" xfId="2380"/>
    <cellStyle name="标题 4 2 14" xfId="1490"/>
    <cellStyle name="标题 4 2 15" xfId="829"/>
    <cellStyle name="标题 4 2 16" xfId="2646"/>
    <cellStyle name="标题 4 2 17" xfId="1209"/>
    <cellStyle name="标题 4 2 18" xfId="2803"/>
    <cellStyle name="标题 4 2 19" xfId="1368"/>
    <cellStyle name="标题 4 2 2" xfId="2338"/>
    <cellStyle name="标题 4 2 20" xfId="828"/>
    <cellStyle name="标题 4 2 21" xfId="2647"/>
    <cellStyle name="标题 4 2 3" xfId="308"/>
    <cellStyle name="标题 4 2 4" xfId="2609"/>
    <cellStyle name="标题 4 2 5" xfId="301"/>
    <cellStyle name="标题 4 2 6" xfId="572"/>
    <cellStyle name="标题 4 2 7" xfId="2756"/>
    <cellStyle name="标题 4 2 8" xfId="2103"/>
    <cellStyle name="标题 4 2 9" xfId="266"/>
    <cellStyle name="标题 4 2_2017年改革发展类资金分配及绩效" xfId="2862"/>
    <cellStyle name="标题 4 3" xfId="820"/>
    <cellStyle name="标题 5" xfId="1674"/>
    <cellStyle name="标题 5 10" xfId="889"/>
    <cellStyle name="标题 5 11" xfId="1023"/>
    <cellStyle name="标题 5 12" xfId="3070"/>
    <cellStyle name="标题 5 13" xfId="2349"/>
    <cellStyle name="标题 5 14" xfId="2493"/>
    <cellStyle name="标题 5 15" xfId="1455"/>
    <cellStyle name="标题 5 16" xfId="816"/>
    <cellStyle name="标题 5 17" xfId="810"/>
    <cellStyle name="标题 5 18" xfId="1432"/>
    <cellStyle name="标题 5 19" xfId="1935"/>
    <cellStyle name="标题 5 2" xfId="2553"/>
    <cellStyle name="标题 5 20" xfId="1456"/>
    <cellStyle name="标题 5 21" xfId="815"/>
    <cellStyle name="标题 5 22" xfId="809"/>
    <cellStyle name="标题 5 3" xfId="814"/>
    <cellStyle name="标题 5 4" xfId="1030"/>
    <cellStyle name="标题 5 5" xfId="772"/>
    <cellStyle name="标题 5 6" xfId="1662"/>
    <cellStyle name="标题 5 7" xfId="804"/>
    <cellStyle name="标题 5 8" xfId="1332"/>
    <cellStyle name="标题 5 9" xfId="640"/>
    <cellStyle name="标题 6" xfId="2126"/>
    <cellStyle name="标题 7" xfId="1078"/>
    <cellStyle name="标题1" xfId="1287"/>
    <cellStyle name="表标题" xfId="2441"/>
    <cellStyle name="表标题 2" xfId="974"/>
    <cellStyle name="表标题 2 2" xfId="510"/>
    <cellStyle name="表标题 2 3" xfId="798"/>
    <cellStyle name="表标题 2_2017年改革发展类资金分配及绩效" xfId="260"/>
    <cellStyle name="表标题 3" xfId="2612"/>
    <cellStyle name="表标题_湘财教指〔2017〕84号中央财政支持地方高校改革发展资金" xfId="796"/>
    <cellStyle name="部门" xfId="1857"/>
    <cellStyle name="差 2" xfId="2804"/>
    <cellStyle name="差 2 10" xfId="2874"/>
    <cellStyle name="差 2 11" xfId="2373"/>
    <cellStyle name="差 2 12" xfId="1598"/>
    <cellStyle name="差 2 13" xfId="2374"/>
    <cellStyle name="差 2 14" xfId="102"/>
    <cellStyle name="差 2 15" xfId="2096"/>
    <cellStyle name="差 2 16" xfId="3098"/>
    <cellStyle name="差 2 17" xfId="407"/>
    <cellStyle name="差 2 18" xfId="2880"/>
    <cellStyle name="差 2 19" xfId="1062"/>
    <cellStyle name="差 2 2" xfId="2100"/>
    <cellStyle name="差 2 20" xfId="2097"/>
    <cellStyle name="差 2 21" xfId="3097"/>
    <cellStyle name="差 2 3" xfId="2017"/>
    <cellStyle name="差 2 4" xfId="2146"/>
    <cellStyle name="差 2 5" xfId="2320"/>
    <cellStyle name="差 2 6" xfId="1647"/>
    <cellStyle name="差 2 7" xfId="2111"/>
    <cellStyle name="差 2 8" xfId="2170"/>
    <cellStyle name="差 2 9" xfId="2114"/>
    <cellStyle name="差 2_2017年改革发展类资金分配及绩效" xfId="1912"/>
    <cellStyle name="差 3" xfId="1369"/>
    <cellStyle name="差 4" xfId="2115"/>
    <cellStyle name="差_00省级(打印)" xfId="957"/>
    <cellStyle name="差_00省级(打印)_12.25-发教育厅-2016年高职生均年初预算控制数分配表" xfId="2978"/>
    <cellStyle name="差_03昭通" xfId="2116"/>
    <cellStyle name="差_03昭通_12.25-发教育厅-2016年高职生均年初预算控制数分配表" xfId="696"/>
    <cellStyle name="差_0502通海县" xfId="2744"/>
    <cellStyle name="差_0502通海县_12.25-发教育厅-2016年高职生均年初预算控制数分配表" xfId="91"/>
    <cellStyle name="差_05潍坊" xfId="756"/>
    <cellStyle name="差_05潍坊_12.25-发教育厅-2016年高职生均年初预算控制数分配表" xfId="2117"/>
    <cellStyle name="差_0605石屏县" xfId="677"/>
    <cellStyle name="差_0605石屏县_12.25-发教育厅-2016年高职生均年初预算控制数分配表" xfId="2217"/>
    <cellStyle name="差_0605石屏县_财力性转移支付2010年预算参考数" xfId="873"/>
    <cellStyle name="差_0605石屏县_财力性转移支付2010年预算参考数_12.25-发教育厅-2016年高职生均年初预算控制数分配表" xfId="2248"/>
    <cellStyle name="差_07临沂" xfId="559"/>
    <cellStyle name="差_07临沂_12.25-发教育厅-2016年高职生均年初预算控制数分配表" xfId="544"/>
    <cellStyle name="差_09黑龙江" xfId="2235"/>
    <cellStyle name="差_09黑龙江_12.25-发教育厅-2016年高职生均年初预算控制数分配表" xfId="2306"/>
    <cellStyle name="差_09黑龙江_财力性转移支付2010年预算参考数" xfId="931"/>
    <cellStyle name="差_09黑龙江_财力性转移支付2010年预算参考数_12.25-发教育厅-2016年高职生均年初预算控制数分配表" xfId="245"/>
    <cellStyle name="差_1" xfId="674"/>
    <cellStyle name="差_1_12.25-发教育厅-2016年高职生均年初预算控制数分配表" xfId="2949"/>
    <cellStyle name="差_1_财力性转移支付2010年预算参考数" xfId="2119"/>
    <cellStyle name="差_1_财力性转移支付2010年预算参考数_12.25-发教育厅-2016年高职生均年初预算控制数分配表" xfId="2121"/>
    <cellStyle name="差_1110洱源县" xfId="2656"/>
    <cellStyle name="差_1110洱源县_12.25-发教育厅-2016年高职生均年初预算控制数分配表" xfId="2236"/>
    <cellStyle name="差_1110洱源县_财力性转移支付2010年预算参考数" xfId="2094"/>
    <cellStyle name="差_1110洱源县_财力性转移支付2010年预算参考数_12.25-发教育厅-2016年高职生均年初预算控制数分配表" xfId="1154"/>
    <cellStyle name="差_11大理" xfId="2125"/>
    <cellStyle name="差_11大理_12.25-发教育厅-2016年高职生均年初预算控制数分配表" xfId="2304"/>
    <cellStyle name="差_11大理_财力性转移支付2010年预算参考数" xfId="2127"/>
    <cellStyle name="差_11大理_财力性转移支付2010年预算参考数_12.25-发教育厅-2016年高职生均年初预算控制数分配表" xfId="2593"/>
    <cellStyle name="差_12.25-发教育厅-2015年老职工住房补贴审核表" xfId="2632"/>
    <cellStyle name="差_12.25-发教育厅-2016年高职生均年初预算控制数分配表" xfId="2129"/>
    <cellStyle name="差_12.25-发教育厅-非税预算" xfId="2029"/>
    <cellStyle name="差_12.25-发教育厅工资提标和养老保险改革2016年新增" xfId="2132"/>
    <cellStyle name="差_12滨州" xfId="1454"/>
    <cellStyle name="差_12滨州_12.25-发教育厅-2016年高职生均年初预算控制数分配表" xfId="535"/>
    <cellStyle name="差_12滨州_财力性转移支付2010年预算参考数" xfId="866"/>
    <cellStyle name="差_12滨州_财力性转移支付2010年预算参考数_12.25-发教育厅-2016年高职生均年初预算控制数分配表" xfId="398"/>
    <cellStyle name="差_14安徽" xfId="978"/>
    <cellStyle name="差_14安徽_12.25-发教育厅-2016年高职生均年初预算控制数分配表" xfId="2590"/>
    <cellStyle name="差_14安徽_财力性转移支付2010年预算参考数" xfId="1884"/>
    <cellStyle name="差_14安徽_财力性转移支付2010年预算参考数_12.25-发教育厅-2016年高职生均年初预算控制数分配表" xfId="361"/>
    <cellStyle name="差_2" xfId="710"/>
    <cellStyle name="差_2_12.25-发教育厅-2016年高职生均年初预算控制数分配表" xfId="3081"/>
    <cellStyle name="差_2_财力性转移支付2010年预算参考数" xfId="2133"/>
    <cellStyle name="差_2_财力性转移支付2010年预算参考数_12.25-发教育厅-2016年高职生均年初预算控制数分配表" xfId="1700"/>
    <cellStyle name="差_2006年22湖南" xfId="2425"/>
    <cellStyle name="差_2006年22湖南_12.25-发教育厅-2016年高职生均年初预算控制数分配表" xfId="2762"/>
    <cellStyle name="差_2006年22湖南_财力性转移支付2010年预算参考数" xfId="2140"/>
    <cellStyle name="差_2006年22湖南_财力性转移支付2010年预算参考数_12.25-发教育厅-2016年高职生均年初预算控制数分配表" xfId="3088"/>
    <cellStyle name="差_2006年27重庆" xfId="1552"/>
    <cellStyle name="差_2006年27重庆_12.25-发教育厅-2016年高职生均年初预算控制数分配表" xfId="1683"/>
    <cellStyle name="差_2006年27重庆_财力性转移支付2010年预算参考数" xfId="960"/>
    <cellStyle name="差_2006年27重庆_财力性转移支付2010年预算参考数_12.25-发教育厅-2016年高职生均年初预算控制数分配表" xfId="907"/>
    <cellStyle name="差_2006年28四川" xfId="368"/>
    <cellStyle name="差_2006年28四川_12.25-发教育厅-2016年高职生均年初预算控制数分配表" xfId="2145"/>
    <cellStyle name="差_2006年28四川_财力性转移支付2010年预算参考数" xfId="1105"/>
    <cellStyle name="差_2006年28四川_财力性转移支付2010年预算参考数_12.25-发教育厅-2016年高职生均年初预算控制数分配表" xfId="1873"/>
    <cellStyle name="差_2006年30云南" xfId="2149"/>
    <cellStyle name="差_2006年30云南_12.25-发教育厅-2016年高职生均年初预算控制数分配表" xfId="2399"/>
    <cellStyle name="差_2006年33甘肃" xfId="1722"/>
    <cellStyle name="差_2006年33甘肃_12.25-发教育厅-2016年高职生均年初预算控制数分配表" xfId="2706"/>
    <cellStyle name="差_2006年34青海" xfId="927"/>
    <cellStyle name="差_2006年34青海_12.25-发教育厅-2016年高职生均年初预算控制数分配表" xfId="2515"/>
    <cellStyle name="差_2006年34青海_财力性转移支付2010年预算参考数" xfId="1358"/>
    <cellStyle name="差_2006年34青海_财力性转移支付2010年预算参考数_12.25-发教育厅-2016年高职生均年初预算控制数分配表" xfId="2151"/>
    <cellStyle name="差_2006年全省财力计算表（中央、决算）" xfId="173"/>
    <cellStyle name="差_2006年全省财力计算表（中央、决算）_12.25-发教育厅-2016年高职生均年初预算控制数分配表" xfId="1954"/>
    <cellStyle name="差_2006年水利统计指标统计表" xfId="901"/>
    <cellStyle name="差_2006年水利统计指标统计表_12.25-发教育厅-2016年高职生均年初预算控制数分配表" xfId="1567"/>
    <cellStyle name="差_2006年水利统计指标统计表_财力性转移支付2010年预算参考数" xfId="279"/>
    <cellStyle name="差_2006年水利统计指标统计表_财力性转移支付2010年预算参考数_12.25-发教育厅-2016年高职生均年初预算控制数分配表" xfId="2136"/>
    <cellStyle name="差_2007年收支情况及2008年收支预计表(汇总表)" xfId="2674"/>
    <cellStyle name="差_2007年收支情况及2008年收支预计表(汇总表)_12.25-发教育厅-2016年高职生均年初预算控制数分配表" xfId="3090"/>
    <cellStyle name="差_2007年收支情况及2008年收支预计表(汇总表)_财力性转移支付2010年预算参考数" xfId="2528"/>
    <cellStyle name="差_2007年收支情况及2008年收支预计表(汇总表)_财力性转移支付2010年预算参考数_12.25-发教育厅-2016年高职生均年初预算控制数分配表" xfId="2093"/>
    <cellStyle name="差_2007年一般预算支出剔除" xfId="3056"/>
    <cellStyle name="差_2007年一般预算支出剔除_12.25-发教育厅-2016年高职生均年初预算控制数分配表" xfId="2548"/>
    <cellStyle name="差_2007年一般预算支出剔除_财力性转移支付2010年预算参考数" xfId="2598"/>
    <cellStyle name="差_2007年一般预算支出剔除_财力性转移支付2010年预算参考数_12.25-发教育厅-2016年高职生均年初预算控制数分配表" xfId="479"/>
    <cellStyle name="差_2007一般预算支出口径剔除表" xfId="904"/>
    <cellStyle name="差_2007一般预算支出口径剔除表_12.25-发教育厅-2016年高职生均年初预算控制数分配表" xfId="440"/>
    <cellStyle name="差_2007一般预算支出口径剔除表_财力性转移支付2010年预算参考数" xfId="2155"/>
    <cellStyle name="差_2007一般预算支出口径剔除表_财力性转移支付2010年预算参考数_12.25-发教育厅-2016年高职生均年初预算控制数分配表" xfId="2162"/>
    <cellStyle name="差_2008计算资料（8月5）" xfId="2600"/>
    <cellStyle name="差_2008计算资料（8月5）_12.25-发教育厅-2016年高职生均年初预算控制数分配表" xfId="577"/>
    <cellStyle name="差_2008年全省汇总收支计算表" xfId="1501"/>
    <cellStyle name="差_2008年全省汇总收支计算表_12.25-发教育厅-2016年高职生均年初预算控制数分配表" xfId="900"/>
    <cellStyle name="差_2008年全省汇总收支计算表_财力性转移支付2010年预算参考数" xfId="1618"/>
    <cellStyle name="差_2008年全省汇总收支计算表_财力性转移支付2010年预算参考数_12.25-发教育厅-2016年高职生均年初预算控制数分配表" xfId="657"/>
    <cellStyle name="差_2008年一般预算支出预计" xfId="2166"/>
    <cellStyle name="差_2008年一般预算支出预计_12.25-发教育厅-2016年高职生均年初预算控制数分配表" xfId="134"/>
    <cellStyle name="差_2008年预计支出与2007年对比" xfId="2991"/>
    <cellStyle name="差_2008年预计支出与2007年对比_12.25-发教育厅-2016年高职生均年初预算控制数分配表" xfId="2558"/>
    <cellStyle name="差_2008年支出核定" xfId="2168"/>
    <cellStyle name="差_2008年支出核定_12.25-发教育厅-2016年高职生均年初预算控制数分配表" xfId="2587"/>
    <cellStyle name="差_2008年支出调整" xfId="2054"/>
    <cellStyle name="差_2008年支出调整_12.25-发教育厅-2016年高职生均年初预算控制数分配表" xfId="685"/>
    <cellStyle name="差_2008年支出调整_财力性转移支付2010年预算参考数" xfId="2172"/>
    <cellStyle name="差_2008年支出调整_财力性转移支付2010年预算参考数_12.25-发教育厅-2016年高职生均年初预算控制数分配表" xfId="947"/>
    <cellStyle name="差_2014年高职生均测算" xfId="2763"/>
    <cellStyle name="差_2014年职成教育第一批专项资金分配表" xfId="2442"/>
    <cellStyle name="差_2014市县可用财力（提供处室）" xfId="955"/>
    <cellStyle name="差_2014市县可用财力（提供处室）_12.25-发教育厅-2016年高职生均年初预算控制数分配表" xfId="1636"/>
    <cellStyle name="差_2015年度工资提标清算拨款分配方案" xfId="2179"/>
    <cellStyle name="差_2015年度省本级教育部门经常性拨款分配方案1223（定稿）" xfId="283"/>
    <cellStyle name="差_2015年度追加中央生均拨款分配方案" xfId="2183"/>
    <cellStyle name="差_2015年高等教育教职工和学生情况" xfId="2498"/>
    <cellStyle name="差_2015年高职生均拨款奖补资金分配方案(200万托底）" xfId="1625"/>
    <cellStyle name="差_2015年高职中央奖补资金分配因素表（含民办）" xfId="2099"/>
    <cellStyle name="差_2015年高职中央奖补资金分配因素表（含民办）_12.25-发教育厅-2016年高职生均年初预算控制数分配表" xfId="921"/>
    <cellStyle name="差_2016年常年委托工作经费及一次性项目经费清理表" xfId="615"/>
    <cellStyle name="差_2016年高校经常性拨款分配因素(测算201616)" xfId="1704"/>
    <cellStyle name="差_2016年年初部门预算分配方案" xfId="2186"/>
    <cellStyle name="差_2018年湖南省高校“双一流”建设专项资金预安排表" xfId="1759"/>
    <cellStyle name="差_20河南" xfId="1018"/>
    <cellStyle name="差_20河南_12.25-发教育厅-2016年高职生均年初预算控制数分配表" xfId="1895"/>
    <cellStyle name="差_20河南_财力性转移支付2010年预算参考数" xfId="692"/>
    <cellStyle name="差_20河南_财力性转移支付2010年预算参考数_12.25-发教育厅-2016年高职生均年初预算控制数分配表" xfId="846"/>
    <cellStyle name="差_22湖南" xfId="579"/>
    <cellStyle name="差_22湖南_12.25-发教育厅-2016年高职生均年初预算控制数分配表" xfId="2323"/>
    <cellStyle name="差_22湖南_财力性转移支付2010年预算参考数" xfId="2187"/>
    <cellStyle name="差_22湖南_财力性转移支付2010年预算参考数_12.25-发教育厅-2016年高职生均年初预算控制数分配表" xfId="2518"/>
    <cellStyle name="差_27重庆" xfId="397"/>
    <cellStyle name="差_27重庆_12.25-发教育厅-2016年高职生均年初预算控制数分配表" xfId="2397"/>
    <cellStyle name="差_27重庆_财力性转移支付2010年预算参考数" xfId="2108"/>
    <cellStyle name="差_27重庆_财力性转移支付2010年预算参考数_12.25-发教育厅-2016年高职生均年初预算控制数分配表" xfId="1869"/>
    <cellStyle name="差_28四川" xfId="146"/>
    <cellStyle name="差_28四川_12.25-发教育厅-2016年高职生均年初预算控制数分配表" xfId="716"/>
    <cellStyle name="差_28四川_财力性转移支付2010年预算参考数" xfId="2969"/>
    <cellStyle name="差_28四川_财力性转移支付2010年预算参考数_12.25-发教育厅-2016年高职生均年初预算控制数分配表" xfId="1463"/>
    <cellStyle name="差_30云南" xfId="3074"/>
    <cellStyle name="差_30云南_1" xfId="2206"/>
    <cellStyle name="差_30云南_1_12.25-发教育厅-2016年高职生均年初预算控制数分配表" xfId="2266"/>
    <cellStyle name="差_30云南_1_财力性转移支付2010年预算参考数" xfId="2201"/>
    <cellStyle name="差_30云南_1_财力性转移支付2010年预算参考数_12.25-发教育厅-2016年高职生均年初预算控制数分配表" xfId="380"/>
    <cellStyle name="差_30云南_12.25-发教育厅-2016年高职生均年初预算控制数分配表" xfId="780"/>
    <cellStyle name="差_33甘肃" xfId="10"/>
    <cellStyle name="差_33甘肃_12.25-发教育厅-2016年高职生均年初预算控制数分配表" xfId="2193"/>
    <cellStyle name="差_34青海" xfId="2246"/>
    <cellStyle name="差_34青海_1" xfId="1112"/>
    <cellStyle name="差_34青海_1_12.25-发教育厅-2016年高职生均年初预算控制数分配表" xfId="1246"/>
    <cellStyle name="差_34青海_1_财力性转移支付2010年预算参考数" xfId="694"/>
    <cellStyle name="差_34青海_1_财力性转移支付2010年预算参考数_12.25-发教育厅-2016年高职生均年初预算控制数分配表" xfId="2199"/>
    <cellStyle name="差_34青海_12.25-发教育厅-2016年高职生均年初预算控制数分配表" xfId="524"/>
    <cellStyle name="差_34青海_财力性转移支付2010年预算参考数" xfId="2050"/>
    <cellStyle name="差_34青海_财力性转移支付2010年预算参考数_12.25-发教育厅-2016年高职生均年初预算控制数分配表" xfId="1428"/>
    <cellStyle name="差_530623_2006年县级财政报表附表" xfId="2285"/>
    <cellStyle name="差_530623_2006年县级财政报表附表_12.25-发教育厅-2016年高职生均年初预算控制数分配表" xfId="714"/>
    <cellStyle name="差_530629_2006年县级财政报表附表" xfId="2205"/>
    <cellStyle name="差_530629_2006年县级财政报表附表_12.25-发教育厅-2016年高职生均年初预算控制数分配表" xfId="2332"/>
    <cellStyle name="差_5334_2006年迪庆县级财政报表附表" xfId="3099"/>
    <cellStyle name="差_5334_2006年迪庆县级财政报表附表_12.25-发教育厅-2016年高职生均年初预算控制数分配表" xfId="2521"/>
    <cellStyle name="差_Book1" xfId="623"/>
    <cellStyle name="差_Book1_1" xfId="2468"/>
    <cellStyle name="差_Book1_12.25-发教育厅-2016年高职生均年初预算控制数分配表" xfId="506"/>
    <cellStyle name="差_Book1_财力性转移支付2010年预算参考数" xfId="2208"/>
    <cellStyle name="差_Book1_财力性转移支付2010年预算参考数_12.25-发教育厅-2016年高职生均年初预算控制数分配表" xfId="354"/>
    <cellStyle name="差_Book2" xfId="752"/>
    <cellStyle name="差_Book2_12.25-发教育厅-2016年高职生均年初预算控制数分配表" xfId="2178"/>
    <cellStyle name="差_Book2_财力性转移支付2010年预算参考数" xfId="2299"/>
    <cellStyle name="差_Book2_财力性转移支付2010年预算参考数_12.25-发教育厅-2016年高职生均年初预算控制数分配表" xfId="2212"/>
    <cellStyle name="差_gdp" xfId="2225"/>
    <cellStyle name="差_gdp_12.25-发教育厅-2016年高职生均年初预算控制数分配表" xfId="2785"/>
    <cellStyle name="差_M01-2(州市补助收入)" xfId="1074"/>
    <cellStyle name="差_M01-2(州市补助收入)_12.25-发教育厅-2016年高职生均年初预算控制数分配表" xfId="1151"/>
    <cellStyle name="差_Sheet1" xfId="186"/>
    <cellStyle name="差_Sheet1_1" xfId="3045"/>
    <cellStyle name="差_安徽 缺口县区测算(地方填报)1" xfId="2607"/>
    <cellStyle name="差_安徽 缺口县区测算(地方填报)1_12.25-发教育厅-2016年高职生均年初预算控制数分配表" xfId="2257"/>
    <cellStyle name="差_安徽 缺口县区测算(地方填报)1_财力性转移支付2010年预算参考数" xfId="509"/>
    <cellStyle name="差_安徽 缺口县区测算(地方填报)1_财力性转移支付2010年预算参考数_12.25-发教育厅-2016年高职生均年初预算控制数分配表" xfId="1362"/>
    <cellStyle name="差_不含人员经费系数" xfId="468"/>
    <cellStyle name="差_不含人员经费系数_12.25-发教育厅-2016年高职生均年初预算控制数分配表" xfId="104"/>
    <cellStyle name="差_不含人员经费系数_财力性转移支付2010年预算参考数" xfId="2657"/>
    <cellStyle name="差_不含人员经费系数_财力性转移支付2010年预算参考数_12.25-发教育厅-2016年高职生均年初预算控制数分配表" xfId="2215"/>
    <cellStyle name="差_财政供养人员" xfId="369"/>
    <cellStyle name="差_财政供养人员_12.25-发教育厅-2016年高职生均年初预算控制数分配表" xfId="2222"/>
    <cellStyle name="差_财政供养人员_财力性转移支付2010年预算参考数" xfId="2224"/>
    <cellStyle name="差_财政供养人员_财力性转移支付2010年预算参考数_12.25-发教育厅-2016年高职生均年初预算控制数分配表" xfId="3020"/>
    <cellStyle name="差_测算结果" xfId="2227"/>
    <cellStyle name="差_测算结果_12.25-发教育厅-2016年高职生均年初预算控制数分配表" xfId="2460"/>
    <cellStyle name="差_测算结果_财力性转移支付2010年预算参考数" xfId="2230"/>
    <cellStyle name="差_测算结果_财力性转移支付2010年预算参考数_12.25-发教育厅-2016年高职生均年初预算控制数分配表" xfId="1866"/>
    <cellStyle name="差_测算结果汇总" xfId="888"/>
    <cellStyle name="差_测算结果汇总_12.25-发教育厅-2016年高职生均年初预算控制数分配表" xfId="2449"/>
    <cellStyle name="差_测算结果汇总_财力性转移支付2010年预算参考数" xfId="2663"/>
    <cellStyle name="差_测算结果汇总_财力性转移支付2010年预算参考数_12.25-发教育厅-2016年高职生均年初预算控制数分配表" xfId="2344"/>
    <cellStyle name="差_成本差异系数" xfId="433"/>
    <cellStyle name="差_成本差异系数（含人口规模）" xfId="3025"/>
    <cellStyle name="差_成本差异系数（含人口规模）_12.25-发教育厅-2016年高职生均年初预算控制数分配表" xfId="2192"/>
    <cellStyle name="差_成本差异系数（含人口规模）_财力性转移支付2010年预算参考数" xfId="2291"/>
    <cellStyle name="差_成本差异系数（含人口规模）_财力性转移支付2010年预算参考数_12.25-发教育厅-2016年高职生均年初预算控制数分配表" xfId="597"/>
    <cellStyle name="差_成本差异系数_12.25-发教育厅-2016年高职生均年初预算控制数分配表" xfId="2501"/>
    <cellStyle name="差_成本差异系数_财力性转移支付2010年预算参考数" xfId="2798"/>
    <cellStyle name="差_成本差异系数_财力性转移支付2010年预算参考数_12.25-发教育厅-2016年高职生均年初预算控制数分配表" xfId="821"/>
    <cellStyle name="差_城建部门" xfId="819"/>
    <cellStyle name="差_城建部门_12.25-发教育厅-2016年高职生均年初预算控制数分配表" xfId="543"/>
    <cellStyle name="差_第五部分(才淼、饶永宏）" xfId="1079"/>
    <cellStyle name="差_第五部分(才淼、饶永宏）_12.25-发教育厅-2016年高职生均年初预算控制数分配表" xfId="1422"/>
    <cellStyle name="差_第一部分：综合全" xfId="801"/>
    <cellStyle name="差_第一部分：综合全_12.25-发教育厅-2016年高职生均年初预算控制数分配表" xfId="2197"/>
    <cellStyle name="差_对口支援新疆资金规模测算表20100106" xfId="2163"/>
    <cellStyle name="差_对口支援新疆资金规模测算表20100106_12.25-发教育厅-2016年高职生均年初预算控制数分配表" xfId="2237"/>
    <cellStyle name="差_对口支援新疆资金规模测算表20100113" xfId="2959"/>
    <cellStyle name="差_对口支援新疆资金规模测算表20100113_12.25-发教育厅-2016年高职生均年初预算控制数分配表" xfId="2627"/>
    <cellStyle name="差_发教育厅工资晋级预发第三步津补贴" xfId="497"/>
    <cellStyle name="差_反馈教科文(增人增支教育厅）" xfId="2239"/>
    <cellStyle name="差_分析缺口率" xfId="651"/>
    <cellStyle name="差_分析缺口率_12.25-发教育厅-2016年高职生均年初预算控制数分配表" xfId="1792"/>
    <cellStyle name="差_分析缺口率_财力性转移支付2010年预算参考数" xfId="431"/>
    <cellStyle name="差_分析缺口率_财力性转移支付2010年预算参考数_12.25-发教育厅-2016年高职生均年初预算控制数分配表" xfId="2994"/>
    <cellStyle name="差_分县成本差异系数" xfId="2245"/>
    <cellStyle name="差_分县成本差异系数_12.25-发教育厅-2016年高职生均年初预算控制数分配表" xfId="2213"/>
    <cellStyle name="差_分县成本差异系数_不含人员经费系数" xfId="2641"/>
    <cellStyle name="差_分县成本差异系数_不含人员经费系数_12.25-发教育厅-2016年高职生均年初预算控制数分配表" xfId="3087"/>
    <cellStyle name="差_分县成本差异系数_不含人员经费系数_财力性转移支付2010年预算参考数" xfId="2247"/>
    <cellStyle name="差_分县成本差异系数_不含人员经费系数_财力性转移支付2010年预算参考数_12.25-发教育厅-2016年高职生均年初预算控制数分配表" xfId="1660"/>
    <cellStyle name="差_分县成本差异系数_财力性转移支付2010年预算参考数" xfId="2406"/>
    <cellStyle name="差_分县成本差异系数_财力性转移支付2010年预算参考数_12.25-发教育厅-2016年高职生均年初预算控制数分配表" xfId="3033"/>
    <cellStyle name="差_分县成本差异系数_民生政策最低支出需求" xfId="478"/>
    <cellStyle name="差_分县成本差异系数_民生政策最低支出需求_12.25-发教育厅-2016年高职生均年初预算控制数分配表" xfId="1502"/>
    <cellStyle name="差_分县成本差异系数_民生政策最低支出需求_财力性转移支付2010年预算参考数" xfId="2363"/>
    <cellStyle name="差_分县成本差异系数_民生政策最低支出需求_财力性转移支付2010年预算参考数_12.25-发教育厅-2016年高职生均年初预算控制数分配表" xfId="2252"/>
    <cellStyle name="差_附表" xfId="2254"/>
    <cellStyle name="差_附表_12.25-发教育厅-2016年高职生均年初预算控制数分配表" xfId="2810"/>
    <cellStyle name="差_附表_财力性转移支付2010年预算参考数" xfId="3043"/>
    <cellStyle name="差_附表_财力性转移支付2010年预算参考数_12.25-发教育厅-2016年高职生均年初预算控制数分配表" xfId="783"/>
    <cellStyle name="差_高职2018年双一流资金细化表" xfId="1594"/>
    <cellStyle name="差_高职双一流提前细化表（0112 发财建）" xfId="2823"/>
    <cellStyle name="差_行政(燃修费)" xfId="2540"/>
    <cellStyle name="差_行政(燃修费)_12.25-发教育厅-2016年高职生均年初预算控制数分配表" xfId="1202"/>
    <cellStyle name="差_行政(燃修费)_不含人员经费系数" xfId="1698"/>
    <cellStyle name="差_行政(燃修费)_不含人员经费系数_12.25-发教育厅-2016年高职生均年初预算控制数分配表" xfId="1518"/>
    <cellStyle name="差_行政(燃修费)_不含人员经费系数_财力性转移支付2010年预算参考数" xfId="1682"/>
    <cellStyle name="差_行政(燃修费)_不含人员经费系数_财力性转移支付2010年预算参考数_12.25-发教育厅-2016年高职生均年初预算控制数分配表" xfId="2218"/>
    <cellStyle name="差_行政(燃修费)_财力性转移支付2010年预算参考数" xfId="2267"/>
    <cellStyle name="差_行政(燃修费)_财力性转移支付2010年预算参考数_12.25-发教育厅-2016年高职生均年初预算控制数分配表" xfId="3094"/>
    <cellStyle name="差_行政(燃修费)_民生政策最低支出需求" xfId="2434"/>
    <cellStyle name="差_行政(燃修费)_民生政策最低支出需求_12.25-发教育厅-2016年高职生均年初预算控制数分配表" xfId="2262"/>
    <cellStyle name="差_行政(燃修费)_民生政策最低支出需求_财力性转移支付2010年预算参考数" xfId="2428"/>
    <cellStyle name="差_行政(燃修费)_民生政策最低支出需求_财力性转移支付2010年预算参考数_12.25-发教育厅-2016年高职生均年初预算控制数分配表" xfId="2272"/>
    <cellStyle name="差_行政(燃修费)_县市旗测算-新科目（含人口规模效应）" xfId="2167"/>
    <cellStyle name="差_行政(燃修费)_县市旗测算-新科目（含人口规模效应）_12.25-发教育厅-2016年高职生均年初预算控制数分配表" xfId="987"/>
    <cellStyle name="差_行政(燃修费)_县市旗测算-新科目（含人口规模效应）_财力性转移支付2010年预算参考数" xfId="476"/>
    <cellStyle name="差_行政(燃修费)_县市旗测算-新科目（含人口规模效应）_财力性转移支付2010年预算参考数_12.25-发教育厅-2016年高职生均年初预算控制数分配表" xfId="1207"/>
    <cellStyle name="差_行政（人员）" xfId="2106"/>
    <cellStyle name="差_行政（人员）_12.25-发教育厅-2016年高职生均年初预算控制数分配表" xfId="2058"/>
    <cellStyle name="差_行政（人员）_不含人员经费系数" xfId="2273"/>
    <cellStyle name="差_行政（人员）_不含人员经费系数_12.25-发教育厅-2016年高职生均年初预算控制数分配表" xfId="69"/>
    <cellStyle name="差_行政（人员）_不含人员经费系数_财力性转移支付2010年预算参考数" xfId="3071"/>
    <cellStyle name="差_行政（人员）_不含人员经费系数_财力性转移支付2010年预算参考数_12.25-发教育厅-2016年高职生均年初预算控制数分配表" xfId="2276"/>
    <cellStyle name="差_行政（人员）_财力性转移支付2010年预算参考数" xfId="2150"/>
    <cellStyle name="差_行政（人员）_财力性转移支付2010年预算参考数_12.25-发教育厅-2016年高职生均年初预算控制数分配表" xfId="511"/>
    <cellStyle name="差_行政（人员）_民生政策最低支出需求" xfId="2153"/>
    <cellStyle name="差_行政（人员）_民生政策最低支出需求_12.25-发教育厅-2016年高职生均年初预算控制数分配表" xfId="1534"/>
    <cellStyle name="差_行政（人员）_民生政策最低支出需求_财力性转移支付2010年预算参考数" xfId="2268"/>
    <cellStyle name="差_行政（人员）_民生政策最低支出需求_财力性转移支付2010年预算参考数_12.25-发教育厅-2016年高职生均年初预算控制数分配表" xfId="326"/>
    <cellStyle name="差_行政（人员）_县市旗测算-新科目（含人口规模效应）" xfId="914"/>
    <cellStyle name="差_行政（人员）_县市旗测算-新科目（含人口规模效应）_12.25-发教育厅-2016年高职生均年初预算控制数分配表" xfId="2214"/>
    <cellStyle name="差_行政（人员）_县市旗测算-新科目（含人口规模效应）_财力性转移支付2010年预算参考数" xfId="1114"/>
    <cellStyle name="差_行政（人员）_县市旗测算-新科目（含人口规模效应）_财力性转移支付2010年预算参考数_12.25-发教育厅-2016年高职生均年初预算控制数分配表" xfId="2278"/>
    <cellStyle name="差_行政公检法测算" xfId="2281"/>
    <cellStyle name="差_行政公检法测算_12.25-发教育厅-2016年高职生均年初预算控制数分配表" xfId="887"/>
    <cellStyle name="差_行政公检法测算_不含人员经费系数" xfId="2082"/>
    <cellStyle name="差_行政公检法测算_不含人员经费系数_12.25-发教育厅-2016年高职生均年初预算控制数分配表" xfId="317"/>
    <cellStyle name="差_行政公检法测算_不含人员经费系数_财力性转移支付2010年预算参考数" xfId="2900"/>
    <cellStyle name="差_行政公检法测算_不含人员经费系数_财力性转移支付2010年预算参考数_12.25-发教育厅-2016年高职生均年初预算控制数分配表" xfId="890"/>
    <cellStyle name="差_行政公检法测算_财力性转移支付2010年预算参考数" xfId="770"/>
    <cellStyle name="差_行政公检法测算_财力性转移支付2010年预算参考数_12.25-发教育厅-2016年高职生均年初预算控制数分配表" xfId="722"/>
    <cellStyle name="差_行政公检法测算_民生政策最低支出需求" xfId="795"/>
    <cellStyle name="差_行政公检法测算_民生政策最低支出需求_12.25-发教育厅-2016年高职生均年初预算控制数分配表" xfId="822"/>
    <cellStyle name="差_行政公检法测算_民生政策最低支出需求_财力性转移支付2010年预算参考数" xfId="2716"/>
    <cellStyle name="差_行政公检法测算_民生政策最低支出需求_财力性转移支付2010年预算参考数_12.25-发教育厅-2016年高职生均年初预算控制数分配表" xfId="445"/>
    <cellStyle name="差_行政公检法测算_县市旗测算-新科目（含人口规模效应）" xfId="1957"/>
    <cellStyle name="差_行政公检法测算_县市旗测算-新科目（含人口规模效应）_12.25-发教育厅-2016年高职生均年初预算控制数分配表" xfId="2282"/>
    <cellStyle name="差_行政公检法测算_县市旗测算-新科目（含人口规模效应）_财力性转移支付2010年预算参考数" xfId="2198"/>
    <cellStyle name="差_行政公检法测算_县市旗测算-新科目（含人口规模效应）_财力性转移支付2010年预算参考数_12.25-发教育厅-2016年高职生均年初预算控制数分配表" xfId="2283"/>
    <cellStyle name="差_河南 缺口县区测算(地方填报)" xfId="926"/>
    <cellStyle name="差_河南 缺口县区测算(地方填报)_12.25-发教育厅-2016年高职生均年初预算控制数分配表" xfId="1006"/>
    <cellStyle name="差_河南 缺口县区测算(地方填报)_财力性转移支付2010年预算参考数" xfId="2870"/>
    <cellStyle name="差_河南 缺口县区测算(地方填报)_财力性转移支付2010年预算参考数_12.25-发教育厅-2016年高职生均年初预算控制数分配表" xfId="1938"/>
    <cellStyle name="差_河南 缺口县区测算(地方填报白)" xfId="2626"/>
    <cellStyle name="差_河南 缺口县区测算(地方填报白)_12.25-发教育厅-2016年高职生均年初预算控制数分配表" xfId="154"/>
    <cellStyle name="差_河南 缺口县区测算(地方填报白)_财力性转移支付2010年预算参考数" xfId="1920"/>
    <cellStyle name="差_河南 缺口县区测算(地方填报白)_财力性转移支付2010年预算参考数_12.25-发教育厅-2016年高职生均年初预算控制数分配表" xfId="1397"/>
    <cellStyle name="差_核定人数对比" xfId="807"/>
    <cellStyle name="差_核定人数对比_12.25-发教育厅-2016年高职生均年初预算控制数分配表" xfId="2233"/>
    <cellStyle name="差_核定人数对比_财力性转移支付2010年预算参考数" xfId="2287"/>
    <cellStyle name="差_核定人数对比_财力性转移支付2010年预算参考数_12.25-发教育厅-2016年高职生均年初预算控制数分配表" xfId="3042"/>
    <cellStyle name="差_核定人数下发表" xfId="2289"/>
    <cellStyle name="差_核定人数下发表_12.25-发教育厅-2016年高职生均年初预算控制数分配表" xfId="1341"/>
    <cellStyle name="差_核定人数下发表_财力性转移支付2010年预算参考数" xfId="1804"/>
    <cellStyle name="差_核定人数下发表_财力性转移支付2010年预算参考数_12.25-发教育厅-2016年高职生均年初预算控制数分配表" xfId="2383"/>
    <cellStyle name="差_汇总" xfId="588"/>
    <cellStyle name="差_汇总_12.25-发教育厅-2016年高职生均年初预算控制数分配表" xfId="2356"/>
    <cellStyle name="差_汇总_财力性转移支付2010年预算参考数" xfId="2290"/>
    <cellStyle name="差_汇总_财力性转移支付2010年预算参考数_12.25-发教育厅-2016年高职生均年初预算控制数分配表" xfId="238"/>
    <cellStyle name="差_汇总表" xfId="237"/>
    <cellStyle name="差_汇总表_12.25-发教育厅-2016年高职生均年初预算控制数分配表" xfId="287"/>
    <cellStyle name="差_汇总表_财力性转移支付2010年预算参考数" xfId="235"/>
    <cellStyle name="差_汇总表_财力性转移支付2010年预算参考数_12.25-发教育厅-2016年高职生均年初预算控制数分配表" xfId="3085"/>
    <cellStyle name="差_汇总表4" xfId="2919"/>
    <cellStyle name="差_汇总表4_12.25-发教育厅-2016年高职生均年初预算控制数分配表" xfId="1693"/>
    <cellStyle name="差_汇总表4_财力性转移支付2010年预算参考数" xfId="474"/>
    <cellStyle name="差_汇总表4_财力性转移支付2010年预算参考数_12.25-发教育厅-2016年高职生均年初预算控制数分配表" xfId="234"/>
    <cellStyle name="差_汇总-县级财政报表附表" xfId="596"/>
    <cellStyle name="差_汇总-县级财政报表附表_12.25-发教育厅-2016年高职生均年初预算控制数分配表" xfId="3011"/>
    <cellStyle name="差_检验表" xfId="2898"/>
    <cellStyle name="差_检验表（调整后）" xfId="231"/>
    <cellStyle name="差_检验表（调整后）_12.25-发教育厅-2016年高职生均年初预算控制数分配表" xfId="180"/>
    <cellStyle name="差_检验表_12.25-发教育厅-2016年高职生均年初预算控制数分配表" xfId="1318"/>
    <cellStyle name="差_教科文(工资提标和养老保险改革含5所划转学校)" xfId="230"/>
    <cellStyle name="差_教科文12.30(工资提标清算)" xfId="229"/>
    <cellStyle name="差_教育(按照总人口测算）—20080416" xfId="224"/>
    <cellStyle name="差_教育(按照总人口测算）—20080416_12.25-发教育厅-2016年高职生均年初预算控制数分配表" xfId="222"/>
    <cellStyle name="差_教育(按照总人口测算）—20080416_不含人员经费系数" xfId="217"/>
    <cellStyle name="差_教育(按照总人口测算）—20080416_不含人员经费系数_12.25-发教育厅-2016年高职生均年初预算控制数分配表" xfId="1113"/>
    <cellStyle name="差_教育(按照总人口测算）—20080416_不含人员经费系数_财力性转移支付2010年预算参考数" xfId="215"/>
    <cellStyle name="差_教育(按照总人口测算）—20080416_不含人员经费系数_财力性转移支付2010年预算参考数_12.25-发教育厅-2016年高职生均年初预算控制数分配表" xfId="167"/>
    <cellStyle name="差_教育(按照总人口测算）—20080416_财力性转移支付2010年预算参考数" xfId="316"/>
    <cellStyle name="差_教育(按照总人口测算）—20080416_财力性转移支付2010年预算参考数_12.25-发教育厅-2016年高职生均年初预算控制数分配表" xfId="355"/>
    <cellStyle name="差_教育(按照总人口测算）—20080416_民生政策最低支出需求" xfId="212"/>
    <cellStyle name="差_教育(按照总人口测算）—20080416_民生政策最低支出需求_12.25-发教育厅-2016年高职生均年初预算控制数分配表" xfId="211"/>
    <cellStyle name="差_教育(按照总人口测算）—20080416_民生政策最低支出需求_财力性转移支付2010年预算参考数" xfId="1522"/>
    <cellStyle name="差_教育(按照总人口测算）—20080416_民生政策最低支出需求_财力性转移支付2010年预算参考数_12.25-发教育厅-2016年高职生均年初预算控制数分配表" xfId="72"/>
    <cellStyle name="差_教育(按照总人口测算）—20080416_县市旗测算-新科目（含人口规模效应）" xfId="2000"/>
    <cellStyle name="差_教育(按照总人口测算）—20080416_县市旗测算-新科目（含人口规模效应）_12.25-发教育厅-2016年高职生均年初预算控制数分配表" xfId="670"/>
    <cellStyle name="差_教育(按照总人口测算）—20080416_县市旗测算-新科目（含人口规模效应）_财力性转移支付2010年预算参考数" xfId="644"/>
    <cellStyle name="差_教育(按照总人口测算）—20080416_县市旗测算-新科目（含人口规模效应）_财力性转移支付2010年预算参考数_12.25-发教育厅-2016年高职生均年初预算控制数分配表" xfId="2175"/>
    <cellStyle name="差_丽江汇总" xfId="209"/>
    <cellStyle name="差_丽江汇总_12.25-发教育厅-2016年高职生均年初预算控制数分配表" xfId="208"/>
    <cellStyle name="差_民生政策最低支出需求" xfId="227"/>
    <cellStyle name="差_民生政策最低支出需求_12.25-发教育厅-2016年高职生均年初预算控制数分配表" xfId="2530"/>
    <cellStyle name="差_民生政策最低支出需求_财力性转移支付2010年预算参考数" xfId="2921"/>
    <cellStyle name="差_民生政策最低支出需求_财力性转移支付2010年预算参考数_12.25-发教育厅-2016年高职生均年初预算控制数分配表" xfId="2538"/>
    <cellStyle name="差_农林水和城市维护标准支出20080505－县区合计" xfId="205"/>
    <cellStyle name="差_农林水和城市维护标准支出20080505－县区合计_12.25-发教育厅-2016年高职生均年初预算控制数分配表" xfId="201"/>
    <cellStyle name="差_农林水和城市维护标准支出20080505－县区合计_不含人员经费系数" xfId="199"/>
    <cellStyle name="差_农林水和城市维护标准支出20080505－县区合计_不含人员经费系数_12.25-发教育厅-2016年高职生均年初预算控制数分配表" xfId="197"/>
    <cellStyle name="差_农林水和城市维护标准支出20080505－县区合计_不含人员经费系数_财力性转移支付2010年预算参考数" xfId="195"/>
    <cellStyle name="差_农林水和城市维护标准支出20080505－县区合计_不含人员经费系数_财力性转移支付2010年预算参考数_12.25-发教育厅-2016年高职生均年初预算控制数分配表" xfId="193"/>
    <cellStyle name="差_农林水和城市维护标准支出20080505－县区合计_财力性转移支付2010年预算参考数" xfId="1224"/>
    <cellStyle name="差_农林水和城市维护标准支出20080505－县区合计_财力性转移支付2010年预算参考数_12.25-发教育厅-2016年高职生均年初预算控制数分配表" xfId="2793"/>
    <cellStyle name="差_农林水和城市维护标准支出20080505－县区合计_民生政策最低支出需求" xfId="232"/>
    <cellStyle name="差_农林水和城市维护标准支出20080505－县区合计_民生政策最低支出需求_12.25-发教育厅-2016年高职生均年初预算控制数分配表" xfId="185"/>
    <cellStyle name="差_农林水和城市维护标准支出20080505－县区合计_民生政策最低支出需求_财力性转移支付2010年预算参考数" xfId="184"/>
    <cellStyle name="差_农林水和城市维护标准支出20080505－县区合计_民生政策最低支出需求_财力性转移支付2010年预算参考数_12.25-发教育厅-2016年高职生均年初预算控制数分配表" xfId="181"/>
    <cellStyle name="差_农林水和城市维护标准支出20080505－县区合计_县市旗测算-新科目（含人口规模效应）" xfId="179"/>
    <cellStyle name="差_农林水和城市维护标准支出20080505－县区合计_县市旗测算-新科目（含人口规模效应）_12.25-发教育厅-2016年高职生均年初预算控制数分配表" xfId="1699"/>
    <cellStyle name="差_农林水和城市维护标准支出20080505－县区合计_县市旗测算-新科目（含人口规模效应）_财力性转移支付2010年预算参考数" xfId="562"/>
    <cellStyle name="差_农林水和城市维护标准支出20080505－县区合计_县市旗测算-新科目（含人口规模效应）_财力性转移支付2010年预算参考数_12.25-发教育厅-2016年高职生均年初预算控制数分配表" xfId="2737"/>
    <cellStyle name="差_平邑" xfId="808"/>
    <cellStyle name="差_平邑_12.25-发教育厅-2016年高职生均年初预算控制数分配表" xfId="178"/>
    <cellStyle name="差_平邑_财力性转移支付2010年预算参考数" xfId="252"/>
    <cellStyle name="差_平邑_财力性转移支付2010年预算参考数_12.25-发教育厅-2016年高职生均年初预算控制数分配表" xfId="725"/>
    <cellStyle name="差_其他部门(按照总人口测算）—20080416" xfId="177"/>
    <cellStyle name="差_其他部门(按照总人口测算）—20080416_12.25-发教育厅-2016年高职生均年初预算控制数分配表" xfId="2614"/>
    <cellStyle name="差_其他部门(按照总人口测算）—20080416_不含人员经费系数" xfId="2909"/>
    <cellStyle name="差_其他部门(按照总人口测算）—20080416_不含人员经费系数_12.25-发教育厅-2016年高职生均年初预算控制数分配表" xfId="174"/>
    <cellStyle name="差_其他部门(按照总人口测算）—20080416_不含人员经费系数_财力性转移支付2010年预算参考数" xfId="172"/>
    <cellStyle name="差_其他部门(按照总人口测算）—20080416_不含人员经费系数_财力性转移支付2010年预算参考数_12.25-发教育厅-2016年高职生均年初预算控制数分配表" xfId="170"/>
    <cellStyle name="差_其他部门(按照总人口测算）—20080416_财力性转移支付2010年预算参考数" xfId="169"/>
    <cellStyle name="差_其他部门(按照总人口测算）—20080416_财力性转移支付2010年预算参考数_12.25-发教育厅-2016年高职生均年初预算控制数分配表" xfId="1351"/>
    <cellStyle name="差_其他部门(按照总人口测算）—20080416_民生政策最低支出需求" xfId="2783"/>
    <cellStyle name="差_其他部门(按照总人口测算）—20080416_民生政策最低支出需求_12.25-发教育厅-2016年高职生均年初预算控制数分配表" xfId="165"/>
    <cellStyle name="差_其他部门(按照总人口测算）—20080416_民生政策最低支出需求_财力性转移支付2010年预算参考数" xfId="160"/>
    <cellStyle name="差_其他部门(按照总人口测算）—20080416_民生政策最低支出需求_财力性转移支付2010年预算参考数_12.25-发教育厅-2016年高职生均年初预算控制数分配表" xfId="2161"/>
    <cellStyle name="差_其他部门(按照总人口测算）—20080416_县市旗测算-新科目（含人口规模效应）" xfId="159"/>
    <cellStyle name="差_其他部门(按照总人口测算）—20080416_县市旗测算-新科目（含人口规模效应）_12.25-发教育厅-2016年高职生均年初预算控制数分配表" xfId="749"/>
    <cellStyle name="差_其他部门(按照总人口测算）—20080416_县市旗测算-新科目（含人口规模效应）_财力性转移支付2010年预算参考数" xfId="158"/>
    <cellStyle name="差_其他部门(按照总人口测算）—20080416_县市旗测算-新科目（含人口规模效应）_财力性转移支付2010年预算参考数_12.25-发教育厅-2016年高职生均年初预算控制数分配表" xfId="2761"/>
    <cellStyle name="差_青海 缺口县区测算(地方填报)" xfId="3101"/>
    <cellStyle name="差_青海 缺口县区测算(地方填报)_12.25-发教育厅-2016年高职生均年初预算控制数分配表" xfId="1145"/>
    <cellStyle name="差_青海 缺口县区测算(地方填报)_财力性转移支付2010年预算参考数" xfId="149"/>
    <cellStyle name="差_青海 缺口县区测算(地方填报)_财力性转移支付2010年预算参考数_12.25-发教育厅-2016年高职生均年初预算控制数分配表" xfId="147"/>
    <cellStyle name="差_缺口县区测算" xfId="100"/>
    <cellStyle name="差_缺口县区测算（11.13）" xfId="2594"/>
    <cellStyle name="差_缺口县区测算（11.13）_12.25-发教育厅-2016年高职生均年初预算控制数分配表" xfId="145"/>
    <cellStyle name="差_缺口县区测算（11.13）_财力性转移支付2010年预算参考数" xfId="143"/>
    <cellStyle name="差_缺口县区测算（11.13）_财力性转移支付2010年预算参考数_12.25-发教育厅-2016年高职生均年初预算控制数分配表" xfId="3028"/>
    <cellStyle name="差_缺口县区测算(按2007支出增长25%测算)" xfId="797"/>
    <cellStyle name="差_缺口县区测算(按2007支出增长25%测算)_12.25-发教育厅-2016年高职生均年初预算控制数分配表" xfId="142"/>
    <cellStyle name="差_缺口县区测算(按2007支出增长25%测算)_财力性转移支付2010年预算参考数" xfId="140"/>
    <cellStyle name="差_缺口县区测算(按2007支出增长25%测算)_财力性转移支付2010年预算参考数_12.25-发教育厅-2016年高职生均年初预算控制数分配表" xfId="457"/>
    <cellStyle name="差_缺口县区测算(按核定人数)" xfId="874"/>
    <cellStyle name="差_缺口县区测算(按核定人数)_12.25-发教育厅-2016年高职生均年初预算控制数分配表" xfId="3007"/>
    <cellStyle name="差_缺口县区测算(按核定人数)_财力性转移支付2010年预算参考数" xfId="393"/>
    <cellStyle name="差_缺口县区测算(按核定人数)_财力性转移支付2010年预算参考数_12.25-发教育厅-2016年高职生均年初预算控制数分配表" xfId="139"/>
    <cellStyle name="差_缺口县区测算(财政部标准)" xfId="2786"/>
    <cellStyle name="差_缺口县区测算(财政部标准)_12.25-发教育厅-2016年高职生均年初预算控制数分配表" xfId="2930"/>
    <cellStyle name="差_缺口县区测算(财政部标准)_财力性转移支付2010年预算参考数" xfId="220"/>
    <cellStyle name="差_缺口县区测算(财政部标准)_财力性转移支付2010年预算参考数_12.25-发教育厅-2016年高职生均年初预算控制数分配表" xfId="867"/>
    <cellStyle name="差_缺口县区测算_12.25-发教育厅-2016年高职生均年初预算控制数分配表" xfId="136"/>
    <cellStyle name="差_缺口县区测算_财力性转移支付2010年预算参考数" xfId="133"/>
    <cellStyle name="差_缺口县区测算_财力性转移支付2010年预算参考数_12.25-发教育厅-2016年高职生均年初预算控制数分配表" xfId="131"/>
    <cellStyle name="差_人员工资和公用经费" xfId="2109"/>
    <cellStyle name="差_人员工资和公用经费_12.25-发教育厅-2016年高职生均年初预算控制数分配表" xfId="130"/>
    <cellStyle name="差_人员工资和公用经费_财力性转移支付2010年预算参考数" xfId="436"/>
    <cellStyle name="差_人员工资和公用经费_财力性转移支付2010年预算参考数_12.25-发教育厅-2016年高职生均年初预算控制数分配表" xfId="129"/>
    <cellStyle name="差_人员工资和公用经费2" xfId="806"/>
    <cellStyle name="差_人员工资和公用经费2_12.25-发教育厅-2016年高职生均年初预算控制数分配表" xfId="2794"/>
    <cellStyle name="差_人员工资和公用经费2_财力性转移支付2010年预算参考数" xfId="2488"/>
    <cellStyle name="差_人员工资和公用经费2_财力性转移支付2010年预算参考数_12.25-发教育厅-2016年高职生均年初预算控制数分配表" xfId="2160"/>
    <cellStyle name="差_人员工资和公用经费3" xfId="128"/>
    <cellStyle name="差_人员工资和公用经费3_12.25-发教育厅-2016年高职生均年初预算控制数分配表" xfId="127"/>
    <cellStyle name="差_人员工资和公用经费3_财力性转移支付2010年预算参考数" xfId="153"/>
    <cellStyle name="差_人员工资和公用经费3_财力性转移支付2010年预算参考数_12.25-发教育厅-2016年高职生均年初预算控制数分配表" xfId="2293"/>
    <cellStyle name="差_山东省民生支出标准" xfId="292"/>
    <cellStyle name="差_山东省民生支出标准_12.25-发教育厅-2016年高职生均年初预算控制数分配表" xfId="350"/>
    <cellStyle name="差_山东省民生支出标准_财力性转移支付2010年预算参考数" xfId="126"/>
    <cellStyle name="差_山东省民生支出标准_财力性转移支付2010年预算参考数_12.25-发教育厅-2016年高职生均年初预算控制数分配表" xfId="123"/>
    <cellStyle name="差_社会保障费测算数据" xfId="121"/>
    <cellStyle name="差_市辖区测算20080510" xfId="765"/>
    <cellStyle name="差_市辖区测算20080510_12.25-发教育厅-2016年高职生均年初预算控制数分配表" xfId="1225"/>
    <cellStyle name="差_市辖区测算20080510_不含人员经费系数" xfId="1354"/>
    <cellStyle name="差_市辖区测算20080510_不含人员经费系数_12.25-发教育厅-2016年高职生均年初预算控制数分配表" xfId="2938"/>
    <cellStyle name="差_市辖区测算20080510_不含人员经费系数_财力性转移支付2010年预算参考数" xfId="120"/>
    <cellStyle name="差_市辖区测算20080510_不含人员经费系数_财力性转移支付2010年预算参考数_12.25-发教育厅-2016年高职生均年初预算控制数分配表" xfId="119"/>
    <cellStyle name="差_市辖区测算20080510_财力性转移支付2010年预算参考数" xfId="2355"/>
    <cellStyle name="差_市辖区测算20080510_财力性转移支付2010年预算参考数_12.25-发教育厅-2016年高职生均年初预算控制数分配表" xfId="7"/>
    <cellStyle name="差_市辖区测算20080510_民生政策最低支出需求" xfId="116"/>
    <cellStyle name="差_市辖区测算20080510_民生政策最低支出需求_12.25-发教育厅-2016年高职生均年初预算控制数分配表" xfId="115"/>
    <cellStyle name="差_市辖区测算20080510_民生政策最低支出需求_财力性转移支付2010年预算参考数" xfId="2269"/>
    <cellStyle name="差_市辖区测算20080510_民生政策最低支出需求_财力性转移支付2010年预算参考数_12.25-发教育厅-2016年高职生均年初预算控制数分配表" xfId="1972"/>
    <cellStyle name="差_市辖区测算20080510_县市旗测算-新科目（含人口规模效应）" xfId="2871"/>
    <cellStyle name="差_市辖区测算20080510_县市旗测算-新科目（含人口规模效应）_12.25-发教育厅-2016年高职生均年初预算控制数分配表" xfId="370"/>
    <cellStyle name="差_市辖区测算20080510_县市旗测算-新科目（含人口规模效应）_财力性转移支付2010年预算参考数" xfId="112"/>
    <cellStyle name="差_市辖区测算20080510_县市旗测算-新科目（含人口规模效应）_财力性转移支付2010年预算参考数_12.25-发教育厅-2016年高职生均年初预算控制数分配表" xfId="113"/>
    <cellStyle name="差_市辖区测算-新科目（20080626）" xfId="111"/>
    <cellStyle name="差_市辖区测算-新科目（20080626）_12.25-发教育厅-2016年高职生均年初预算控制数分配表" xfId="768"/>
    <cellStyle name="差_市辖区测算-新科目（20080626）_不含人员经费系数" xfId="1061"/>
    <cellStyle name="差_市辖区测算-新科目（20080626）_不含人员经费系数_12.25-发教育厅-2016年高职生均年初预算控制数分配表" xfId="110"/>
    <cellStyle name="差_市辖区测算-新科目（20080626）_不含人员经费系数_财力性转移支付2010年预算参考数" xfId="109"/>
    <cellStyle name="差_市辖区测算-新科目（20080626）_不含人员经费系数_财力性转移支付2010年预算参考数_12.25-发教育厅-2016年高职生均年初预算控制数分配表" xfId="2645"/>
    <cellStyle name="差_市辖区测算-新科目（20080626）_财力性转移支付2010年预算参考数" xfId="276"/>
    <cellStyle name="差_市辖区测算-新科目（20080626）_财力性转移支付2010年预算参考数_12.25-发教育厅-2016年高职生均年初预算控制数分配表" xfId="1882"/>
    <cellStyle name="差_市辖区测算-新科目（20080626）_民生政策最低支出需求" xfId="107"/>
    <cellStyle name="差_市辖区测算-新科目（20080626）_民生政策最低支出需求_12.25-发教育厅-2016年高职生均年初预算控制数分配表" xfId="106"/>
    <cellStyle name="差_市辖区测算-新科目（20080626）_民生政策最低支出需求_财力性转移支付2010年预算参考数" xfId="2760"/>
    <cellStyle name="差_市辖区测算-新科目（20080626）_民生政策最低支出需求_财力性转移支付2010年预算参考数_12.25-发教育厅-2016年高职生均年初预算控制数分配表" xfId="105"/>
    <cellStyle name="差_市辖区测算-新科目（20080626）_县市旗测算-新科目（含人口规模效应）" xfId="101"/>
    <cellStyle name="差_市辖区测算-新科目（20080626）_县市旗测算-新科目（含人口规模效应）_12.25-发教育厅-2016年高职生均年初预算控制数分配表" xfId="1328"/>
    <cellStyle name="差_市辖区测算-新科目（20080626）_县市旗测算-新科目（含人口规模效应）_财力性转移支付2010年预算参考数" xfId="98"/>
    <cellStyle name="差_市辖区测算-新科目（20080626）_县市旗测算-新科目（含人口规模效应）_财力性转移支付2010年预算参考数_12.25-发教育厅-2016年高职生均年初预算控制数分配表" xfId="96"/>
    <cellStyle name="差_同德" xfId="755"/>
    <cellStyle name="差_同德_12.25-发教育厅-2016年高职生均年初预算控制数分配表" xfId="891"/>
    <cellStyle name="差_同德_财力性转移支付2010年预算参考数" xfId="2848"/>
    <cellStyle name="差_同德_财力性转移支付2010年预算参考数_12.25-发教育厅-2016年高职生均年初预算控制数分配表" xfId="460"/>
    <cellStyle name="差_危改资金测算" xfId="2071"/>
    <cellStyle name="差_危改资金测算_12.25-发教育厅-2016年高职生均年初预算控制数分配表" xfId="750"/>
    <cellStyle name="差_危改资金测算_财力性转移支付2010年预算参考数" xfId="1235"/>
    <cellStyle name="差_危改资金测算_财力性转移支付2010年预算参考数_12.25-发教育厅-2016年高职生均年初预算控制数分配表" xfId="90"/>
    <cellStyle name="差_卫生(按照总人口测算）—20080416" xfId="86"/>
    <cellStyle name="差_卫生(按照总人口测算）—20080416_12.25-发教育厅-2016年高职生均年初预算控制数分配表" xfId="83"/>
    <cellStyle name="差_卫生(按照总人口测算）—20080416_不含人员经费系数" xfId="2802"/>
    <cellStyle name="差_卫生(按照总人口测算）—20080416_不含人员经费系数_12.25-发教育厅-2016年高职生均年初预算控制数分配表" xfId="2753"/>
    <cellStyle name="差_卫生(按照总人口测算）—20080416_不含人员经费系数_财力性转移支付2010年预算参考数" xfId="80"/>
    <cellStyle name="差_卫生(按照总人口测算）—20080416_不含人员经费系数_财力性转移支付2010年预算参考数_12.25-发教育厅-2016年高职生均年初预算控制数分配表" xfId="2884"/>
    <cellStyle name="差_卫生(按照总人口测算）—20080416_财力性转移支付2010年预算参考数" xfId="430"/>
    <cellStyle name="差_卫生(按照总人口测算）—20080416_财力性转移支付2010年预算参考数_12.25-发教育厅-2016年高职生均年初预算控制数分配表" xfId="77"/>
    <cellStyle name="差_卫生(按照总人口测算）—20080416_民生政策最低支出需求" xfId="76"/>
    <cellStyle name="差_卫生(按照总人口测算）—20080416_民生政策最低支出需求_12.25-发教育厅-2016年高职生均年初预算控制数分配表" xfId="2101"/>
    <cellStyle name="差_卫生(按照总人口测算）—20080416_民生政策最低支出需求_财力性转移支付2010年预算参考数" xfId="531"/>
    <cellStyle name="差_卫生(按照总人口测算）—20080416_民生政策最低支出需求_财力性转移支付2010年预算参考数_12.25-发教育厅-2016年高职生均年初预算控制数分配表" xfId="2672"/>
    <cellStyle name="差_卫生(按照总人口测算）—20080416_县市旗测算-新科目（含人口规模效应）" xfId="538"/>
    <cellStyle name="差_卫生(按照总人口测算）—20080416_县市旗测算-新科目（含人口规模效应）_12.25-发教育厅-2016年高职生均年初预算控制数分配表" xfId="2203"/>
    <cellStyle name="差_卫生(按照总人口测算）—20080416_县市旗测算-新科目（含人口规模效应）_财力性转移支付2010年预算参考数" xfId="73"/>
    <cellStyle name="差_卫生(按照总人口测算）—20080416_县市旗测算-新科目（含人口规模效应）_财力性转移支付2010年预算参考数_12.25-发教育厅-2016年高职生均年初预算控制数分配表" xfId="786"/>
    <cellStyle name="差_卫生部门" xfId="1989"/>
    <cellStyle name="差_卫生部门_12.25-发教育厅-2016年高职生均年初预算控制数分配表" xfId="68"/>
    <cellStyle name="差_卫生部门_财力性转移支付2010年预算参考数" xfId="766"/>
    <cellStyle name="差_卫生部门_财力性转移支付2010年预算参考数_12.25-发教育厅-2016年高职生均年初预算控制数分配表" xfId="1768"/>
    <cellStyle name="差_文体广播部门" xfId="1732"/>
    <cellStyle name="差_文体广播部门_12.25-发教育厅-2016年高职生均年初预算控制数分配表" xfId="2062"/>
    <cellStyle name="差_文体广播事业(按照总人口测算）—20080416" xfId="67"/>
    <cellStyle name="差_文体广播事业(按照总人口测算）—20080416_12.25-发教育厅-2016年高职生均年初预算控制数分配表" xfId="3019"/>
    <cellStyle name="差_文体广播事业(按照总人口测算）—20080416_不含人员经费系数" xfId="676"/>
    <cellStyle name="差_文体广播事业(按照总人口测算）—20080416_不含人员经费系数_12.25-发教育厅-2016年高职生均年初预算控制数分配表" xfId="63"/>
    <cellStyle name="差_文体广播事业(按照总人口测算）—20080416_不含人员经费系数_财力性转移支付2010年预算参考数" xfId="728"/>
    <cellStyle name="差_文体广播事业(按照总人口测算）—20080416_不含人员经费系数_财力性转移支付2010年预算参考数_12.25-发教育厅-2016年高职生均年初预算控制数分配表" xfId="62"/>
    <cellStyle name="差_文体广播事业(按照总人口测算）—20080416_财力性转移支付2010年预算参考数" xfId="1892"/>
    <cellStyle name="差_文体广播事业(按照总人口测算）—20080416_财力性转移支付2010年预算参考数_12.25-发教育厅-2016年高职生均年初预算控制数分配表" xfId="1064"/>
    <cellStyle name="差_文体广播事业(按照总人口测算）—20080416_民生政策最低支出需求" xfId="720"/>
    <cellStyle name="差_文体广播事业(按照总人口测算）—20080416_民生政策最低支出需求_12.25-发教育厅-2016年高职生均年初预算控制数分配表" xfId="204"/>
    <cellStyle name="差_文体广播事业(按照总人口测算）—20080416_民生政策最低支出需求_财力性转移支付2010年预算参考数" xfId="60"/>
    <cellStyle name="差_文体广播事业(按照总人口测算）—20080416_民生政策最低支出需求_财力性转移支付2010年预算参考数_12.25-发教育厅-2016年高职生均年初预算控制数分配表" xfId="861"/>
    <cellStyle name="差_文体广播事业(按照总人口测算）—20080416_县市旗测算-新科目（含人口规模效应）" xfId="2878"/>
    <cellStyle name="差_文体广播事业(按照总人口测算）—20080416_县市旗测算-新科目（含人口规模效应）_12.25-发教育厅-2016年高职生均年初预算控制数分配表" xfId="344"/>
    <cellStyle name="差_文体广播事业(按照总人口测算）—20080416_县市旗测算-新科目（含人口规模效应）_财力性转移支付2010年预算参考数" xfId="684"/>
    <cellStyle name="差_文体广播事业(按照总人口测算）—20080416_县市旗测算-新科目（含人口规模效应）_财力性转移支付2010年预算参考数_12.25-发教育厅-2016年高职生均年初预算控制数分配表" xfId="1208"/>
    <cellStyle name="差_县区合并测算20080421" xfId="57"/>
    <cellStyle name="差_县区合并测算20080421_12.25-发教育厅-2016年高职生均年初预算控制数分配表" xfId="3029"/>
    <cellStyle name="差_县区合并测算20080421_不含人员经费系数" xfId="56"/>
    <cellStyle name="差_县区合并测算20080421_不含人员经费系数_12.25-发教育厅-2016年高职生均年初预算控制数分配表" xfId="1060"/>
    <cellStyle name="差_县区合并测算20080421_不含人员经费系数_财力性转移支付2010年预算参考数" xfId="1622"/>
    <cellStyle name="差_县区合并测算20080421_不含人员经费系数_财力性转移支付2010年预算参考数_12.25-发教育厅-2016年高职生均年初预算控制数分配表" xfId="103"/>
    <cellStyle name="差_县区合并测算20080421_财力性转移支付2010年预算参考数" xfId="54"/>
    <cellStyle name="差_县区合并测算20080421_财力性转移支付2010年预算参考数_12.25-发教育厅-2016年高职生均年初预算控制数分配表" xfId="52"/>
    <cellStyle name="差_县区合并测算20080421_民生政策最低支出需求" xfId="51"/>
    <cellStyle name="差_县区合并测算20080421_民生政策最低支出需求_12.25-发教育厅-2016年高职生均年初预算控制数分配表" xfId="1749"/>
    <cellStyle name="差_县区合并测算20080421_民生政策最低支出需求_财力性转移支付2010年预算参考数" xfId="48"/>
    <cellStyle name="差_县区合并测算20080421_民生政策最低支出需求_财力性转移支付2010年预算参考数_12.25-发教育厅-2016年高职生均年初预算控制数分配表" xfId="162"/>
    <cellStyle name="差_县区合并测算20080421_县市旗测算-新科目（含人口规模效应）" xfId="2407"/>
    <cellStyle name="差_县区合并测算20080421_县市旗测算-新科目（含人口规模效应）_12.25-发教育厅-2016年高职生均年初预算控制数分配表" xfId="2032"/>
    <cellStyle name="差_县区合并测算20080421_县市旗测算-新科目（含人口规模效应）_财力性转移支付2010年预算参考数" xfId="788"/>
    <cellStyle name="差_县区合并测算20080421_县市旗测算-新科目（含人口规模效应）_财力性转移支付2010年预算参考数_12.25-发教育厅-2016年高职生均年初预算控制数分配表" xfId="1486"/>
    <cellStyle name="差_县区合并测算20080423(按照各省比重）" xfId="42"/>
    <cellStyle name="差_县区合并测算20080423(按照各省比重）_12.25-发教育厅-2016年高职生均年初预算控制数分配表" xfId="2864"/>
    <cellStyle name="差_县区合并测算20080423(按照各省比重）_不含人员经费系数" xfId="41"/>
    <cellStyle name="差_县区合并测算20080423(按照各省比重）_不含人员经费系数_12.25-发教育厅-2016年高职生均年初预算控制数分配表" xfId="47"/>
    <cellStyle name="差_县区合并测算20080423(按照各省比重）_不含人员经费系数_财力性转移支付2010年预算参考数" xfId="1494"/>
    <cellStyle name="差_县区合并测算20080423(按照各省比重）_不含人员经费系数_财力性转移支付2010年预算参考数_12.25-发教育厅-2016年高职生均年初预算控制数分配表" xfId="470"/>
    <cellStyle name="差_县区合并测算20080423(按照各省比重）_财力性转移支付2010年预算参考数" xfId="40"/>
    <cellStyle name="差_县区合并测算20080423(按照各省比重）_财力性转移支付2010年预算参考数_12.25-发教育厅-2016年高职生均年初预算控制数分配表" xfId="396"/>
    <cellStyle name="差_县区合并测算20080423(按照各省比重）_民生政策最低支出需求" xfId="1499"/>
    <cellStyle name="差_县区合并测算20080423(按照各省比重）_民生政策最低支出需求_12.25-发教育厅-2016年高职生均年初预算控制数分配表" xfId="1484"/>
    <cellStyle name="差_县区合并测算20080423(按照各省比重）_民生政策最低支出需求_财力性转移支付2010年预算参考数" xfId="305"/>
    <cellStyle name="差_县区合并测算20080423(按照各省比重）_民生政策最低支出需求_财力性转移支付2010年预算参考数_12.25-发教育厅-2016年高职生均年初预算控制数分配表" xfId="2195"/>
    <cellStyle name="差_县区合并测算20080423(按照各省比重）_县市旗测算-新科目（含人口规模效应）" xfId="1176"/>
    <cellStyle name="差_县区合并测算20080423(按照各省比重）_县市旗测算-新科目（含人口规模效应）_12.25-发教育厅-2016年高职生均年初预算控制数分配表" xfId="1014"/>
    <cellStyle name="差_县区合并测算20080423(按照各省比重）_县市旗测算-新科目（含人口规模效应）_财力性转移支付2010年预算参考数" xfId="37"/>
    <cellStyle name="差_县区合并测算20080423(按照各省比重）_县市旗测算-新科目（含人口规模效应）_财力性转移支付2010年预算参考数_12.25-发教育厅-2016年高职生均年初预算控制数分配表" xfId="3030"/>
    <cellStyle name="差_县市旗测算20080508" xfId="1906"/>
    <cellStyle name="差_县市旗测算20080508_12.25-发教育厅-2016年高职生均年初预算控制数分配表" xfId="1092"/>
    <cellStyle name="差_县市旗测算20080508_不含人员经费系数" xfId="1175"/>
    <cellStyle name="差_县市旗测算20080508_不含人员经费系数_12.25-发教育厅-2016年高职生均年初预算控制数分配表" xfId="35"/>
    <cellStyle name="差_县市旗测算20080508_不含人员经费系数_财力性转移支付2010年预算参考数" xfId="31"/>
    <cellStyle name="差_县市旗测算20080508_不含人员经费系数_财力性转移支付2010年预算参考数_12.25-发教育厅-2016年高职生均年初预算控制数分配表" xfId="1252"/>
    <cellStyle name="差_县市旗测算20080508_财力性转移支付2010年预算参考数" xfId="2927"/>
    <cellStyle name="差_县市旗测算20080508_财力性转移支付2010年预算参考数_12.25-发教育厅-2016年高职生均年初预算控制数分配表" xfId="2439"/>
    <cellStyle name="差_县市旗测算20080508_民生政策最低支出需求" xfId="30"/>
    <cellStyle name="差_县市旗测算20080508_民生政策最低支出需求_12.25-发教育厅-2016年高职生均年初预算控制数分配表" xfId="880"/>
    <cellStyle name="差_县市旗测算20080508_民生政策最低支出需求_财力性转移支付2010年预算参考数" xfId="1132"/>
    <cellStyle name="差_县市旗测算20080508_民生政策最低支出需求_财力性转移支付2010年预算参考数_12.25-发教育厅-2016年高职生均年初预算控制数分配表" xfId="190"/>
    <cellStyle name="差_县市旗测算20080508_县市旗测算-新科目（含人口规模效应）" xfId="29"/>
    <cellStyle name="差_县市旗测算20080508_县市旗测算-新科目（含人口规模效应）_12.25-发教育厅-2016年高职生均年初预算控制数分配表" xfId="2066"/>
    <cellStyle name="差_县市旗测算20080508_县市旗测算-新科目（含人口规模效应）_财力性转移支付2010年预算参考数" xfId="1723"/>
    <cellStyle name="差_县市旗测算20080508_县市旗测算-新科目（含人口规模效应）_财力性转移支付2010年预算参考数_12.25-发教育厅-2016年高职生均年初预算控制数分配表" xfId="28"/>
    <cellStyle name="差_县市旗测算-新科目（20080626）" xfId="33"/>
    <cellStyle name="差_县市旗测算-新科目（20080626）_12.25-发教育厅-2016年高职生均年初预算控制数分配表" xfId="565"/>
    <cellStyle name="差_县市旗测算-新科目（20080626）_不含人员经费系数" xfId="2447"/>
    <cellStyle name="差_县市旗测算-新科目（20080626）_不含人员经费系数_12.25-发教育厅-2016年高职生均年初预算控制数分配表" xfId="25"/>
    <cellStyle name="差_县市旗测算-新科目（20080626）_不含人员经费系数_财力性转移支付2010年预算参考数" xfId="22"/>
    <cellStyle name="差_县市旗测算-新科目（20080626）_不含人员经费系数_财力性转移支付2010年预算参考数_12.25-发教育厅-2016年高职生均年初预算控制数分配表" xfId="863"/>
    <cellStyle name="差_县市旗测算-新科目（20080626）_财力性转移支付2010年预算参考数" xfId="21"/>
    <cellStyle name="差_县市旗测算-新科目（20080626）_财力性转移支付2010年预算参考数_12.25-发教育厅-2016年高职生均年初预算控制数分配表" xfId="352"/>
    <cellStyle name="差_县市旗测算-新科目（20080626）_民生政策最低支出需求" xfId="333"/>
    <cellStyle name="差_县市旗测算-新科目（20080626）_民生政策最低支出需求_12.25-发教育厅-2016年高职生均年初预算控制数分配表" xfId="19"/>
    <cellStyle name="差_县市旗测算-新科目（20080626）_民生政策最低支出需求_财力性转移支付2010年预算参考数" xfId="16"/>
    <cellStyle name="差_县市旗测算-新科目（20080626）_民生政策最低支出需求_财力性转移支付2010年预算参考数_12.25-发教育厅-2016年高职生均年初预算控制数分配表" xfId="14"/>
    <cellStyle name="差_县市旗测算-新科目（20080626）_县市旗测算-新科目（含人口规模效应）" xfId="2055"/>
    <cellStyle name="差_县市旗测算-新科目（20080626）_县市旗测算-新科目（含人口规模效应）_12.25-发教育厅-2016年高职生均年初预算控制数分配表" xfId="3016"/>
    <cellStyle name="差_县市旗测算-新科目（20080626）_县市旗测算-新科目（含人口规模效应）_财力性转移支付2010年预算参考数" xfId="719"/>
    <cellStyle name="差_县市旗测算-新科目（20080626）_县市旗测算-新科目（含人口规模效应）_财力性转移支付2010年预算参考数_12.25-发教育厅-2016年高职生均年初预算控制数分配表" xfId="248"/>
    <cellStyle name="差_县市旗测算-新科目（20080627）" xfId="1449"/>
    <cellStyle name="差_县市旗测算-新科目（20080627）_12.25-发教育厅-2016年高职生均年初预算控制数分配表" xfId="9"/>
    <cellStyle name="差_县市旗测算-新科目（20080627）_不含人员经费系数" xfId="8"/>
    <cellStyle name="差_县市旗测算-新科目（20080627）_不含人员经费系数_12.25-发教育厅-2016年高职生均年初预算控制数分配表" xfId="346"/>
    <cellStyle name="差_县市旗测算-新科目（20080627）_不含人员经费系数_财力性转移支付2010年预算参考数" xfId="2190"/>
    <cellStyle name="差_县市旗测算-新科目（20080627）_不含人员经费系数_财力性转移支付2010年预算参考数_12.25-发教育厅-2016年高职生均年初预算控制数分配表" xfId="4"/>
    <cellStyle name="差_县市旗测算-新科目（20080627）_财力性转移支付2010年预算参考数" xfId="1"/>
    <cellStyle name="差_县市旗测算-新科目（20080627）_财力性转移支付2010年预算参考数_12.25-发教育厅-2016年高职生均年初预算控制数分配表" xfId="965"/>
    <cellStyle name="差_县市旗测算-新科目（20080627）_民生政策最低支出需求" xfId="2549"/>
    <cellStyle name="差_县市旗测算-新科目（20080627）_民生政策最低支出需求_12.25-发教育厅-2016年高职生均年初预算控制数分配表" xfId="998"/>
    <cellStyle name="差_县市旗测算-新科目（20080627）_民生政策最低支出需求_财力性转移支付2010年预算参考数" xfId="125"/>
    <cellStyle name="差_县市旗测算-新科目（20080627）_民生政策最低支出需求_财力性转移支付2010年预算参考数_12.25-发教育厅-2016年高职生均年初预算控制数分配表" xfId="1029"/>
    <cellStyle name="差_县市旗测算-新科目（20080627）_县市旗测算-新科目（含人口规模效应）" xfId="646"/>
    <cellStyle name="差_县市旗测算-新科目（20080627）_县市旗测算-新科目（含人口规模效应）_12.25-发教育厅-2016年高职生均年初预算控制数分配表" xfId="635"/>
    <cellStyle name="差_县市旗测算-新科目（20080627）_县市旗测算-新科目（含人口规模效应）_财力性转移支付2010年预算参考数" xfId="2311"/>
    <cellStyle name="差_县市旗测算-新科目（20080627）_县市旗测算-新科目（含人口规模效应）_财力性转移支付2010年预算参考数_12.25-发教育厅-2016年高职生均年初预算控制数分配表" xfId="256"/>
    <cellStyle name="差_湘财教指2017-0119号2018年中央支持地方高校改革发展省级资金预算分配表" xfId="1809"/>
    <cellStyle name="差_湘财教指277" xfId="1263"/>
    <cellStyle name="差_湘财教指277_12.25-发教育厅-2016年高职生均年初预算控制数分配表" xfId="1002"/>
    <cellStyle name="差_一般预算支出口径剔除表" xfId="151"/>
    <cellStyle name="差_一般预算支出口径剔除表_12.25-发教育厅-2016年高职生均年初预算控制数分配表" xfId="1250"/>
    <cellStyle name="差_一般预算支出口径剔除表_财力性转移支付2010年预算参考数" xfId="1231"/>
    <cellStyle name="差_一般预算支出口径剔除表_财力性转移支付2010年预算参考数_12.25-发教育厅-2016年高职生均年初预算控制数分配表" xfId="2141"/>
    <cellStyle name="差_云南 缺口县区测算(地方填报)" xfId="1003"/>
    <cellStyle name="差_云南 缺口县区测算(地方填报)_12.25-发教育厅-2016年高职生均年初预算控制数分配表" xfId="805"/>
    <cellStyle name="差_云南 缺口县区测算(地方填报)_财力性转移支付2010年预算参考数" xfId="2068"/>
    <cellStyle name="差_云南 缺口县区测算(地方填报)_财力性转移支付2010年预算参考数_12.25-发教育厅-2016年高职生均年初预算控制数分配表" xfId="36"/>
    <cellStyle name="差_云南省2008年转移支付测算——州市本级考核部分及政策性测算" xfId="2088"/>
    <cellStyle name="差_云南省2008年转移支付测算——州市本级考核部分及政策性测算_12.25-发教育厅-2016年高职生均年初预算控制数分配表" xfId="1291"/>
    <cellStyle name="差_云南省2008年转移支付测算——州市本级考核部分及政策性测算_财力性转移支付2010年预算参考数" xfId="627"/>
    <cellStyle name="差_云南省2008年转移支付测算——州市本级考核部分及政策性测算_财力性转移支付2010年预算参考数_12.25-发教育厅-2016年高职生均年初预算控制数分配表" xfId="1937"/>
    <cellStyle name="差_职　2014年职成教育第二批专项经费分配表(分发）" xfId="1303"/>
    <cellStyle name="差_重点民生支出需求测算表社保（农村低保）081112" xfId="1845"/>
    <cellStyle name="差_重点民生支出需求测算表社保（农村低保）081112_12.25-发教育厅-2016年高职生均年初预算控制数分配表" xfId="1007"/>
    <cellStyle name="差_自行调整差异系数顺序" xfId="1015"/>
    <cellStyle name="差_自行调整差异系数顺序_12.25-发教育厅-2016年高职生均年初预算控制数分配表" xfId="2583"/>
    <cellStyle name="差_自行调整差异系数顺序_财力性转移支付2010年预算参考数" xfId="1778"/>
    <cellStyle name="差_自行调整差异系数顺序_财力性转移支付2010年预算参考数_12.25-发教育厅-2016年高职生均年初预算控制数分配表" xfId="3068"/>
    <cellStyle name="差_总人口" xfId="853"/>
    <cellStyle name="差_总人口_12.25-发教育厅-2016年高职生均年初预算控制数分配表" xfId="1666"/>
    <cellStyle name="差_总人口_财力性转移支付2010年预算参考数" xfId="1019"/>
    <cellStyle name="差_总人口_财力性转移支付2010年预算参考数_12.25-发教育厅-2016年高职生均年初预算控制数分配表" xfId="426"/>
    <cellStyle name="常规" xfId="0" builtinId="0"/>
    <cellStyle name="常规 10" xfId="1830"/>
    <cellStyle name="常规 10 10" xfId="89"/>
    <cellStyle name="常规 10 11" xfId="32"/>
    <cellStyle name="常规 10 12" xfId="1022"/>
    <cellStyle name="常规 10 13" xfId="1814"/>
    <cellStyle name="常规 10 14" xfId="2300"/>
    <cellStyle name="常规 10 14 2 2" xfId="803"/>
    <cellStyle name="常规 10 14 2 2 10" xfId="1245"/>
    <cellStyle name="常规 10 14 2 2 11" xfId="3052"/>
    <cellStyle name="常规 10 14 2 2 12" xfId="932"/>
    <cellStyle name="常规 10 14 2 2 13" xfId="3049"/>
    <cellStyle name="常规 10 14 2 2 14" xfId="746"/>
    <cellStyle name="常规 10 14 2 2 15" xfId="2503"/>
    <cellStyle name="常规 10 14 2 2 16" xfId="2563"/>
    <cellStyle name="常规 10 14 2 2 17" xfId="2461"/>
    <cellStyle name="常规 10 14 2 2 18" xfId="2696"/>
    <cellStyle name="常规 10 14 2 2 19" xfId="2277"/>
    <cellStyle name="常规 10 14 2 2 2" xfId="1024"/>
    <cellStyle name="常规 10 14 2 2 20" xfId="2504"/>
    <cellStyle name="常规 10 14 2 2 21" xfId="2564"/>
    <cellStyle name="常规 10 14 2 2 3" xfId="1025"/>
    <cellStyle name="常规 10 14 2 2 4" xfId="1098"/>
    <cellStyle name="常规 10 14 2 2 5" xfId="1129"/>
    <cellStyle name="常规 10 14 2 2 6" xfId="75"/>
    <cellStyle name="常规 10 14 2 2 7" xfId="59"/>
    <cellStyle name="常规 10 14 2 2 8" xfId="207"/>
    <cellStyle name="常规 10 14 2 2 9" xfId="1033"/>
    <cellStyle name="常规 10 15" xfId="1417"/>
    <cellStyle name="常规 10 16" xfId="1452"/>
    <cellStyle name="常规 10 17" xfId="1319"/>
    <cellStyle name="常规 10 18" xfId="1528"/>
    <cellStyle name="常规 10 19" xfId="1039"/>
    <cellStyle name="常规 10 2" xfId="1411"/>
    <cellStyle name="常规 10 2 2" xfId="1276"/>
    <cellStyle name="常规 10 2 2 10" xfId="1995"/>
    <cellStyle name="常规 10 2 2 11" xfId="1689"/>
    <cellStyle name="常规 10 2 2 12" xfId="2049"/>
    <cellStyle name="常规 10 2 2 13" xfId="1509"/>
    <cellStyle name="常规 10 2 2 14" xfId="1312"/>
    <cellStyle name="常规 10 2 2 15" xfId="164"/>
    <cellStyle name="常规 10 2 2 16" xfId="1041"/>
    <cellStyle name="常规 10 2 2 17" xfId="1043"/>
    <cellStyle name="常规 10 2 2 18" xfId="1044"/>
    <cellStyle name="常规 10 2 2 19" xfId="82"/>
    <cellStyle name="常规 10 2 2 2" xfId="1993"/>
    <cellStyle name="常规 10 2 2 20" xfId="163"/>
    <cellStyle name="常规 10 2 2 21" xfId="1042"/>
    <cellStyle name="常规 10 2 2 3" xfId="1273"/>
    <cellStyle name="常规 10 2 2 4" xfId="1919"/>
    <cellStyle name="常规 10 2 2 5" xfId="1511"/>
    <cellStyle name="常规 10 2 2 6" xfId="381"/>
    <cellStyle name="常规 10 2 2 7" xfId="1526"/>
    <cellStyle name="常规 10 2 2 8" xfId="343"/>
    <cellStyle name="常规 10 2 2 9" xfId="2284"/>
    <cellStyle name="常规 10 20" xfId="1418"/>
    <cellStyle name="常规 10 21" xfId="1453"/>
    <cellStyle name="常规 10 22" xfId="1320"/>
    <cellStyle name="常规 10 23" xfId="1529"/>
    <cellStyle name="常规 10 3" xfId="53"/>
    <cellStyle name="常规 10 3 10" xfId="1275"/>
    <cellStyle name="常规 10 3 11" xfId="1049"/>
    <cellStyle name="常规 10 3 12" xfId="1441"/>
    <cellStyle name="常规 10 3 13" xfId="1315"/>
    <cellStyle name="常规 10 3 14" xfId="1050"/>
    <cellStyle name="常规 10 3 15" xfId="1052"/>
    <cellStyle name="常规 10 3 16" xfId="1054"/>
    <cellStyle name="常规 10 3 17" xfId="1880"/>
    <cellStyle name="常规 10 3 18" xfId="6"/>
    <cellStyle name="常规 10 3 19" xfId="1710"/>
    <cellStyle name="常规 10 3 2" xfId="1765"/>
    <cellStyle name="常规 10 3 20" xfId="1053"/>
    <cellStyle name="常规 10 3 21" xfId="1055"/>
    <cellStyle name="常规 10 3 3" xfId="1016"/>
    <cellStyle name="常规 10 3 4" xfId="534"/>
    <cellStyle name="常规 10 3 5" xfId="275"/>
    <cellStyle name="常规 10 3 6" xfId="587"/>
    <cellStyle name="常规 10 3 7" xfId="556"/>
    <cellStyle name="常规 10 3 8" xfId="1309"/>
    <cellStyle name="常规 10 3 9" xfId="286"/>
    <cellStyle name="常规 10 4" xfId="938"/>
    <cellStyle name="常规 10 5" xfId="1056"/>
    <cellStyle name="常规 10 6" xfId="1065"/>
    <cellStyle name="常规 10 7" xfId="1278"/>
    <cellStyle name="常规 10 8" xfId="1605"/>
    <cellStyle name="常规 10 9" xfId="935"/>
    <cellStyle name="常规 11" xfId="1828"/>
    <cellStyle name="常规 11 10" xfId="1068"/>
    <cellStyle name="常规 11 11" xfId="1069"/>
    <cellStyle name="常规 11 12" xfId="1805"/>
    <cellStyle name="常规 11 13" xfId="1244"/>
    <cellStyle name="常规 11 14" xfId="1071"/>
    <cellStyle name="常规 11 15" xfId="1289"/>
    <cellStyle name="常规 11 16" xfId="1790"/>
    <cellStyle name="常规 11 17" xfId="1152"/>
    <cellStyle name="常规 11 18" xfId="1155"/>
    <cellStyle name="常规 11 19" xfId="1073"/>
    <cellStyle name="常规 11 2" xfId="233"/>
    <cellStyle name="常规 11 20" xfId="1290"/>
    <cellStyle name="常规 11 21" xfId="1791"/>
    <cellStyle name="常规 11 3" xfId="3069"/>
    <cellStyle name="常规 11 4" xfId="628"/>
    <cellStyle name="常规 11 5" xfId="3086"/>
    <cellStyle name="常规 11 6" xfId="452"/>
    <cellStyle name="常规 11 7" xfId="637"/>
    <cellStyle name="常规 11 8" xfId="564"/>
    <cellStyle name="常规 11 9" xfId="977"/>
    <cellStyle name="常规 11_01综合类2010" xfId="2734"/>
    <cellStyle name="常规 12" xfId="1823"/>
    <cellStyle name="常规 13" xfId="1301"/>
    <cellStyle name="常规 130" xfId="1346"/>
    <cellStyle name="常规 132" xfId="1631"/>
    <cellStyle name="常规 14" xfId="1076"/>
    <cellStyle name="常规 15" xfId="1279"/>
    <cellStyle name="常规 16" xfId="320"/>
    <cellStyle name="常规 17" xfId="1085"/>
    <cellStyle name="常规 18" xfId="1815"/>
    <cellStyle name="常规 19" xfId="1004"/>
    <cellStyle name="常规 2" xfId="2491"/>
    <cellStyle name="常规 2 10" xfId="451"/>
    <cellStyle name="常规 2 11" xfId="449"/>
    <cellStyle name="常规 2 12" xfId="2981"/>
    <cellStyle name="常规 2 13" xfId="574"/>
    <cellStyle name="常规 2 14" xfId="515"/>
    <cellStyle name="常规 2 15" xfId="2953"/>
    <cellStyle name="常规 2 16" xfId="1471"/>
    <cellStyle name="常规 2 17" xfId="2703"/>
    <cellStyle name="常规 2 18" xfId="2945"/>
    <cellStyle name="常规 2 19" xfId="2941"/>
    <cellStyle name="常规 2 2" xfId="2668"/>
    <cellStyle name="常规 2 2 10" xfId="2255"/>
    <cellStyle name="常规 2 2 11" xfId="194"/>
    <cellStyle name="常规 2 2 12" xfId="442"/>
    <cellStyle name="常规 2 2 13" xfId="2176"/>
    <cellStyle name="常规 2 2 14" xfId="1088"/>
    <cellStyle name="常规 2 2 15" xfId="2021"/>
    <cellStyle name="常规 2 2 16" xfId="1089"/>
    <cellStyle name="常规 2 2 2" xfId="1090"/>
    <cellStyle name="常规 2 2 2 2" xfId="1095"/>
    <cellStyle name="常规 2 2 3" xfId="1096"/>
    <cellStyle name="常规 2 2 3 2" xfId="785"/>
    <cellStyle name="常规 2 2 4" xfId="1101"/>
    <cellStyle name="常规 2 2 4 10" xfId="1855"/>
    <cellStyle name="常规 2 2 4 11" xfId="1842"/>
    <cellStyle name="常规 2 2 4 12" xfId="1846"/>
    <cellStyle name="常规 2 2 4 13" xfId="1839"/>
    <cellStyle name="常规 2 2 4 14" xfId="991"/>
    <cellStyle name="常规 2 2 4 15" xfId="1423"/>
    <cellStyle name="常规 2 2 4 16" xfId="1103"/>
    <cellStyle name="常规 2 2 4 17" xfId="1694"/>
    <cellStyle name="常规 2 2 4 18" xfId="1365"/>
    <cellStyle name="常规 2 2 4 19" xfId="970"/>
    <cellStyle name="常规 2 2 4 2" xfId="1107"/>
    <cellStyle name="常规 2 2 4 2 10" xfId="1596"/>
    <cellStyle name="常规 2 2 4 2 11" xfId="1219"/>
    <cellStyle name="常规 2 2 4 2 12" xfId="171"/>
    <cellStyle name="常规 2 2 4 2 13" xfId="1900"/>
    <cellStyle name="常规 2 2 4 2 14" xfId="1958"/>
    <cellStyle name="常规 2 2 4 2 15" xfId="1109"/>
    <cellStyle name="常规 2 2 4 2 16" xfId="1896"/>
    <cellStyle name="常规 2 2 4 2 17" xfId="1253"/>
    <cellStyle name="常规 2 2 4 2 18" xfId="168"/>
    <cellStyle name="常规 2 2 4 2 19" xfId="55"/>
    <cellStyle name="常规 2 2 4 2 2" xfId="269"/>
    <cellStyle name="常规 2 2 4 2 20" xfId="1110"/>
    <cellStyle name="常规 2 2 4 2 21" xfId="1897"/>
    <cellStyle name="常规 2 2 4 2 3" xfId="1187"/>
    <cellStyle name="常规 2 2 4 2 4" xfId="1115"/>
    <cellStyle name="常规 2 2 4 2 5" xfId="2030"/>
    <cellStyle name="常规 2 2 4 2 6" xfId="1116"/>
    <cellStyle name="常规 2 2 4 2 7" xfId="1671"/>
    <cellStyle name="常规 2 2 4 2 8" xfId="1863"/>
    <cellStyle name="常规 2 2 4 2 9" xfId="1119"/>
    <cellStyle name="常规 2 2 4 20" xfId="1424"/>
    <cellStyle name="常规 2 2 4 21" xfId="1104"/>
    <cellStyle name="常规 2 2 4 22" xfId="1695"/>
    <cellStyle name="常规 2 2 4 23" xfId="1366"/>
    <cellStyle name="常规 2 2 4 24" xfId="971"/>
    <cellStyle name="常规 2 2 4 25" xfId="754"/>
    <cellStyle name="常规 2 2 4 26" xfId="2976"/>
    <cellStyle name="常规 2 2 4 27" xfId="203"/>
    <cellStyle name="常规 2 2 4 28" xfId="950"/>
    <cellStyle name="常规 2 2 4 29" xfId="3072"/>
    <cellStyle name="常规 2 2 4 3" xfId="1121"/>
    <cellStyle name="常规 2 2 4 3 10" xfId="44"/>
    <cellStyle name="常规 2 2 4 3 11" xfId="1641"/>
    <cellStyle name="常规 2 2 4 3 12" xfId="1046"/>
    <cellStyle name="常规 2 2 4 3 13" xfId="392"/>
    <cellStyle name="常规 2 2 4 3 14" xfId="387"/>
    <cellStyle name="常规 2 2 4 3 15" xfId="378"/>
    <cellStyle name="常规 2 2 4 3 16" xfId="609"/>
    <cellStyle name="常规 2 2 4 3 17" xfId="375"/>
    <cellStyle name="常规 2 2 4 3 18" xfId="1398"/>
    <cellStyle name="常规 2 2 4 3 19" xfId="851"/>
    <cellStyle name="常规 2 2 4 3 2" xfId="464"/>
    <cellStyle name="常规 2 2 4 3 20" xfId="377"/>
    <cellStyle name="常规 2 2 4 3 21" xfId="608"/>
    <cellStyle name="常规 2 2 4 3 3" xfId="1122"/>
    <cellStyle name="常规 2 2 4 3 4" xfId="1124"/>
    <cellStyle name="常规 2 2 4 3 5" xfId="1125"/>
    <cellStyle name="常规 2 2 4 3 6" xfId="1126"/>
    <cellStyle name="常规 2 2 4 3 7" xfId="1553"/>
    <cellStyle name="常规 2 2 4 3 8" xfId="1229"/>
    <cellStyle name="常规 2 2 4 3 9" xfId="1403"/>
    <cellStyle name="常规 2 2 4 30" xfId="753"/>
    <cellStyle name="常规 2 2 4 31" xfId="2977"/>
    <cellStyle name="常规 2 2 4 32" xfId="202"/>
    <cellStyle name="常规 2 2 4 33" xfId="951"/>
    <cellStyle name="常规 2 2 4 4" xfId="1127"/>
    <cellStyle name="常规 2 2 4 5" xfId="1716"/>
    <cellStyle name="常规 2 2 4 6" xfId="39"/>
    <cellStyle name="常规 2 2 4 7" xfId="1255"/>
    <cellStyle name="常规 2 2 4 8" xfId="1128"/>
    <cellStyle name="常规 2 2 4 9" xfId="1707"/>
    <cellStyle name="常规 2 2 5" xfId="1137"/>
    <cellStyle name="常规 2 2 6" xfId="1532"/>
    <cellStyle name="常规 2 2 7" xfId="2573"/>
    <cellStyle name="常规 2 2 8" xfId="2621"/>
    <cellStyle name="常规 2 2 9" xfId="2016"/>
    <cellStyle name="常规 2 2_2015年度工资提标清算拨款分配方案" xfId="1690"/>
    <cellStyle name="常规 2 20" xfId="2954"/>
    <cellStyle name="常规 2 21" xfId="1470"/>
    <cellStyle name="常规 2 22" xfId="2704"/>
    <cellStyle name="常规 2 23" xfId="2946"/>
    <cellStyle name="常规 2 23 2" xfId="2604"/>
    <cellStyle name="常规 2 23 3" xfId="2771"/>
    <cellStyle name="常规 2 23 4" xfId="3044"/>
    <cellStyle name="常规 2 23 5" xfId="1139"/>
    <cellStyle name="常规 2 23 6" xfId="1141"/>
    <cellStyle name="常规 2 24" xfId="2942"/>
    <cellStyle name="常规 2 25" xfId="2131"/>
    <cellStyle name="常规 2 26" xfId="1142"/>
    <cellStyle name="常规 2 27" xfId="1232"/>
    <cellStyle name="常规 2 28" xfId="1144"/>
    <cellStyle name="常规 2 29" xfId="1146"/>
    <cellStyle name="常规 2 3" xfId="2159"/>
    <cellStyle name="常规 2 3 10" xfId="1199"/>
    <cellStyle name="常规 2 3 11" xfId="832"/>
    <cellStyle name="常规 2 3 12" xfId="1330"/>
    <cellStyle name="常规 2 3 13" xfId="836"/>
    <cellStyle name="常规 2 3 14" xfId="2589"/>
    <cellStyle name="常规 2 3 15" xfId="825"/>
    <cellStyle name="常规 2 3 16" xfId="2651"/>
    <cellStyle name="常规 2 3 17" xfId="1211"/>
    <cellStyle name="常规 2 3 18" xfId="324"/>
    <cellStyle name="常规 2 3 19" xfId="732"/>
    <cellStyle name="常规 2 3 2" xfId="446"/>
    <cellStyle name="常规 2 3 20" xfId="826"/>
    <cellStyle name="常规 2 3 21" xfId="2652"/>
    <cellStyle name="常规 2 3 22" xfId="1212"/>
    <cellStyle name="常规 2 3 3" xfId="1856"/>
    <cellStyle name="常规 2 3 4" xfId="582"/>
    <cellStyle name="常规 2 3 5" xfId="1523"/>
    <cellStyle name="常规 2 3 6" xfId="1293"/>
    <cellStyle name="常规 2 3 7" xfId="2042"/>
    <cellStyle name="常规 2 3 8" xfId="1980"/>
    <cellStyle name="常规 2 3 9" xfId="1157"/>
    <cellStyle name="常规 2 30" xfId="2130"/>
    <cellStyle name="常规 2 31" xfId="1143"/>
    <cellStyle name="常规 2 32" xfId="1233"/>
    <cellStyle name="常规 2 4" xfId="885"/>
    <cellStyle name="常规 2 5" xfId="157"/>
    <cellStyle name="常规 2 6" xfId="2739"/>
    <cellStyle name="常规 2 7" xfId="2961"/>
    <cellStyle name="常规 2 8" xfId="687"/>
    <cellStyle name="常规 2 9" xfId="606"/>
    <cellStyle name="常规 2_01综合类" xfId="1966"/>
    <cellStyle name="常规 20" xfId="1280"/>
    <cellStyle name="常规 21" xfId="319"/>
    <cellStyle name="常规 22" xfId="1086"/>
    <cellStyle name="常规 22 10" xfId="2699"/>
    <cellStyle name="常规 22 11" xfId="3039"/>
    <cellStyle name="常规 22 12" xfId="948"/>
    <cellStyle name="常规 22 13" xfId="1976"/>
    <cellStyle name="常规 22 14" xfId="1460"/>
    <cellStyle name="常规 22 15" xfId="668"/>
    <cellStyle name="常规 22 16" xfId="1345"/>
    <cellStyle name="常规 22 17" xfId="529"/>
    <cellStyle name="常规 22 18" xfId="1633"/>
    <cellStyle name="常规 22 19" xfId="1373"/>
    <cellStyle name="常规 22 2" xfId="494"/>
    <cellStyle name="常规 22 20" xfId="667"/>
    <cellStyle name="常规 22 3" xfId="1566"/>
    <cellStyle name="常规 22 4" xfId="1851"/>
    <cellStyle name="常规 22 5" xfId="1349"/>
    <cellStyle name="常规 22 6" xfId="1174"/>
    <cellStyle name="常规 22 7" xfId="1685"/>
    <cellStyle name="常规 22 8" xfId="1178"/>
    <cellStyle name="常规 22 9" xfId="1180"/>
    <cellStyle name="常规 23" xfId="1816"/>
    <cellStyle name="常规 23 2" xfId="1385"/>
    <cellStyle name="常规 23_12.25-发教育厅-2016年高职生均年初预算控制数分配表" xfId="1183"/>
    <cellStyle name="常规 24" xfId="1005"/>
    <cellStyle name="常规 25" xfId="1536"/>
    <cellStyle name="常规 26" xfId="1184"/>
    <cellStyle name="常规 27" xfId="1191"/>
    <cellStyle name="常规 28" xfId="1193"/>
    <cellStyle name="常规 29" xfId="219"/>
    <cellStyle name="常规 3" xfId="38"/>
    <cellStyle name="常规 3 10" xfId="1803"/>
    <cellStyle name="常规 3 11" xfId="1575"/>
    <cellStyle name="常规 3 12" xfId="578"/>
    <cellStyle name="常规 3 13" xfId="996"/>
    <cellStyle name="常规 3 14" xfId="1195"/>
    <cellStyle name="常规 3 15" xfId="1771"/>
    <cellStyle name="常规 3 16" xfId="1197"/>
    <cellStyle name="常规 3 17" xfId="18"/>
    <cellStyle name="常规 3 18" xfId="2087"/>
    <cellStyle name="常规 3 19" xfId="2083"/>
    <cellStyle name="常规 3 2" xfId="570"/>
    <cellStyle name="常规 3 2 2" xfId="1059"/>
    <cellStyle name="常规 3 2 3" xfId="2079"/>
    <cellStyle name="常规 3 2 4" xfId="1482"/>
    <cellStyle name="常规 3 2_2017年改革发展类资金分配及绩效" xfId="1727"/>
    <cellStyle name="常规 3 20" xfId="1772"/>
    <cellStyle name="常规 3 21" xfId="1198"/>
    <cellStyle name="常规 3 22" xfId="17"/>
    <cellStyle name="常规 3 23" xfId="2086"/>
    <cellStyle name="常规 3 3" xfId="1476"/>
    <cellStyle name="常规 3 3 2" xfId="2075"/>
    <cellStyle name="常规 3 4" xfId="502"/>
    <cellStyle name="常规 3 5" xfId="595"/>
    <cellStyle name="常规 3 6" xfId="490"/>
    <cellStyle name="常规 3 7" xfId="1446"/>
    <cellStyle name="常规 3 8" xfId="2537"/>
    <cellStyle name="常规 3 9" xfId="2074"/>
    <cellStyle name="常规 3_12.25-发教育厅工资提标和养老保险改革2016年新增" xfId="2070"/>
    <cellStyle name="常规 30" xfId="1537"/>
    <cellStyle name="常规 31" xfId="1185"/>
    <cellStyle name="常规 32" xfId="1192"/>
    <cellStyle name="常规 33" xfId="1194"/>
    <cellStyle name="常规 34" xfId="218"/>
    <cellStyle name="常规 35" xfId="1801"/>
    <cellStyle name="常规 35 10" xfId="2069"/>
    <cellStyle name="常规 35 11" xfId="2063"/>
    <cellStyle name="常规 35 12" xfId="1467"/>
    <cellStyle name="常规 35 13" xfId="1868"/>
    <cellStyle name="常规 35 14" xfId="1604"/>
    <cellStyle name="常规 35 15" xfId="1409"/>
    <cellStyle name="常规 35 16" xfId="282"/>
    <cellStyle name="常规 35 17" xfId="2687"/>
    <cellStyle name="常规 35 18" xfId="192"/>
    <cellStyle name="常规 35 19" xfId="910"/>
    <cellStyle name="常规 35 2" xfId="1188"/>
    <cellStyle name="常规 35 2 10" xfId="662"/>
    <cellStyle name="常规 35 2 11" xfId="3005"/>
    <cellStyle name="常规 35 2 12" xfId="2061"/>
    <cellStyle name="常规 35 2 13" xfId="2059"/>
    <cellStyle name="常规 35 2 14" xfId="1703"/>
    <cellStyle name="常规 35 2 15" xfId="1997"/>
    <cellStyle name="常规 35 2 16" xfId="1688"/>
    <cellStyle name="常规 35 2 17" xfId="2047"/>
    <cellStyle name="常规 35 2 18" xfId="1510"/>
    <cellStyle name="常规 35 2 19" xfId="1313"/>
    <cellStyle name="常规 35 2 2" xfId="1705"/>
    <cellStyle name="常规 35 2 20" xfId="1996"/>
    <cellStyle name="常规 35 2 21" xfId="1687"/>
    <cellStyle name="常规 35 2 3" xfId="1994"/>
    <cellStyle name="常规 35 2 4" xfId="1274"/>
    <cellStyle name="常规 35 2 5" xfId="1921"/>
    <cellStyle name="常规 35 2 6" xfId="1512"/>
    <cellStyle name="常规 35 2 7" xfId="382"/>
    <cellStyle name="常规 35 2 8" xfId="1527"/>
    <cellStyle name="常规 35 2 9" xfId="342"/>
    <cellStyle name="常规 35 20" xfId="1408"/>
    <cellStyle name="常规 35 21" xfId="281"/>
    <cellStyle name="常规 35 22" xfId="2688"/>
    <cellStyle name="常规 35 23" xfId="191"/>
    <cellStyle name="常规 35 3" xfId="2259"/>
    <cellStyle name="常规 35 3 10" xfId="602"/>
    <cellStyle name="常规 35 3 11" xfId="545"/>
    <cellStyle name="常规 35 3 12" xfId="2102"/>
    <cellStyle name="常规 35 3 13" xfId="2993"/>
    <cellStyle name="常规 35 3 14" xfId="2990"/>
    <cellStyle name="常规 35 3 15" xfId="2988"/>
    <cellStyle name="常规 35 3 16" xfId="1859"/>
    <cellStyle name="常规 35 3 17" xfId="2040"/>
    <cellStyle name="常规 35 3 18" xfId="1847"/>
    <cellStyle name="常规 35 3 19" xfId="1322"/>
    <cellStyle name="常规 35 3 2" xfId="250"/>
    <cellStyle name="常规 35 3 20" xfId="2989"/>
    <cellStyle name="常规 35 3 21" xfId="1858"/>
    <cellStyle name="常规 35 3 3" xfId="247"/>
    <cellStyle name="常规 35 3 4" xfId="3106"/>
    <cellStyle name="常规 35 3 5" xfId="652"/>
    <cellStyle name="常规 35 3 6" xfId="983"/>
    <cellStyle name="常规 35 3 7" xfId="437"/>
    <cellStyle name="常规 35 3 8" xfId="425"/>
    <cellStyle name="常规 35 3 9" xfId="429"/>
    <cellStyle name="常规 35 4" xfId="2034"/>
    <cellStyle name="常规 35 5" xfId="1928"/>
    <cellStyle name="常规 35 6" xfId="2525"/>
    <cellStyle name="常规 35 7" xfId="1239"/>
    <cellStyle name="常规 35 8" xfId="2010"/>
    <cellStyle name="常规 35 9" xfId="2007"/>
    <cellStyle name="常规 36" xfId="2275"/>
    <cellStyle name="常规 4" xfId="532"/>
    <cellStyle name="常规 4 10" xfId="682"/>
    <cellStyle name="常规 4 11" xfId="870"/>
    <cellStyle name="常规 4 12" xfId="1766"/>
    <cellStyle name="常规 4 13" xfId="858"/>
    <cellStyle name="常规 4 14" xfId="563"/>
    <cellStyle name="常规 4 15" xfId="775"/>
    <cellStyle name="常规 4 16" xfId="2907"/>
    <cellStyle name="常规 4 17" xfId="843"/>
    <cellStyle name="常规 4 18" xfId="917"/>
    <cellStyle name="常规 4 19" xfId="973"/>
    <cellStyle name="常规 4 2" xfId="477"/>
    <cellStyle name="常规 4 2 10" xfId="981"/>
    <cellStyle name="常规 4 2 11" xfId="2028"/>
    <cellStyle name="常规 4 2 12" xfId="1692"/>
    <cellStyle name="常规 4 2 13" xfId="236"/>
    <cellStyle name="常规 4 2 14" xfId="216"/>
    <cellStyle name="常规 4 2 15" xfId="1927"/>
    <cellStyle name="常规 4 2 16" xfId="93"/>
    <cellStyle name="常规 4 2 17" xfId="1237"/>
    <cellStyle name="常规 4 2 18" xfId="351"/>
    <cellStyle name="常规 4 2 19" xfId="1890"/>
    <cellStyle name="常规 4 2 2" xfId="2019"/>
    <cellStyle name="常规 4 2 20" xfId="1926"/>
    <cellStyle name="常规 4 2 21" xfId="92"/>
    <cellStyle name="常规 4 2 3" xfId="1379"/>
    <cellStyle name="常规 4 2 4" xfId="618"/>
    <cellStyle name="常规 4 2 5" xfId="613"/>
    <cellStyle name="常规 4 2 6" xfId="2008"/>
    <cellStyle name="常规 4 2 7" xfId="2005"/>
    <cellStyle name="常规 4 2 8" xfId="2004"/>
    <cellStyle name="常规 4 2 9" xfId="745"/>
    <cellStyle name="常规 4 2_2015年度工资提标清算拨款分配方案" xfId="3006"/>
    <cellStyle name="常规 4 20" xfId="774"/>
    <cellStyle name="常规 4 21" xfId="2908"/>
    <cellStyle name="常规 4 22" xfId="844"/>
    <cellStyle name="常规 4 23" xfId="918"/>
    <cellStyle name="常规 4 3" xfId="2001"/>
    <cellStyle name="常规 4 4" xfId="1556"/>
    <cellStyle name="常规 4 5" xfId="473"/>
    <cellStyle name="常规 4 6" xfId="1933"/>
    <cellStyle name="常规 4 7" xfId="2077"/>
    <cellStyle name="常规 4 8" xfId="1985"/>
    <cellStyle name="常规 4 9" xfId="1878"/>
    <cellStyle name="常规 4_01综合类2010" xfId="1736"/>
    <cellStyle name="常规 5" xfId="1635"/>
    <cellStyle name="常规 5 10" xfId="2045"/>
    <cellStyle name="常规 5 11" xfId="1982"/>
    <cellStyle name="常规 5 12" xfId="930"/>
    <cellStyle name="常规 5 13" xfId="513"/>
    <cellStyle name="常规 5 14" xfId="1644"/>
    <cellStyle name="常规 5 15" xfId="569"/>
    <cellStyle name="常规 5 16" xfId="923"/>
    <cellStyle name="常规 5 17" xfId="501"/>
    <cellStyle name="常规 5 18" xfId="594"/>
    <cellStyle name="常规 5 19" xfId="489"/>
    <cellStyle name="常规 5 2" xfId="735"/>
    <cellStyle name="常规 5 2 2" xfId="1931"/>
    <cellStyle name="常规 5 20" xfId="568"/>
    <cellStyle name="常规 5 21" xfId="924"/>
    <cellStyle name="常规 5 22" xfId="500"/>
    <cellStyle name="常规 5 3" xfId="2720"/>
    <cellStyle name="常规 5 3 2" xfId="188"/>
    <cellStyle name="常规 5 4" xfId="2717"/>
    <cellStyle name="常规 5 4 2" xfId="1945"/>
    <cellStyle name="常规 5 4 3" xfId="2024"/>
    <cellStyle name="常规 5 4_湘财教指〔2017〕84号中央财政支持地方高校改革发展资金" xfId="1479"/>
    <cellStyle name="常规 5 5" xfId="2416"/>
    <cellStyle name="常规 5 6" xfId="189"/>
    <cellStyle name="常规 5 7" xfId="2359"/>
    <cellStyle name="常规 5 8" xfId="2985"/>
    <cellStyle name="常规 5 9" xfId="293"/>
    <cellStyle name="常规 5_2017年改革发展类资金分配及绩效" xfId="1735"/>
    <cellStyle name="常规 6" xfId="1374"/>
    <cellStyle name="常规 6 10" xfId="1973"/>
    <cellStyle name="常规 6 11" xfId="1968"/>
    <cellStyle name="常规 6 12" xfId="1965"/>
    <cellStyle name="常规 6 13" xfId="2148"/>
    <cellStyle name="常规 6 14" xfId="1222"/>
    <cellStyle name="常规 6 15" xfId="1963"/>
    <cellStyle name="常规 6 16" xfId="739"/>
    <cellStyle name="常规 6 17" xfId="1949"/>
    <cellStyle name="常规 6 18" xfId="65"/>
    <cellStyle name="常规 6 19" xfId="905"/>
    <cellStyle name="常规 6 2" xfId="1545"/>
    <cellStyle name="常规 6 20" xfId="1962"/>
    <cellStyle name="常规 6 21" xfId="738"/>
    <cellStyle name="常规 6 22" xfId="1948"/>
    <cellStyle name="常规 6 3" xfId="1416"/>
    <cellStyle name="常规 6 4" xfId="1382"/>
    <cellStyle name="常规 6 5" xfId="1495"/>
    <cellStyle name="常规 6 6" xfId="1944"/>
    <cellStyle name="常规 6 7" xfId="2026"/>
    <cellStyle name="常规 6 8" xfId="2682"/>
    <cellStyle name="常规 6 9" xfId="2242"/>
    <cellStyle name="常规 7" xfId="1940"/>
    <cellStyle name="常规 7 10" xfId="1355"/>
    <cellStyle name="常规 7 11" xfId="2438"/>
    <cellStyle name="常规 7 12" xfId="1612"/>
    <cellStyle name="常规 7 13" xfId="2033"/>
    <cellStyle name="常规 7 14" xfId="1642"/>
    <cellStyle name="常规 7 15" xfId="1924"/>
    <cellStyle name="常规 7 16" xfId="1272"/>
    <cellStyle name="常规 7 17" xfId="1918"/>
    <cellStyle name="常规 7 18" xfId="1377"/>
    <cellStyle name="常规 7 19" xfId="1311"/>
    <cellStyle name="常规 7 2" xfId="20"/>
    <cellStyle name="常规 7 2 10" xfId="1770"/>
    <cellStyle name="常规 7 2 11" xfId="1916"/>
    <cellStyle name="常规 7 2 12" xfId="2039"/>
    <cellStyle name="常规 7 2 13" xfId="1714"/>
    <cellStyle name="常规 7 2 14" xfId="1915"/>
    <cellStyle name="常规 7 2 15" xfId="1259"/>
    <cellStyle name="常规 7 2 16" xfId="1910"/>
    <cellStyle name="常规 7 2 17" xfId="1903"/>
    <cellStyle name="常规 7 2 18" xfId="94"/>
    <cellStyle name="常规 7 2 19" xfId="2250"/>
    <cellStyle name="常规 7 2 2" xfId="1902"/>
    <cellStyle name="常规 7 2 20" xfId="1258"/>
    <cellStyle name="常规 7 2 21" xfId="1909"/>
    <cellStyle name="常规 7 2 3" xfId="1959"/>
    <cellStyle name="常规 7 2 4" xfId="2489"/>
    <cellStyle name="常规 7 2 5" xfId="1898"/>
    <cellStyle name="常规 7 2 6" xfId="2987"/>
    <cellStyle name="常规 7 2 7" xfId="1893"/>
    <cellStyle name="常规 7 2 8" xfId="2022"/>
    <cellStyle name="常规 7 2 9" xfId="50"/>
    <cellStyle name="常规 7 2_12.25-发教育厅-2016年高职生均年初预算控制数分配表" xfId="1891"/>
    <cellStyle name="常规 7 20" xfId="1923"/>
    <cellStyle name="常规 7 21" xfId="1271"/>
    <cellStyle name="常规 7 22" xfId="1917"/>
    <cellStyle name="常规 7 3" xfId="1887"/>
    <cellStyle name="常规 7 4" xfId="1886"/>
    <cellStyle name="常规 7 5" xfId="1525"/>
    <cellStyle name="常规 7 6" xfId="1507"/>
    <cellStyle name="常规 7 7" xfId="1807"/>
    <cellStyle name="常规 7 8" xfId="1485"/>
    <cellStyle name="常规 7 9" xfId="1885"/>
    <cellStyle name="常规 7_01综合类2010" xfId="1806"/>
    <cellStyle name="常规 8" xfId="1550"/>
    <cellStyle name="常规 8 10" xfId="1881"/>
    <cellStyle name="常规 8 11" xfId="1879"/>
    <cellStyle name="常规 8 12" xfId="1712"/>
    <cellStyle name="常规 8 13" xfId="1874"/>
    <cellStyle name="常规 8 14" xfId="1870"/>
    <cellStyle name="常规 8 15" xfId="1862"/>
    <cellStyle name="常规 8 16" xfId="1854"/>
    <cellStyle name="常规 8 17" xfId="1334"/>
    <cellStyle name="常规 8 18" xfId="1844"/>
    <cellStyle name="常规 8 19" xfId="1838"/>
    <cellStyle name="常规 8 2" xfId="1961"/>
    <cellStyle name="常规 8 20" xfId="1861"/>
    <cellStyle name="常规 8 21" xfId="1853"/>
    <cellStyle name="常规 8 22" xfId="1333"/>
    <cellStyle name="常规 8 3" xfId="736"/>
    <cellStyle name="常规 8 4" xfId="1953"/>
    <cellStyle name="常规 8 5" xfId="64"/>
    <cellStyle name="常规 8 6" xfId="903"/>
    <cellStyle name="常规 8 7" xfId="1376"/>
    <cellStyle name="常规 8 8" xfId="1822"/>
    <cellStyle name="常规 8 9" xfId="1649"/>
    <cellStyle name="常规 9" xfId="1865"/>
    <cellStyle name="常规 9 10" xfId="480"/>
    <cellStyle name="常规 9 11" xfId="49"/>
    <cellStyle name="常规 9 12" xfId="2261"/>
    <cellStyle name="常规 9 13" xfId="591"/>
    <cellStyle name="常规 9 14" xfId="1268"/>
    <cellStyle name="常规 9 15" xfId="2972"/>
    <cellStyle name="常规 9 16" xfId="2840"/>
    <cellStyle name="常规 9 17" xfId="2967"/>
    <cellStyle name="常规 9 18" xfId="1406"/>
    <cellStyle name="常规 9 19" xfId="2963"/>
    <cellStyle name="常规 9 2" xfId="1260"/>
    <cellStyle name="常规 9 2 10" xfId="1860"/>
    <cellStyle name="常规 9 2 11" xfId="1946"/>
    <cellStyle name="常规 9 2 12" xfId="2053"/>
    <cellStyle name="常规 9 2 13" xfId="1840"/>
    <cellStyle name="常规 9 2 14" xfId="1836"/>
    <cellStyle name="常规 9 2 15" xfId="1783"/>
    <cellStyle name="常规 9 2 16" xfId="2523"/>
    <cellStyle name="常规 9 2 17" xfId="1832"/>
    <cellStyle name="常规 9 2 18" xfId="1829"/>
    <cellStyle name="常规 9 2 19" xfId="1826"/>
    <cellStyle name="常规 9 2 2" xfId="1058"/>
    <cellStyle name="常规 9 2 20" xfId="1784"/>
    <cellStyle name="常规 9 2 21" xfId="2522"/>
    <cellStyle name="常规 9 2 22" xfId="1831"/>
    <cellStyle name="常规 9 2 3" xfId="1066"/>
    <cellStyle name="常规 9 2 4" xfId="1615"/>
    <cellStyle name="常规 9 2 5" xfId="2618"/>
    <cellStyle name="常规 9 2 6" xfId="937"/>
    <cellStyle name="常规 9 2 7" xfId="1819"/>
    <cellStyle name="常规 9 2 8" xfId="1589"/>
    <cellStyle name="常规 9 2 9" xfId="1812"/>
    <cellStyle name="常规 9 20" xfId="2973"/>
    <cellStyle name="常规 9 21" xfId="2841"/>
    <cellStyle name="常规 9 22" xfId="2968"/>
    <cellStyle name="常规 9 23" xfId="1407"/>
    <cellStyle name="常规 9 3" xfId="1680"/>
    <cellStyle name="常规 9 4" xfId="1017"/>
    <cellStyle name="常规 9 5" xfId="1802"/>
    <cellStyle name="常规 9 6" xfId="1091"/>
    <cellStyle name="常规 9 7" xfId="1097"/>
    <cellStyle name="常规 9 8" xfId="1102"/>
    <cellStyle name="常规 9 9" xfId="1138"/>
    <cellStyle name="常规 9_湘财教指〔2017〕84号中央财政支持地方高校改革发展资金" xfId="1670"/>
    <cellStyle name="常规 94" xfId="2012"/>
    <cellStyle name="常规_2009年国家奖助学金分配基础数据一览表 2" xfId="1331"/>
    <cellStyle name="常规_Sheet1 11" xfId="1794"/>
    <cellStyle name="常规_Sheet1 7" xfId="1786"/>
    <cellStyle name="超级链接" xfId="1782"/>
    <cellStyle name="分级显示行_1_13区汇总" xfId="2020"/>
    <cellStyle name="分级显示列_1_Book1" xfId="1779"/>
    <cellStyle name="归盒啦_95" xfId="1600"/>
    <cellStyle name="好 2" xfId="1907"/>
    <cellStyle name="好 2 10" xfId="3076"/>
    <cellStyle name="好 2 11" xfId="1539"/>
    <cellStyle name="好 2 12" xfId="1469"/>
    <cellStyle name="好 2 13" xfId="1775"/>
    <cellStyle name="好 2 14" xfId="390"/>
    <cellStyle name="好 2 15" xfId="385"/>
    <cellStyle name="好 2 16" xfId="1762"/>
    <cellStyle name="好 2 17" xfId="1669"/>
    <cellStyle name="好 2 18" xfId="1514"/>
    <cellStyle name="好 2 19" xfId="1908"/>
    <cellStyle name="好 2 2" xfId="2202"/>
    <cellStyle name="好 2 20" xfId="384"/>
    <cellStyle name="好 2 21" xfId="1761"/>
    <cellStyle name="好 2 3" xfId="1747"/>
    <cellStyle name="好 2 4" xfId="1296"/>
    <cellStyle name="好 2 5" xfId="1448"/>
    <cellStyle name="好 2 6" xfId="1745"/>
    <cellStyle name="好 2 7" xfId="1310"/>
    <cellStyle name="好 2 8" xfId="1182"/>
    <cellStyle name="好 2 9" xfId="1599"/>
    <cellStyle name="好 2_2017年改革发展类资金分配及绩效" xfId="71"/>
    <cellStyle name="好 3" xfId="1744"/>
    <cellStyle name="好 4" xfId="1737"/>
    <cellStyle name="好_00省级(打印)" xfId="1947"/>
    <cellStyle name="好_00省级(打印)_12.25-发教育厅-2016年高职生均年初预算控制数分配表" xfId="1420"/>
    <cellStyle name="好_03昭通" xfId="992"/>
    <cellStyle name="好_03昭通_12.25-发教育厅-2016年高职生均年初预算控制数分配表" xfId="1793"/>
    <cellStyle name="好_0502通海县" xfId="1733"/>
    <cellStyle name="好_0502通海县_12.25-发教育厅-2016年高职生均年初预算控制数分配表" xfId="2619"/>
    <cellStyle name="好_05潍坊" xfId="2294"/>
    <cellStyle name="好_05潍坊_12.25-发教育厅-2016年高职生均年初预算控制数分配表" xfId="1203"/>
    <cellStyle name="好_0605石屏县" xfId="802"/>
    <cellStyle name="好_0605石屏县_12.25-发教育厅-2016年高职生均年初预算控制数分配表" xfId="2142"/>
    <cellStyle name="好_0605石屏县_财力性转移支付2010年预算参考数" xfId="1729"/>
    <cellStyle name="好_0605石屏县_财力性转移支付2010年预算参考数_12.25-发教育厅-2016年高职生均年初预算控制数分配表" xfId="1718"/>
    <cellStyle name="好_07临沂" xfId="2479"/>
    <cellStyle name="好_07临沂_12.25-发教育厅-2016年高职生均年初预算控制数分配表" xfId="1713"/>
    <cellStyle name="好_09黑龙江" xfId="2721"/>
    <cellStyle name="好_09黑龙江_12.25-发教育厅-2016年高职生均年初预算控制数分配表" xfId="1741"/>
    <cellStyle name="好_09黑龙江_财力性转移支付2010年预算参考数" xfId="61"/>
    <cellStyle name="好_09黑龙江_财力性转移支付2010年预算参考数_12.25-发教育厅-2016年高职生均年初预算控制数分配表" xfId="1992"/>
    <cellStyle name="好_1" xfId="388"/>
    <cellStyle name="好_1_12.25-发教育厅-2016年高职生均年初预算控制数分配表" xfId="1691"/>
    <cellStyle name="好_1_财力性转移支付2010年预算参考数" xfId="1492"/>
    <cellStyle name="好_1_财力性转移支付2010年预算参考数_12.25-发教育厅-2016年高职生均年初预算控制数分配表" xfId="1990"/>
    <cellStyle name="好_1110洱源县" xfId="920"/>
    <cellStyle name="好_1110洱源县_12.25-发教育厅-2016年高职生均年初预算控制数分配表" xfId="1799"/>
    <cellStyle name="好_1110洱源县_财力性转移支付2010年预算参考数" xfId="1057"/>
    <cellStyle name="好_1110洱源县_财力性转移支付2010年预算参考数_12.25-发教育厅-2016年高职生均年初预算控制数分配表" xfId="332"/>
    <cellStyle name="好_11大理" xfId="492"/>
    <cellStyle name="好_11大理_12.25-发教育厅-2016年高职生均年初预算控制数分配表" xfId="1752"/>
    <cellStyle name="好_11大理_财力性转移支付2010年预算参考数" xfId="1323"/>
    <cellStyle name="好_11大理_财力性转移支付2010年预算参考数_12.25-发教育厅-2016年高职生均年初预算控制数分配表" xfId="1445"/>
    <cellStyle name="好_12.25-发教育厅-2015年老职工住房补贴审核表" xfId="118"/>
    <cellStyle name="好_12.25-发教育厅-非税预算" xfId="87"/>
    <cellStyle name="好_12.25-发教育厅工资提标和养老保险改革2016年新增" xfId="2084"/>
    <cellStyle name="好_12滨州" xfId="2766"/>
    <cellStyle name="好_12滨州_12.25-发教育厅-2016年高职生均年初预算控制数分配表" xfId="1551"/>
    <cellStyle name="好_12滨州_财力性转移支付2010年预算参考数" xfId="1542"/>
    <cellStyle name="好_12滨州_财力性转移支付2010年预算参考数_12.25-发教育厅-2016年高职生均年初预算控制数分配表" xfId="2955"/>
    <cellStyle name="好_14安徽" xfId="1040"/>
    <cellStyle name="好_14安徽_12.25-发教育厅-2016年高职生均年初预算控制数分配表" xfId="1748"/>
    <cellStyle name="好_14安徽_财力性转移支付2010年预算参考数" xfId="1617"/>
    <cellStyle name="好_14安徽_财力性转移支付2010年预算参考数_12.25-发教育厅-2016年高职生均年初预算控制数分配表" xfId="1306"/>
    <cellStyle name="好_2" xfId="379"/>
    <cellStyle name="好_2_12.25-发教育厅-2016年高职生均年初预算控制数分配表" xfId="585"/>
    <cellStyle name="好_2_财力性转移支付2010年预算参考数" xfId="557"/>
    <cellStyle name="好_2_财力性转移支付2010年预算参考数_12.25-发教育厅-2016年高职生均年初预算控制数分配表" xfId="1067"/>
    <cellStyle name="好_2006年22湖南" xfId="1675"/>
    <cellStyle name="好_2006年22湖南_12.25-发教育厅-2016年高职生均年初预算控制数分配表" xfId="1352"/>
    <cellStyle name="好_2006年22湖南_财力性转移支付2010年预算参考数" xfId="1020"/>
    <cellStyle name="好_2006年22湖南_财力性转移支付2010年预算参考数_12.25-发教育厅-2016年高职生均年初预算控制数分配表" xfId="621"/>
    <cellStyle name="好_2006年27重庆" xfId="348"/>
    <cellStyle name="好_2006年27重庆_12.25-发教育厅-2016年高职生均年初预算控制数分配表" xfId="520"/>
    <cellStyle name="好_2006年27重庆_财力性转移支付2010年预算参考数" xfId="1876"/>
    <cellStyle name="好_2006年27重庆_财力性转移支付2010年预算参考数_12.25-发教育厅-2016年高职生均年初预算控制数分配表" xfId="360"/>
    <cellStyle name="好_2006年28四川" xfId="659"/>
    <cellStyle name="好_2006年28四川_12.25-发教育厅-2016年高职生均年初预算控制数分配表" xfId="1214"/>
    <cellStyle name="好_2006年28四川_财力性转移支付2010年预算参考数" xfId="616"/>
    <cellStyle name="好_2006年28四川_财力性转移支付2010年预算参考数_12.25-发教育厅-2016年高职生均年初预算控制数分配表" xfId="1215"/>
    <cellStyle name="好_2006年30云南" xfId="1871"/>
    <cellStyle name="好_2006年30云南_12.25-发教育厅-2016年高职生均年初预算控制数分配表" xfId="1216"/>
    <cellStyle name="好_2006年33甘肃" xfId="1425"/>
    <cellStyle name="好_2006年33甘肃_12.25-发教育厅-2016年高职生均年初预算控制数分配表" xfId="1627"/>
    <cellStyle name="好_2006年34青海" xfId="1072"/>
    <cellStyle name="好_2006年34青海_12.25-发教育厅-2016年高职生均年初预算控制数分配表" xfId="482"/>
    <cellStyle name="好_2006年34青海_财力性转移支付2010年预算参考数" xfId="1277"/>
    <cellStyle name="好_2006年34青海_财力性转移支付2010年预算参考数_12.25-发教育厅-2016年高职生均年初预算控制数分配表" xfId="632"/>
    <cellStyle name="好_2006年全省财力计算表（中央、决算）" xfId="1218"/>
    <cellStyle name="好_2006年全省财力计算表（中央、决算）_12.25-发教育厅-2016年高职生均年初预算控制数分配表" xfId="813"/>
    <cellStyle name="好_2006年水利统计指标统计表" xfId="1166"/>
    <cellStyle name="好_2006年水利统计指标统计表_12.25-发教育厅-2016年高职生均年初预算控制数分配表" xfId="278"/>
    <cellStyle name="好_2006年水利统计指标统计表_财力性转移支付2010年预算参考数" xfId="34"/>
    <cellStyle name="好_2006年水利统计指标统计表_财力性转移支付2010年预算参考数_12.25-发教育厅-2016年高职生均年初预算控制数分配表" xfId="1932"/>
    <cellStyle name="好_2007年收支情况及2008年收支预计表(汇总表)" xfId="1721"/>
    <cellStyle name="好_2007年收支情况及2008年收支预计表(汇总表)_12.25-发教育厅-2016年高职生均年初预算控制数分配表" xfId="2971"/>
    <cellStyle name="好_2007年收支情况及2008年收支预计表(汇总表)_财力性转移支付2010年预算参考数" xfId="1546"/>
    <cellStyle name="好_2007年收支情况及2008年收支预计表(汇总表)_财力性转移支付2010年预算参考数_12.25-发教育厅-2016年高职生均年初预算控制数分配表" xfId="1204"/>
    <cellStyle name="好_2007年一般预算支出剔除" xfId="1824"/>
    <cellStyle name="好_2007年一般预算支出剔除_12.25-发教育厅-2016年高职生均年初预算控制数分配表" xfId="1181"/>
    <cellStyle name="好_2007年一般预算支出剔除_财力性转移支付2010年预算参考数" xfId="542"/>
    <cellStyle name="好_2007年一般预算支出剔除_财力性转移支付2010年预算参考数_12.25-发教育厅-2016年高职生均年初预算控制数分配表" xfId="634"/>
    <cellStyle name="好_2007一般预算支出口径剔除表" xfId="1388"/>
    <cellStyle name="好_2007一般预算支出口径剔除表_12.25-发教育厅-2016年高职生均年初预算控制数分配表" xfId="1386"/>
    <cellStyle name="好_2007一般预算支出口径剔除表_财力性转移支付2010年预算参考数" xfId="1922"/>
    <cellStyle name="好_2007一般预算支出口径剔除表_财力性转移支付2010年预算参考数_12.25-发教育厅-2016年高职生均年初预算控制数分配表" xfId="1256"/>
    <cellStyle name="好_2008计算资料（8月5）" xfId="1227"/>
    <cellStyle name="好_2008计算资料（8月5）_12.25-发教育厅-2016年高职生均年初预算控制数分配表" xfId="734"/>
    <cellStyle name="好_2008年全省汇总收支计算表" xfId="2542"/>
    <cellStyle name="好_2008年全省汇总收支计算表_12.25-发教育厅-2016年高职生均年初预算控制数分配表" xfId="335"/>
    <cellStyle name="好_2008年全省汇总收支计算表_财力性转移支付2010年预算参考数" xfId="1808"/>
    <cellStyle name="好_2008年全省汇总收支计算表_财力性转移支付2010年预算参考数_12.25-发教育厅-2016年高职生均年初预算控制数分配表" xfId="1378"/>
    <cellStyle name="好_2008年一般预算支出预计" xfId="1070"/>
    <cellStyle name="好_2008年一般预算支出预计_12.25-发教育厅-2016年高职生均年初预算控制数分配表" xfId="417"/>
    <cellStyle name="好_2008年预计支出与2007年对比" xfId="791"/>
    <cellStyle name="好_2008年预计支出与2007年对比_12.25-发教育厅-2016年高职生均年初预算控制数分配表" xfId="1835"/>
    <cellStyle name="好_2008年支出核定" xfId="374"/>
    <cellStyle name="好_2008年支出核定_12.25-发教育厅-2016年高职生均年初预算控制数分配表" xfId="841"/>
    <cellStyle name="好_2008年支出调整" xfId="1282"/>
    <cellStyle name="好_2008年支出调整_12.25-发教育厅-2016年高职生均年初预算控制数分配表" xfId="1585"/>
    <cellStyle name="好_2008年支出调整_财力性转移支付2010年预算参考数" xfId="1998"/>
    <cellStyle name="好_2008年支出调整_财力性转移支付2010年预算参考数_12.25-发教育厅-2016年高职生均年初预算控制数分配表" xfId="358"/>
    <cellStyle name="好_2014年高职生均测算" xfId="1361"/>
    <cellStyle name="好_2014年职成教育第一批专项资金分配表" xfId="1390"/>
    <cellStyle name="好_2014市县可用财力（提供处室）" xfId="2207"/>
    <cellStyle name="好_2014市县可用财力（提供处室）_12.25-发教育厅-2016年高职生均年初预算控制数分配表" xfId="345"/>
    <cellStyle name="好_2015年度工资提标清算拨款分配方案" xfId="999"/>
    <cellStyle name="好_2015年度省本级教育部门经常性拨款分配方案1223（定稿）" xfId="1621"/>
    <cellStyle name="好_2015年度追加中央生均拨款分配方案" xfId="1677"/>
    <cellStyle name="好_2015年高等教育教职工和学生情况" xfId="1603"/>
    <cellStyle name="好_2015年高职中央奖补资金分配因素表（含民办）" xfId="1340"/>
    <cellStyle name="好_2015年高职中央奖补资金分配因素表（含民办）_12.25-发教育厅-2016年高职生均年初预算控制数分配表" xfId="1236"/>
    <cellStyle name="好_2016年常年委托工作经费及一次性项目经费清理表" xfId="1568"/>
    <cellStyle name="好_2016年高校经常性拨款分配因素(测算201616)" xfId="590"/>
    <cellStyle name="好_2016年年初部门预算分配方案" xfId="1697"/>
    <cellStyle name="好_20河南" xfId="669"/>
    <cellStyle name="好_20河南_12.25-发教育厅-2016年高职生均年初预算控制数分配表" xfId="401"/>
    <cellStyle name="好_20河南_财力性转移支付2010年预算参考数" xfId="1241"/>
    <cellStyle name="好_20河南_财力性转移支付2010年预算参考数_12.25-发教育厅-2016年高职生均年初预算控制数分配表" xfId="2258"/>
    <cellStyle name="好_22湖南" xfId="1036"/>
    <cellStyle name="好_22湖南_12.25-发教育厅-2016年高职生均年初预算控制数分配表" xfId="141"/>
    <cellStyle name="好_22湖南_财力性转移支付2010年预算参考数" xfId="1242"/>
    <cellStyle name="好_22湖南_财力性转移支付2010年预算参考数_12.25-发教育厅-2016年高职生均年初预算控制数分配表" xfId="1410"/>
    <cellStyle name="好_27重庆" xfId="2713"/>
    <cellStyle name="好_27重庆_12.25-发教育厅-2016年高职生均年初预算控制数分配表" xfId="1247"/>
    <cellStyle name="好_27重庆_财力性转移支付2010年预算参考数" xfId="969"/>
    <cellStyle name="好_27重庆_财力性转移支付2010年预算参考数_12.25-发教育厅-2016年高职生均年初预算控制数分配表" xfId="1189"/>
    <cellStyle name="好_28四川" xfId="1429"/>
    <cellStyle name="好_28四川_12.25-发教育厅-2016年高职生均年初预算控制数分配表" xfId="1037"/>
    <cellStyle name="好_28四川_财力性转移支付2010年预算参考数" xfId="1433"/>
    <cellStyle name="好_28四川_财力性转移支付2010年预算参考数_12.25-发教育厅-2016年高职生均年初预算控制数分配表" xfId="1437"/>
    <cellStyle name="好_30云南" xfId="294"/>
    <cellStyle name="好_30云南_1" xfId="1393"/>
    <cellStyle name="好_30云南_1_12.25-发教育厅-2016年高职生均年初预算控制数分配表" xfId="1170"/>
    <cellStyle name="好_30云南_1_财力性转移支付2010年预算参考数" xfId="2263"/>
    <cellStyle name="好_30云南_1_财力性转移支付2010年预算参考数_12.25-发教育厅-2016年高职生均年初预算控制数分配表" xfId="268"/>
    <cellStyle name="好_30云南_12.25-发教育厅-2016年高职生均年初预算控制数分配表" xfId="13"/>
    <cellStyle name="好_33甘肃" xfId="1248"/>
    <cellStyle name="好_33甘肃_12.25-发教育厅-2016年高职生均年初预算控制数分配表" xfId="1254"/>
    <cellStyle name="好_34青海" xfId="631"/>
    <cellStyle name="好_34青海_1" xfId="1643"/>
    <cellStyle name="好_34青海_1_12.25-发教育厅-2016年高职生均年初预算控制数分配表" xfId="1579"/>
    <cellStyle name="好_34青海_1_财力性转移支付2010年预算参考数" xfId="1942"/>
    <cellStyle name="好_34青海_1_财力性转移支付2010年预算参考数_12.25-发教育厅-2016年高职生均年初预算控制数分配表" xfId="2639"/>
    <cellStyle name="好_34青海_12.25-发教育厅-2016年高职生均年初预算控制数分配表" xfId="1498"/>
    <cellStyle name="好_34青海_财力性转移支付2010年预算参考数" xfId="1504"/>
    <cellStyle name="好_34青海_财力性转移支付2010年预算参考数_12.25-发教育厅-2016年高职生均年初预算控制数分配表" xfId="1364"/>
    <cellStyle name="好_530623_2006年县级财政报表附表" xfId="2253"/>
    <cellStyle name="好_530623_2006年县级财政报表附表_12.25-发教育厅-2016年高职生均年初预算控制数分配表" xfId="892"/>
    <cellStyle name="好_530629_2006年县级财政报表附表" xfId="1240"/>
    <cellStyle name="好_530629_2006年县级财政报表附表_12.25-发教育厅-2016年高职生均年初预算控制数分配表" xfId="1269"/>
    <cellStyle name="好_5334_2006年迪庆县级财政报表附表" xfId="1431"/>
    <cellStyle name="好_5334_2006年迪庆县级财政报表附表_12.25-发教育厅-2016年高职生均年初预算控制数分配表" xfId="255"/>
    <cellStyle name="好_Book1" xfId="1165"/>
    <cellStyle name="好_Book1_1" xfId="508"/>
    <cellStyle name="好_Book1_12.25-发教育厅-2016年高职生均年初预算控制数分配表" xfId="2893"/>
    <cellStyle name="好_Book1_财力性转移支付2010年预算参考数" xfId="1513"/>
    <cellStyle name="好_Book1_财力性转移支付2010年预算参考数_12.25-发教育厅-2016年高职生均年初预算控制数分配表" xfId="1505"/>
    <cellStyle name="好_Book2" xfId="1400"/>
    <cellStyle name="好_Book2_12.25-发教育厅-2016年高职生均年初预算控制数分配表" xfId="2014"/>
    <cellStyle name="好_Book2_财力性转移支付2010年预算参考数" xfId="1679"/>
    <cellStyle name="好_Book2_财力性转移支付2010年预算参考数_12.25-发教育厅-2016年高职生均年初预算控制数分配表" xfId="699"/>
    <cellStyle name="好_gdp" xfId="2983"/>
    <cellStyle name="好_gdp_12.25-发教育厅-2016年高职生均年初预算控制数分配表" xfId="1614"/>
    <cellStyle name="好_M01-2(州市补助收入)" xfId="1554"/>
    <cellStyle name="好_M01-2(州市补助收入)_12.25-发教育厅-2016年高职生均年初预算控制数分配表" xfId="122"/>
    <cellStyle name="好_Sheet1" xfId="1750"/>
    <cellStyle name="好_Sheet1_1" xfId="1634"/>
    <cellStyle name="好_安徽 缺口县区测算(地方填报)1" xfId="1939"/>
    <cellStyle name="好_安徽 缺口县区测算(地方填报)1_12.25-发教育厅-2016年高职生均年初预算控制数分配表" xfId="1785"/>
    <cellStyle name="好_安徽 缺口县区测算(地方填报)1_财力性转移支付2010年预算参考数" xfId="1925"/>
    <cellStyle name="好_安徽 缺口县区测算(地方填报)1_财力性转移支付2010年预算参考数_12.25-发教育厅-2016年高职生均年初预算控制数分配表" xfId="1294"/>
    <cellStyle name="好_不含人员经费系数" xfId="1720"/>
    <cellStyle name="好_不含人员经费系数_12.25-发教育厅-2016年高职生均年初预算控制数分配表" xfId="1678"/>
    <cellStyle name="好_不含人员经费系数_财力性转移支付2010年预算参考数" xfId="1515"/>
    <cellStyle name="好_不含人员经费系数_财力性转移支付2010年预算参考数_12.25-发教育厅-2016年高职生均年初预算控制数分配表" xfId="1305"/>
    <cellStyle name="好_财政供养人员" xfId="1438"/>
    <cellStyle name="好_财政供养人员_12.25-发教育厅-2016年高职生均年初预算控制数分配表" xfId="2041"/>
    <cellStyle name="好_财政供养人员_财力性转移支付2010年预算参考数" xfId="2381"/>
    <cellStyle name="好_财政供养人员_财力性转移支付2010年预算参考数_12.25-发教育厅-2016年高职生均年初预算控制数分配表" xfId="1186"/>
    <cellStyle name="好_测算结果" xfId="1573"/>
    <cellStyle name="好_测算结果_12.25-发教育厅-2016年高职生均年初预算控制数分配表" xfId="1427"/>
    <cellStyle name="好_测算结果_财力性转移支付2010年预算参考数" xfId="1381"/>
    <cellStyle name="好_测算结果_财力性转移支付2010年预算参考数_12.25-发教育厅-2016年高职生均年初预算控制数分配表" xfId="66"/>
    <cellStyle name="好_测算结果汇总" xfId="2998"/>
    <cellStyle name="好_测算结果汇总_12.25-发教育厅-2016年高职生均年初预算控制数分配表" xfId="2169"/>
    <cellStyle name="好_测算结果汇总_财力性转移支付2010年预算参考数" xfId="1796"/>
    <cellStyle name="好_测算结果汇总_财力性转移支付2010年预算参考数_12.25-发教育厅-2016年高职生均年初预算控制数分配表" xfId="272"/>
    <cellStyle name="好_成本差异系数" xfId="1317"/>
    <cellStyle name="好_成本差异系数（含人口规模）" xfId="363"/>
    <cellStyle name="好_成本差异系数（含人口规模）_12.25-发教育厅-2016年高职生均年初预算控制数分配表" xfId="626"/>
    <cellStyle name="好_成本差异系数（含人口规模）_财力性转移支付2010年预算参考数" xfId="2432"/>
    <cellStyle name="好_成本差异系数（含人口规模）_财力性转移支付2010年预算参考数_12.25-发教育厅-2016年高职生均年初预算控制数分配表" xfId="1326"/>
    <cellStyle name="好_成本差异系数_12.25-发教育厅-2016年高职生均年初预算控制数分配表" xfId="1571"/>
    <cellStyle name="好_成本差异系数_财力性转移支付2010年预算参考数" xfId="1681"/>
    <cellStyle name="好_成本差异系数_财力性转移支付2010年预算参考数_12.25-发教育厅-2016年高职生均年初预算控制数分配表" xfId="1285"/>
    <cellStyle name="好_城建部门" xfId="1167"/>
    <cellStyle name="好_城建部门_12.25-发教育厅-2016年高职生均年初预算控制数分配表" xfId="1519"/>
    <cellStyle name="好_第五部分(才淼、饶永宏）" xfId="1740"/>
    <cellStyle name="好_第五部分(才淼、饶永宏）_12.25-发教育厅-2016年高职生均年初预算控制数分配表" xfId="593"/>
    <cellStyle name="好_第一部分：综合全" xfId="2057"/>
    <cellStyle name="好_第一部分：综合全_12.25-发教育厅-2016年高职生均年初预算控制数分配表" xfId="1337"/>
    <cellStyle name="好_对口支援新疆资金规模测算表20100106" xfId="2185"/>
    <cellStyle name="好_对口支援新疆资金规模测算表20100106_12.25-发教育厅-2016年高职生均年初预算控制数分配表" xfId="1391"/>
    <cellStyle name="好_对口支援新疆资金规模测算表20100113" xfId="2210"/>
    <cellStyle name="好_对口支援新疆资金规模测算表20100113_12.25-发教育厅-2016年高职生均年初预算控制数分配表" xfId="1338"/>
    <cellStyle name="好_发教育厅工资晋级预发第三步津补贴" xfId="1048"/>
    <cellStyle name="好_反馈教科文(增人增支教育厅）" xfId="3078"/>
    <cellStyle name="好_分析缺口率" xfId="1356"/>
    <cellStyle name="好_分析缺口率_12.25-发教育厅-2016年高职生均年初预算控制数分配表" xfId="2288"/>
    <cellStyle name="好_分析缺口率_财力性转移支付2010年预算参考数" xfId="1702"/>
    <cellStyle name="好_分析缺口率_财力性转移支付2010年预算参考数_12.25-发教育厅-2016年高职生均年初预算控制数分配表" xfId="1701"/>
    <cellStyle name="好_分县成本差异系数" xfId="1676"/>
    <cellStyle name="好_分县成本差异系数_12.25-发教育厅-2016年高职生均年初预算控制数分配表" xfId="1673"/>
    <cellStyle name="好_分县成本差异系数_不含人员经费系数" xfId="1353"/>
    <cellStyle name="好_分县成本差异系数_不含人员经费系数_12.25-发教育厅-2016年高职生均年初预算控制数分配表" xfId="1610"/>
    <cellStyle name="好_分县成本差异系数_不含人员经费系数_财力性转移支付2010年预算参考数" xfId="1261"/>
    <cellStyle name="好_分县成本差异系数_不含人员经费系数_财力性转移支付2010年预算参考数_12.25-发教育厅-2016年高职生均年初预算控制数分配表" xfId="1117"/>
    <cellStyle name="好_分县成本差异系数_财力性转移支付2010年预算参考数" xfId="1010"/>
    <cellStyle name="好_分县成本差异系数_财力性转移支付2010年预算参考数_12.25-发教育厅-2016年高职生均年初预算控制数分配表" xfId="1395"/>
    <cellStyle name="好_分县成本差异系数_民生政策最低支出需求" xfId="1889"/>
    <cellStyle name="好_分县成本差异系数_民生政策最低支出需求_12.25-发教育厅-2016年高职生均年初预算控制数分配表" xfId="2023"/>
    <cellStyle name="好_分县成本差异系数_民生政策最低支出需求_财力性转移支付2010年预算参考数" xfId="1663"/>
    <cellStyle name="好_分县成本差异系数_民生政策最低支出需求_财力性转移支付2010年预算参考数_12.25-发教育厅-2016年高职生均年初预算控制数分配表" xfId="940"/>
    <cellStyle name="好_附表" xfId="26"/>
    <cellStyle name="好_附表_12.25-发教育厅-2016年高职生均年初预算控制数分配表" xfId="1967"/>
    <cellStyle name="好_附表_财力性转移支付2010年预算参考数" xfId="1375"/>
    <cellStyle name="好_附表_财力性转移支付2010年预算参考数_12.25-发教育厅-2016年高职生均年初预算控制数分配表" xfId="1645"/>
    <cellStyle name="好_高职2018年双一流资金细化表" xfId="1134"/>
    <cellStyle name="好_高职双一流提前细化表（0112 发财建）" xfId="1321"/>
    <cellStyle name="好_行政(燃修费)" xfId="1780"/>
    <cellStyle name="好_行政(燃修费)_12.25-发教育厅-2016年高职生均年初预算控制数分配表" xfId="1249"/>
    <cellStyle name="好_行政(燃修费)_不含人员经费系数" xfId="1864"/>
    <cellStyle name="好_行政(燃修费)_不含人员经费系数_12.25-发教育厅-2016年高职生均年初预算控制数分配表" xfId="1813"/>
    <cellStyle name="好_行政(燃修费)_不含人员经费系数_财力性转移支付2010年预算参考数" xfId="2700"/>
    <cellStyle name="好_行政(燃修费)_不含人员经费系数_财力性转移支付2010年预算参考数_12.25-发教育厅-2016年高职生均年初预算控制数分配表" xfId="84"/>
    <cellStyle name="好_行政(燃修费)_财力性转移支付2010年预算参考数" xfId="779"/>
    <cellStyle name="好_行政(燃修费)_财力性转移支付2010年预算参考数_12.25-发教育厅-2016年高职生均年初预算控制数分配表" xfId="1038"/>
    <cellStyle name="好_行政(燃修费)_民生政策最低支出需求" xfId="1325"/>
    <cellStyle name="好_行政(燃修费)_民生政策最低支出需求_12.25-发教育厅-2016年高职生均年初预算控制数分配表" xfId="1952"/>
    <cellStyle name="好_行政(燃修费)_民生政策最低支出需求_财力性转移支付2010年预算参考数" xfId="1623"/>
    <cellStyle name="好_行政(燃修费)_民生政策最低支出需求_财力性转移支付2010年预算参考数_12.25-发教育厅-2016年高职生均年初预算控制数分配表" xfId="1715"/>
    <cellStyle name="好_行政(燃修费)_县市旗测算-新科目（含人口规模效应）" xfId="366"/>
    <cellStyle name="好_行政(燃修费)_县市旗测算-新科目（含人口规模效应）_12.25-发教育厅-2016年高职生均年初预算控制数分配表" xfId="1367"/>
    <cellStyle name="好_行政(燃修费)_县市旗测算-新科目（含人口规模效应）_财力性转移支付2010年预算参考数" xfId="997"/>
    <cellStyle name="好_行政(燃修费)_县市旗测算-新科目（含人口规模效应）_财力性转移支付2010年预算参考数_12.25-发教育厅-2016年高职生均年初预算控制数分配表" xfId="1359"/>
    <cellStyle name="好_行政（人员）" xfId="2204"/>
    <cellStyle name="好_行政（人员）_12.25-发教育厅-2016年高职生均年初预算控制数分配表" xfId="2894"/>
    <cellStyle name="好_行政（人员）_不含人员经费系数" xfId="1609"/>
    <cellStyle name="好_行政（人员）_不含人员经费系数_12.25-发教育厅-2016年高职生均年初预算控制数分配表" xfId="1327"/>
    <cellStyle name="好_行政（人员）_不含人员经费系数_财力性转移支付2010年预算参考数" xfId="1597"/>
    <cellStyle name="好_行政（人员）_不含人员经费系数_财力性转移支付2010年预算参考数_12.25-发教育厅-2016年高职生均年初预算控制数分配表" xfId="1888"/>
    <cellStyle name="好_行政（人员）_财力性转移支付2010年预算参考数" xfId="1238"/>
    <cellStyle name="好_行政（人员）_财力性转移支付2010年预算参考数_12.25-发教育厅-2016年高职生均年初预算控制数分配表" xfId="1538"/>
    <cellStyle name="好_行政（人员）_民生政策最低支出需求" xfId="2"/>
    <cellStyle name="好_行政（人员）_民生政策最低支出需求_12.25-发教育厅-2016年高职生均年初预算控制数分配表" xfId="353"/>
    <cellStyle name="好_行政（人员）_民生政策最低支出需求_财力性转移支付2010年预算参考数" xfId="1168"/>
    <cellStyle name="好_行政（人员）_民生政策最低支出需求_财力性转移支付2010年预算参考数_12.25-发教育厅-2016年高职生均年初预算控制数分配表" xfId="1401"/>
    <cellStyle name="好_行政（人员）_县市旗测算-新科目（含人口规模效应）" xfId="406"/>
    <cellStyle name="好_行政（人员）_县市旗测算-新科目（含人口规模效应）_12.25-发教育厅-2016年高职生均年初预算控制数分配表" xfId="1075"/>
    <cellStyle name="好_行政（人员）_县市旗测算-新科目（含人口规模效应）_财力性转移支付2010年预算参考数" xfId="1734"/>
    <cellStyle name="好_行政（人员）_县市旗测算-新科目（含人口规模效应）_财力性转移支付2010年预算参考数_12.25-发教育厅-2016年高职生均年初预算控制数分配表" xfId="1045"/>
    <cellStyle name="好_行政公检法测算" xfId="1595"/>
    <cellStyle name="好_行政公检法测算_12.25-发教育厅-2016年高职生均年初预算控制数分配表" xfId="1295"/>
    <cellStyle name="好_行政公检法测算_不含人员经费系数" xfId="2351"/>
    <cellStyle name="好_行政公检法测算_不含人员经费系数_12.25-发教育厅-2016年高职生均年初预算控制数分配表" xfId="1767"/>
    <cellStyle name="好_行政公检法测算_不含人员经费系数_财力性转移支付2010年预算参考数" xfId="1131"/>
    <cellStyle name="好_行政公检法测算_不含人员经费系数_财力性转移支付2010年预算参考数_12.25-发教育厅-2016年高职生均年初预算控制数分配表" xfId="1797"/>
    <cellStyle name="好_行政公检法测算_财力性转移支付2010年预算参考数" xfId="3058"/>
    <cellStyle name="好_行政公检法测算_财力性转移支付2010年预算参考数_12.25-发教育厅-2016年高职生均年初预算控制数分配表" xfId="1586"/>
    <cellStyle name="好_行政公检法测算_民生政策最低支出需求" xfId="1899"/>
    <cellStyle name="好_行政公检法测算_民生政策最低支出需求_12.25-发教育厅-2016年高职生均年初预算控制数分配表" xfId="1473"/>
    <cellStyle name="好_行政公检法测算_民生政策最低支出需求_财力性转移支付2010年预算参考数" xfId="2037"/>
    <cellStyle name="好_行政公检法测算_民生政策最低支出需求_财力性转移支付2010年预算参考数_12.25-发教育厅-2016年高职生均年初预算控制数分配表" xfId="773"/>
    <cellStyle name="好_行政公检法测算_县市旗测算-新科目（含人口规模效应）" xfId="1477"/>
    <cellStyle name="好_行政公检法测算_县市旗测算-新科目（含人口规模效应）_12.25-发教育厅-2016年高职生均年初预算控制数分配表" xfId="1584"/>
    <cellStyle name="好_行政公检法测算_县市旗测算-新科目（含人口规模效应）_财力性转移支付2010年预算参考数" xfId="1659"/>
    <cellStyle name="好_行政公检法测算_县市旗测算-新科目（含人口规模效应）_财力性转移支付2010年预算参考数_12.25-发教育厅-2016年高职生均年初预算控制数分配表" xfId="408"/>
    <cellStyle name="好_河南 缺口县区测算(地方填报)" xfId="1503"/>
    <cellStyle name="好_河南 缺口县区测算(地方填报)_12.25-发教育厅-2016年高职生均年初预算控制数分配表" xfId="1646"/>
    <cellStyle name="好_河南 缺口县区测算(地方填报)_财力性转移支付2010年预算参考数" xfId="1582"/>
    <cellStyle name="好_河南 缺口县区测算(地方填报)_财力性转移支付2010年预算参考数_12.25-发教育厅-2016年高职生均年初预算控制数分配表" xfId="1472"/>
    <cellStyle name="好_河南 缺口县区测算(地方填报白)" xfId="712"/>
    <cellStyle name="好_河南 缺口县区测算(地方填报白)_12.25-发教育厅-2016年高职生均年初预算控制数分配表" xfId="1593"/>
    <cellStyle name="好_河南 缺口县区测算(地方填报白)_财力性转移支付2010年预算参考数" xfId="1606"/>
    <cellStyle name="好_河南 缺口县区测算(地方填报白)_财力性转移支付2010年预算参考数_12.25-发教育厅-2016年高职生均年初预算控制数分配表" xfId="1555"/>
    <cellStyle name="好_核定人数对比" xfId="1576"/>
    <cellStyle name="好_核定人数对比_12.25-发教育厅-2016年高职生均年初预算控制数分配表" xfId="70"/>
    <cellStyle name="好_核定人数对比_财力性转移支付2010年预算参考数" xfId="1572"/>
    <cellStyle name="好_核定人数对比_财力性转移支付2010年预算参考数_12.25-发教育厅-2016年高职生均年初预算控制数分配表" xfId="1672"/>
    <cellStyle name="好_核定人数下发表" xfId="1548"/>
    <cellStyle name="好_核定人数下发表_12.25-发教育厅-2016年高职生均年初预算控制数分配表" xfId="1264"/>
    <cellStyle name="好_核定人数下发表_财力性转移支付2010年预算参考数" xfId="1243"/>
    <cellStyle name="好_核定人数下发表_财力性转移支付2010年预算参考数_12.25-发教育厅-2016年高职生均年初预算控制数分配表" xfId="1569"/>
    <cellStyle name="好_汇总" xfId="1587"/>
    <cellStyle name="好_汇总_12.25-发教育厅-2016年高职生均年初预算控制数分配表" xfId="2191"/>
    <cellStyle name="好_汇总_财力性转移支付2010年预算参考数" xfId="2305"/>
    <cellStyle name="好_汇总_财力性转移支付2010年预算参考数_12.25-发教育厅-2016年高职生均年初预算控制数分配表" xfId="1474"/>
    <cellStyle name="好_汇总表" xfId="758"/>
    <cellStyle name="好_汇总表_12.25-发教育厅-2016年高职生均年初预算控制数分配表" xfId="1754"/>
    <cellStyle name="好_汇总表_财力性转移支付2010年预算参考数" xfId="2031"/>
    <cellStyle name="好_汇总表_财力性转移支付2010年预算参考数_12.25-发教育厅-2016年高职生均年初预算控制数分配表" xfId="1380"/>
    <cellStyle name="好_汇总表4" xfId="818"/>
    <cellStyle name="好_汇总表4_12.25-发教育厅-2016年高职生均年初预算控制数分配表" xfId="1458"/>
    <cellStyle name="好_汇总表4_财力性转移支付2010年预算参考数" xfId="1466"/>
    <cellStyle name="好_汇总表4_财力性转移支付2010年预算参考数_12.25-发教育厅-2016年高职生均年初预算控制数分配表" xfId="1357"/>
    <cellStyle name="好_汇总-县级财政报表附表" xfId="1706"/>
    <cellStyle name="好_汇总-县级财政报表附表_12.25-发教育厅-2016年高职生均年初预算控制数分配表" xfId="1412"/>
    <cellStyle name="好_检验表" xfId="1833"/>
    <cellStyle name="好_检验表（调整后）" xfId="1160"/>
    <cellStyle name="好_检验表（调整后）_12.25-发教育厅-2016年高职生均年初预算控制数分配表" xfId="1442"/>
    <cellStyle name="好_检验表_12.25-发教育厅-2016年高职生均年初预算控制数分配表" xfId="1298"/>
    <cellStyle name="好_教科文(工资提标和养老保险改革含5所划转学校)" xfId="757"/>
    <cellStyle name="好_教科文12.30(工资提标清算)" xfId="1837"/>
    <cellStyle name="好_教育(按照总人口测算）—20080416" xfId="1035"/>
    <cellStyle name="好_教育(按照总人口测算）—20080416_12.25-发教育厅-2016年高职生均年初预算控制数分配表" xfId="1590"/>
    <cellStyle name="好_教育(按照总人口测算）—20080416_不含人员经费系数" xfId="3105"/>
    <cellStyle name="好_教育(按照总人口测算）—20080416_不含人员经费系数_12.25-发教育厅-2016年高职生均年初预算控制数分配表" xfId="2292"/>
    <cellStyle name="好_教育(按照总人口测算）—20080416_不含人员经费系数_财力性转移支付2010年预算参考数" xfId="1531"/>
    <cellStyle name="好_教育(按照总人口测算）—20080416_不含人员经费系数_财力性转移支付2010年预算参考数_12.25-发教育厅-2016年高职生均年初预算控制数分配表" xfId="2541"/>
    <cellStyle name="好_教育(按照总人口测算）—20080416_财力性转移支付2010年预算参考数" xfId="1506"/>
    <cellStyle name="好_教育(按照总人口测算）—20080416_财力性转移支付2010年预算参考数_12.25-发教育厅-2016年高职生均年初预算控制数分配表" xfId="2295"/>
    <cellStyle name="好_教育(按照总人口测算）—20080416_民生政策最低支出需求" xfId="2296"/>
    <cellStyle name="好_教育(按照总人口测算）—20080416_民生政策最低支出需求_12.25-发教育厅-2016年高职生均年初预算控制数分配表" xfId="2303"/>
    <cellStyle name="好_教育(按照总人口测算）—20080416_民生政策最低支出需求_财力性转移支付2010年预算参考数" xfId="1314"/>
    <cellStyle name="好_教育(按照总人口测算）—20080416_民生政策最低支出需求_财力性转移支付2010年预算参考数_12.25-发教育厅-2016年高职生均年初预算控制数分配表" xfId="2307"/>
    <cellStyle name="好_教育(按照总人口测算）—20080416_县市旗测算-新科目（含人口规模效应）" xfId="175"/>
    <cellStyle name="好_教育(按照总人口测算）—20080416_县市旗测算-新科目（含人口规模效应）_12.25-发教育厅-2016年高职生均年初预算控制数分配表" xfId="2308"/>
    <cellStyle name="好_教育(按照总人口测算）—20080416_县市旗测算-新科目（含人口规模效应）_财力性转移支付2010年预算参考数" xfId="2318"/>
    <cellStyle name="好_教育(按照总人口测算）—20080416_县市旗测算-新科目（含人口规模效应）_财力性转移支付2010年预算参考数_12.25-发教育厅-2016年高职生均年初预算控制数分配表" xfId="1728"/>
    <cellStyle name="好_丽江汇总" xfId="730"/>
    <cellStyle name="好_丽江汇总_12.25-发教育厅-2016年高职生均年初预算控制数分配表" xfId="1447"/>
    <cellStyle name="好_民生政策最低支出需求" xfId="790"/>
    <cellStyle name="好_民生政策最低支出需求_12.25-发教育厅-2016年高职生均年初预算控制数分配表" xfId="309"/>
    <cellStyle name="好_民生政策最低支出需求_财力性转移支付2010年预算参考数" xfId="2312"/>
    <cellStyle name="好_民生政策最低支出需求_财力性转移支付2010年预算参考数_12.25-发教育厅-2016年高职生均年初预算控制数分配表" xfId="1421"/>
    <cellStyle name="好_农林水和城市维护标准支出20080505－县区合计" xfId="642"/>
    <cellStyle name="好_农林水和城市维护标准支出20080505－县区合计_12.25-发教育厅-2016年高职生均年初预算控制数分配表" xfId="456"/>
    <cellStyle name="好_农林水和城市维护标准支出20080505－县区合计_不含人员经费系数" xfId="2531"/>
    <cellStyle name="好_农林水和城市维护标准支出20080505－县区合计_不含人员经费系数_12.25-发教育厅-2016年高职生均年初预算控制数分配表" xfId="1158"/>
    <cellStyle name="好_农林水和城市维护标准支出20080505－县区合计_不含人员经费系数_财力性转移支付2010年预算参考数" xfId="1140"/>
    <cellStyle name="好_农林水和城市维护标准支出20080505－县区合计_不含人员经费系数_财力性转移支付2010年预算参考数_12.25-发教育厅-2016年高职生均年初预算控制数分配表" xfId="1234"/>
    <cellStyle name="好_农林水和城市维护标准支出20080505－县区合计_财力性转移支付2010年预算参考数" xfId="691"/>
    <cellStyle name="好_农林水和城市维护标准支出20080505－县区合计_财力性转移支付2010年预算参考数_12.25-发教育厅-2016年高职生均年初预算控制数分配表" xfId="2928"/>
    <cellStyle name="好_农林水和城市维护标准支出20080505－县区合计_民生政策最低支出需求" xfId="2926"/>
    <cellStyle name="好_农林水和城市维护标准支出20080505－县区合计_民生政策最低支出需求_12.25-发教育厅-2016年高职生均年初预算控制数分配表" xfId="1561"/>
    <cellStyle name="好_农林水和城市维护标准支出20080505－县区合计_民生政策最低支出需求_财力性转移支付2010年预算参考数" xfId="2251"/>
    <cellStyle name="好_农林水和城市维护标准支出20080505－县区合计_民生政策最低支出需求_财力性转移支付2010年预算参考数_12.25-发教育厅-2016年高职生均年初预算控制数分配表" xfId="899"/>
    <cellStyle name="好_农林水和城市维护标准支出20080505－县区合计_县市旗测算-新科目（含人口规模效应）" xfId="995"/>
    <cellStyle name="好_农林水和城市维护标准支出20080505－县区合计_县市旗测算-新科目（含人口规模效应）_12.25-发教育厅-2016年高职生均年初预算控制数分配表" xfId="463"/>
    <cellStyle name="好_农林水和城市维护标准支出20080505－县区合计_县市旗测算-新科目（含人口规模效应）_财力性转移支付2010年预算参考数" xfId="2403"/>
    <cellStyle name="好_农林水和城市维护标准支出20080505－县区合计_县市旗测算-新科目（含人口规模效应）_财力性转移支付2010年预算参考数_12.25-发教育厅-2016年高职生均年初预算控制数分配表" xfId="1901"/>
    <cellStyle name="好_平邑" xfId="1592"/>
    <cellStyle name="好_平邑_12.25-发教育厅-2016年高职生均年初预算控制数分配表" xfId="1607"/>
    <cellStyle name="好_平邑_财力性转移支付2010年预算参考数" xfId="781"/>
    <cellStyle name="好_平邑_财力性转移支付2010年预算参考数_12.25-发教育厅-2016年高职生均年初预算控制数分配表" xfId="1221"/>
    <cellStyle name="好_其他部门(按照总人口测算）—20080416" xfId="2879"/>
    <cellStyle name="好_其他部门(按照总人口测算）—20080416_12.25-发教育厅-2016年高职生均年初预算控制数分配表" xfId="1172"/>
    <cellStyle name="好_其他部门(按照总人口测算）—20080416_不含人员经费系数" xfId="304"/>
    <cellStyle name="好_其他部门(按照总人口测算）—20080416_不含人员经费系数_12.25-发教育厅-2016年高职生均年初预算控制数分配表" xfId="2742"/>
    <cellStyle name="好_其他部门(按照总人口测算）—20080416_不含人员经费系数_财力性转移支付2010年预算参考数" xfId="2547"/>
    <cellStyle name="好_其他部门(按照总人口测算）—20080416_不含人员经费系数_财力性转移支付2010年预算参考数_12.25-发教育厅-2016年高职生均年初预算控制数分配表" xfId="1013"/>
    <cellStyle name="好_其他部门(按照总人口测算）—20080416_财力性转移支付2010年预算参考数" xfId="2747"/>
    <cellStyle name="好_其他部门(按照总人口测算）—20080416_财力性转移支付2010年预算参考数_12.25-发教育厅-2016年高职生均年初预算控制数分配表" xfId="2923"/>
    <cellStyle name="好_其他部门(按照总人口测算）—20080416_民生政策最低支出需求" xfId="671"/>
    <cellStyle name="好_其他部门(按照总人口测算）—20080416_民生政策最低支出需求_12.25-发教育厅-2016年高职生均年初预算控制数分配表" xfId="1970"/>
    <cellStyle name="好_其他部门(按照总人口测算）—20080416_民生政策最低支出需求_财力性转移支付2010年预算参考数" xfId="2018"/>
    <cellStyle name="好_其他部门(按照总人口测算）—20080416_民生政策最低支出需求_财力性转移支付2010年预算参考数_12.25-发教育厅-2016年高职生均年初预算控制数分配表" xfId="2920"/>
    <cellStyle name="好_其他部门(按照总人口测算）—20080416_县市旗测算-新科目（含人口规模效应）" xfId="2701"/>
    <cellStyle name="好_其他部门(按照总人口测算）—20080416_县市旗测算-新科目（含人口规模效应）_12.25-发教育厅-2016年高职生均年初预算控制数分配表" xfId="2350"/>
    <cellStyle name="好_其他部门(按照总人口测算）—20080416_县市旗测算-新科目（含人口规模效应）_财力性转移支付2010年预算参考数" xfId="1983"/>
    <cellStyle name="好_其他部门(按照总人口测算）—20080416_县市旗测算-新科目（含人口规模效应）_财力性转移支付2010年预算参考数_12.25-发教育厅-2016年高职生均年初预算控制数分配表" xfId="2364"/>
    <cellStyle name="好_青海 缺口县区测算(地方填报)" xfId="3008"/>
    <cellStyle name="好_青海 缺口县区测算(地方填报)_12.25-发教育厅-2016年高职生均年初预算控制数分配表" xfId="2147"/>
    <cellStyle name="好_青海 缺口县区测算(地方填报)_财力性转移支付2010年预算参考数" xfId="1730"/>
    <cellStyle name="好_青海 缺口县区测算(地方填报)_财力性转移支付2010年预算参考数_12.25-发教育厅-2016年高职生均年初预算控制数分配表" xfId="2917"/>
    <cellStyle name="好_缺口县区测算" xfId="1914"/>
    <cellStyle name="好_缺口县区测算（11.13）" xfId="2064"/>
    <cellStyle name="好_缺口县区测算（11.13）_12.25-发教育厅-2016年高职生均年初预算控制数分配表" xfId="2392"/>
    <cellStyle name="好_缺口县区测算（11.13）_财力性转移支付2010年预算参考数" xfId="2475"/>
    <cellStyle name="好_缺口县区测算（11.13）_财力性转移支付2010年预算参考数_12.25-发教育厅-2016年高职生均年初预算控制数分配表" xfId="2653"/>
    <cellStyle name="好_缺口县区测算(按2007支出增长25%测算)" xfId="251"/>
    <cellStyle name="好_缺口县区测算(按2007支出增长25%测算)_12.25-发教育厅-2016年高职生均年初预算控制数分配表" xfId="1769"/>
    <cellStyle name="好_缺口县区测算(按2007支出增长25%测算)_财力性转移支付2010年预算参考数" xfId="1821"/>
    <cellStyle name="好_缺口县区测算(按2007支出增长25%测算)_财力性转移支付2010年预算参考数_12.25-发教育厅-2016年高职生均年初预算控制数分配表" xfId="2914"/>
    <cellStyle name="好_缺口县区测算(按核定人数)" xfId="2264"/>
    <cellStyle name="好_缺口县区测算(按核定人数)_12.25-发教育厅-2016年高职生均年初预算控制数分配表" xfId="2730"/>
    <cellStyle name="好_缺口县区测算(按核定人数)_财力性转移支付2010年预算参考数" xfId="1894"/>
    <cellStyle name="好_缺口县区测算(按核定人数)_财力性转移支付2010年预算参考数_12.25-发教育厅-2016年高职生均年初预算控制数分配表" xfId="2912"/>
    <cellStyle name="好_缺口县区测算(财政部标准)" xfId="1336"/>
    <cellStyle name="好_缺口县区测算(财政部标准)_12.25-发教育厅-2016年高职生均年初预算控制数分配表" xfId="2157"/>
    <cellStyle name="好_缺口县区测算(财政部标准)_财力性转移支付2010年预算参考数" xfId="2635"/>
    <cellStyle name="好_缺口县区测算(财政部标准)_财力性转移支付2010年预算参考数_12.25-发教育厅-2016年高职生均年初预算控制数分配表" xfId="2113"/>
    <cellStyle name="好_缺口县区测算_12.25-发教育厅-2016年高职生均年初预算控制数分配表" xfId="2906"/>
    <cellStyle name="好_缺口县区测算_财力性转移支付2010年预算参考数" xfId="2346"/>
    <cellStyle name="好_缺口县区测算_财力性转移支付2010年预算参考数_12.25-发教育厅-2016年高职生均年初预算控制数分配表" xfId="2904"/>
    <cellStyle name="好_人员工资和公用经费" xfId="2903"/>
    <cellStyle name="好_人员工资和公用经费_12.25-发教育厅-2016年高职生均年初预算控制数分配表" xfId="1827"/>
    <cellStyle name="好_人员工资和公用经费_财力性转移支付2010年预算参考数" xfId="2314"/>
    <cellStyle name="好_人员工资和公用经费_财力性转移支付2010年预算参考数_12.25-发教育厅-2016年高职生均年初预算控制数分配表" xfId="658"/>
    <cellStyle name="好_人员工资和公用经费2" xfId="1651"/>
    <cellStyle name="好_人员工资和公用经费2_12.25-发教育厅-2016年高职生均年初预算控制数分配表" xfId="2128"/>
    <cellStyle name="好_人员工资和公用经费2_财力性转移支付2010年预算参考数" xfId="2896"/>
    <cellStyle name="好_人员工资和公用经费2_财力性转移支付2010年预算参考数_12.25-发教育厅-2016年高职生均年初预算控制数分配表" xfId="884"/>
    <cellStyle name="好_人员工资和公用经费3" xfId="2092"/>
    <cellStyle name="好_人员工资和公用经费3_12.25-发教育厅-2016年高职生均年初预算控制数分配表" xfId="1841"/>
    <cellStyle name="好_人员工资和公用经费3_财力性转移支付2010年预算参考数" xfId="2599"/>
    <cellStyle name="好_人员工资和公用经费3_财力性转移支付2010年预算参考数_12.25-发教育厅-2016年高职生均年初预算控制数分配表" xfId="2887"/>
    <cellStyle name="好_山东省民生支出标准" xfId="2755"/>
    <cellStyle name="好_山东省民生支出标准_12.25-发教育厅-2016年高职生均年初预算控制数分配表" xfId="2462"/>
    <cellStyle name="好_山东省民生支出标准_财力性转移支付2010年预算参考数" xfId="2885"/>
    <cellStyle name="好_山东省民生支出标准_财力性转移支付2010年预算参考数_12.25-发教育厅-2016年高职生均年初预算控制数分配表" xfId="85"/>
    <cellStyle name="好_社会保障费测算数据" xfId="1956"/>
    <cellStyle name="好_市辖区测算20080510" xfId="2882"/>
    <cellStyle name="好_市辖区测算20080510_12.25-发教育厅-2016年高职生均年初预算控制数分配表" xfId="1696"/>
    <cellStyle name="好_市辖区测算20080510_不含人员经费系数" xfId="708"/>
    <cellStyle name="好_市辖区测算20080510_不含人员经费系数_12.25-发教育厅-2016年高职生均年初预算控制数分配表" xfId="2876"/>
    <cellStyle name="好_市辖区测算20080510_不含人员经费系数_财力性转移支付2010年预算参考数" xfId="2780"/>
    <cellStyle name="好_市辖区测算20080510_不含人员经费系数_财力性转移支付2010年预算参考数_12.25-发教育厅-2016年高职生均年初预算控制数分配表" xfId="2825"/>
    <cellStyle name="好_市辖区测算20080510_财力性转移支付2010年预算参考数" xfId="2173"/>
    <cellStyle name="好_市辖区测算20080510_财力性转移支付2010年预算参考数_12.25-发教育厅-2016年高职生均年初预算控制数分配表" xfId="2481"/>
    <cellStyle name="好_市辖区测算20080510_民生政策最低支出需求" xfId="2690"/>
    <cellStyle name="好_市辖区测算20080510_民生政策最低支出需求_12.25-发教育厅-2016年高职生均年初预算控制数分配表" xfId="561"/>
    <cellStyle name="好_市辖区测算20080510_民生政策最低支出需求_财力性转移支付2010年预算参考数" xfId="690"/>
    <cellStyle name="好_市辖区测算20080510_民生政策最低支出需求_财力性转移支付2010年预算参考数_12.25-发教育厅-2016年高职生均年初预算控制数分配表" xfId="2572"/>
    <cellStyle name="好_市辖区测算20080510_县市旗测算-新科目（含人口规模效应）" xfId="2669"/>
    <cellStyle name="好_市辖区测算20080510_县市旗测算-新科目（含人口规模效应）_12.25-发教育厅-2016年高职生均年初预算控制数分配表" xfId="359"/>
    <cellStyle name="好_市辖区测算20080510_县市旗测算-新科目（含人口规模效应）_财力性转移支付2010年预算参考数" xfId="114"/>
    <cellStyle name="好_市辖区测算20080510_县市旗测算-新科目（含人口规模效应）_财力性转移支付2010年预算参考数_12.25-发教育厅-2016年高职生均年初预算控制数分配表" xfId="2875"/>
    <cellStyle name="好_市辖区测算-新科目（20080626）" xfId="1520"/>
    <cellStyle name="好_市辖区测算-新科目（20080626）_12.25-发教育厅-2016年高职生均年初预算控制数分配表" xfId="228"/>
    <cellStyle name="好_市辖区测算-新科目（20080626）_不含人员经费系数" xfId="1883"/>
    <cellStyle name="好_市辖区测算-新科目（20080626）_不含人员经费系数_12.25-发教育厅-2016年高职生均年初预算控制数分配表" xfId="1316"/>
    <cellStyle name="好_市辖区测算-新科目（20080626）_不含人员经费系数_财力性转移支付2010年预算参考数" xfId="1026"/>
    <cellStyle name="好_市辖区测算-新科目（20080626）_不含人员经费系数_财力性转移支付2010年预算参考数_12.25-发教育厅-2016年高职生均年初预算控制数分配表" xfId="243"/>
    <cellStyle name="好_市辖区测算-新科目（20080626）_财力性转移支付2010年预算参考数" xfId="2974"/>
    <cellStyle name="好_市辖区测算-新科目（20080626）_财力性转移支付2010年预算参考数_12.25-发教育厅-2016年高职生均年初预算控制数分配表" xfId="2582"/>
    <cellStyle name="好_市辖区测算-新科目（20080626）_民生政策最低支出需求" xfId="1628"/>
    <cellStyle name="好_市辖区测算-新科目（20080626）_民生政策最低支出需求_12.25-发教育厅-2016年高职生均年初预算控制数分配表" xfId="2078"/>
    <cellStyle name="好_市辖区测算-新科目（20080626）_民生政策最低支出需求_财力性转移支付2010年预算参考数" xfId="2768"/>
    <cellStyle name="好_市辖区测算-新科目（20080626）_民生政策最低支出需求_财力性转移支付2010年预算参考数_12.25-发教育厅-2016年高职生均年初预算控制数分配表" xfId="2180"/>
    <cellStyle name="好_市辖区测算-新科目（20080626）_县市旗测算-新科目（含人口规模效应）" xfId="2866"/>
    <cellStyle name="好_市辖区测算-新科目（20080626）_县市旗测算-新科目（含人口规模效应）_12.25-发教育厅-2016年高职生均年初预算控制数分配表" xfId="2818"/>
    <cellStyle name="好_市辖区测算-新科目（20080626）_县市旗测算-新科目（含人口规模效应）_财力性转移支付2010年预算参考数" xfId="2925"/>
    <cellStyle name="好_市辖区测算-新科目（20080626）_县市旗测算-新科目（含人口规模效应）_财力性转移支付2010年预算参考数_12.25-发教育厅-2016年高职生均年初预算控制数分配表" xfId="2144"/>
    <cellStyle name="好_同德" xfId="2861"/>
    <cellStyle name="好_同德_12.25-发教育厅-2016年高职生均年初预算控制数分配表" xfId="2231"/>
    <cellStyle name="好_同德_财力性转移支付2010年预算参考数" xfId="2474"/>
    <cellStyle name="好_同德_财力性转移支付2010年预算参考数_12.25-发教育厅-2016年高职生均年初预算控制数分配表" xfId="225"/>
    <cellStyle name="好_危改资金测算" xfId="1781"/>
    <cellStyle name="好_危改资金测算_12.25-发教育厅-2016年高职生均年初预算控制数分配表" xfId="727"/>
    <cellStyle name="好_危改资金测算_财力性转移支付2010年预算参考数" xfId="2922"/>
    <cellStyle name="好_危改资金测算_财力性转移支付2010年预算参考数_12.25-发教育厅-2016年高职生均年初预算控制数分配表" xfId="1654"/>
    <cellStyle name="好_卫生(按照总人口测算）—20080416" xfId="2324"/>
    <cellStyle name="好_卫生(按照总人口测算）—20080416_12.25-发教育厅-2016年高职生均年初预算控制数分配表" xfId="2685"/>
    <cellStyle name="好_卫生(按照总人口测算）—20080416_不含人员经费系数" xfId="2859"/>
    <cellStyle name="好_卫生(按照总人口测算）—20080416_不含人员经费系数_12.25-发教育厅-2016年高职生均年初预算控制数分配表" xfId="1251"/>
    <cellStyle name="好_卫生(按照总人口测算）—20080416_不含人员经费系数_财力性转移支付2010年预算参考数" xfId="3038"/>
    <cellStyle name="好_卫生(按照总人口测算）—20080416_不含人员经费系数_财力性转移支付2010年预算参考数_12.25-发教育厅-2016年高职生均年初预算控制数分配表" xfId="1578"/>
    <cellStyle name="好_卫生(按照总人口测算）—20080416_财力性转移支付2010年预算参考数" xfId="196"/>
    <cellStyle name="好_卫生(按照总人口测算）—20080416_财力性转移支付2010年预算参考数_12.25-发教育厅-2016年高职生均年初预算控制数分配表" xfId="2872"/>
    <cellStyle name="好_卫生(按照总人口测算）—20080416_民生政策最低支出需求" xfId="2857"/>
    <cellStyle name="好_卫生(按照总人口测算）—20080416_民生政策最低支出需求_12.25-发教育厅-2016年高职生均年初预算控制数分配表" xfId="2371"/>
    <cellStyle name="好_卫生(按照总人口测算）—20080416_民生政策最低支出需求_财力性转移支付2010年预算参考数" xfId="1414"/>
    <cellStyle name="好_卫生(按照总人口测算）—20080416_民生政策最低支出需求_财力性转移支付2010年预算参考数_12.25-发教育厅-2016年高职生均年初预算控制数分配表" xfId="2853"/>
    <cellStyle name="好_卫生(按照总人口测算）—20080416_县市旗测算-新科目（含人口规模效应）" xfId="2065"/>
    <cellStyle name="好_卫生(按照总人口测算）—20080416_县市旗测算-新科目（含人口规模效应）_12.25-发教育厅-2016年高职生均年初预算控制数分配表" xfId="182"/>
    <cellStyle name="好_卫生(按照总人口测算）—20080416_县市旗测算-新科目（含人口规模效应）_财力性转移支付2010年预算参考数" xfId="2545"/>
    <cellStyle name="好_卫生(按照总人口测算）—20080416_县市旗测算-新科目（含人口规模效应）_财力性转移支付2010年预算参考数_12.25-发教育厅-2016年高职生均年初预算控制数分配表" xfId="1028"/>
    <cellStyle name="好_卫生部门" xfId="521"/>
    <cellStyle name="好_卫生部门_12.25-发教育厅-2016年高职生均年初预算控制数分配表" xfId="2854"/>
    <cellStyle name="好_卫生部门_财力性转移支付2010年预算参考数" xfId="3075"/>
    <cellStyle name="好_卫生部门_财力性转移支付2010年预算参考数_12.25-发教育厅-2016年高职生均年初预算控制数分配表" xfId="2516"/>
    <cellStyle name="好_文体广播部门" xfId="2664"/>
    <cellStyle name="好_文体广播部门_12.25-发教育厅-2016年高职生均年初预算控制数分配表" xfId="1111"/>
    <cellStyle name="好_文体广播事业(按照总人口测算）—20080416" xfId="724"/>
    <cellStyle name="好_文体广播事业(按照总人口测算）—20080416_12.25-发教育厅-2016年高职生均年初预算控制数分配表" xfId="2165"/>
    <cellStyle name="好_文体广播事业(按照总人口测算）—20080416_不含人员经费系数" xfId="2899"/>
    <cellStyle name="好_文体广播事业(按照总人口测算）—20080416_不含人员经费系数_12.25-发教育厅-2016年高职生均年初预算控制数分配表" xfId="526"/>
    <cellStyle name="好_文体广播事业(按照总人口测算）—20080416_不含人员经费系数_财力性转移支付2010年预算参考数" xfId="2189"/>
    <cellStyle name="好_文体广播事业(按照总人口测算）—20080416_不含人员经费系数_财力性转移支付2010年预算参考数_12.25-发教育厅-2016年高职生均年初预算控制数分配表" xfId="1077"/>
    <cellStyle name="好_文体广播事业(按照总人口测算）—20080416_财力性转移支付2010年预算参考数" xfId="148"/>
    <cellStyle name="好_文体广播事业(按照总人口测算）—20080416_财力性转移支付2010年预算参考数_12.25-发教育厅-2016年高职生均年初预算控制数分配表" xfId="2835"/>
    <cellStyle name="好_文体广播事业(按照总人口测算）—20080416_民生政策最低支出需求" xfId="3082"/>
    <cellStyle name="好_文体广播事业(按照总人口测算）—20080416_民生政策最低支出需求_12.25-发教育厅-2016年高职生均年初预算控制数分配表" xfId="2851"/>
    <cellStyle name="好_文体广播事业(按照总人口测算）—20080416_民生政策最低支出需求_财力性转移支付2010年预算参考数" xfId="2916"/>
    <cellStyle name="好_文体广播事业(按照总人口测算）—20080416_民生政策最低支出需求_财力性转移支付2010年预算参考数_12.25-发教育厅-2016年高职生均年初预算控制数分配表" xfId="1726"/>
    <cellStyle name="好_文体广播事业(按照总人口测算）—20080416_县市旗测算-新科目（含人口规模效应）" xfId="2256"/>
    <cellStyle name="好_文体广播事业(按照总人口测算）—20080416_县市旗测算-新科目（含人口规模效应）_12.25-发教育厅-2016年高职生均年初预算控制数分配表" xfId="2867"/>
    <cellStyle name="好_文体广播事业(按照总人口测算）—20080416_县市旗测算-新科目（含人口规模效应）_财力性转移支付2010年预算参考数" xfId="1399"/>
    <cellStyle name="好_文体广播事业(按照总人口测算）—20080416_县市旗测算-新科目（含人口规模效应）_财力性转移支付2010年预算参考数_12.25-发教育厅-2016年高职生均年初预算控制数分配表" xfId="2849"/>
    <cellStyle name="好_县区合并测算20080421" xfId="2081"/>
    <cellStyle name="好_县区合并测算20080421_12.25-发教育厅-2016年高职生均年初预算控制数分配表" xfId="2819"/>
    <cellStyle name="好_县区合并测算20080421_不含人员经费系数" xfId="2401"/>
    <cellStyle name="好_县区合并测算20080421_不含人员经费系数_12.25-发教育厅-2016年高职生均年初预算控制数分配表" xfId="2845"/>
    <cellStyle name="好_县区合并测算20080421_不含人员经费系数_财力性转移支付2010年预算参考数" xfId="2842"/>
    <cellStyle name="好_县区合并测算20080421_不含人员经费系数_财力性转移支付2010年预算参考数_12.25-发教育厅-2016年高职生均年初预算控制数分配表" xfId="2452"/>
    <cellStyle name="好_县区合并测算20080421_财力性转移支付2010年预算参考数" xfId="161"/>
    <cellStyle name="好_县区合并测算20080421_财力性转移支付2010年预算参考数_12.25-发教育厅-2016年高职生均年初预算控制数分配表" xfId="2829"/>
    <cellStyle name="好_县区合并测算20080421_民生政策最低支出需求" xfId="1624"/>
    <cellStyle name="好_县区合并测算20080421_民生政策最低支出需求_12.25-发教育厅-2016年高职生均年初预算控制数分配表" xfId="434"/>
    <cellStyle name="好_县区合并测算20080421_民生政策最低支出需求_财力性转移支付2010年预算参考数" xfId="2837"/>
    <cellStyle name="好_县区合并测算20080421_民生政策最低支出需求_财力性转移支付2010年预算参考数_12.25-发教育厅-2016年高职生均年初预算控制数分配表" xfId="1220"/>
    <cellStyle name="好_县区合并测算20080421_县市旗测算-新科目（含人口规模效应）" xfId="1611"/>
    <cellStyle name="好_县区合并测算20080421_县市旗测算-新科目（含人口规模效应）_12.25-发教育厅-2016年高职生均年初预算控制数分配表" xfId="296"/>
    <cellStyle name="好_县区合并测算20080421_县市旗测算-新科目（含人口规模效应）_财力性转移支付2010年预算参考数" xfId="1008"/>
    <cellStyle name="好_县区合并测算20080421_县市旗测算-新科目（含人口规模效应）_财力性转移支付2010年预算参考数_12.25-发教育厅-2016年高职生均年初预算控制数分配表" xfId="3063"/>
    <cellStyle name="好_县区合并测算20080423(按照各省比重）" xfId="2831"/>
    <cellStyle name="好_县区合并测算20080423(按照各省比重）_12.25-发教育厅-2016年高职生均年初预算控制数分配表" xfId="3"/>
    <cellStyle name="好_县区合并测算20080423(按照各省比重）_不含人员经费系数" xfId="2036"/>
    <cellStyle name="好_县区合并测算20080423(按照各省比重）_不含人员经费系数_12.25-发教育厅-2016年高职生均年初预算控制数分配表" xfId="1120"/>
    <cellStyle name="好_县区合并测算20080423(按照各省比重）_不含人员经费系数_财力性转移支付2010年预算参考数" xfId="1150"/>
    <cellStyle name="好_县区合并测算20080423(按照各省比重）_不含人员经费系数_财力性转移支付2010年预算参考数_12.25-发教育厅-2016年高职生均年初预算控制数分配表" xfId="2670"/>
    <cellStyle name="好_县区合并测算20080423(按照各省比重）_财力性转移支付2010年预算参考数" xfId="2752"/>
    <cellStyle name="好_县区合并测算20080423(按照各省比重）_财力性转移支付2010年预算参考数_12.25-发教育厅-2016年高职生均年初预算控制数分配表" xfId="2888"/>
    <cellStyle name="好_县区合并测算20080423(按照各省比重）_民生政策最低支出需求" xfId="1717"/>
    <cellStyle name="好_县区合并测算20080423(按照各省比重）_民生政策最低支出需求_12.25-发教育厅-2016年高职生均年初预算控制数分配表" xfId="2828"/>
    <cellStyle name="好_县区合并测算20080423(按照各省比重）_民生政策最低支出需求_财力性转移支付2010年预算参考数" xfId="2824"/>
    <cellStyle name="好_县区合并测算20080423(按照各省比重）_民生政策最低支出需求_财力性转移支付2010年预算参考数_12.25-发教育厅-2016年高职生均年初预算控制数分配表" xfId="2352"/>
    <cellStyle name="好_县区合并测算20080423(按照各省比重）_县市旗测算-新科目（含人口规模效应）" xfId="2110"/>
    <cellStyle name="好_县区合并测算20080423(按照各省比重）_县市旗测算-新科目（含人口规模效应）_12.25-发教育厅-2016年高职生均年初预算控制数分配表" xfId="1650"/>
    <cellStyle name="好_县区合并测算20080423(按照各省比重）_县市旗测算-新科目（含人口规模效应）_财力性转移支付2010年预算参考数" xfId="2337"/>
    <cellStyle name="好_县区合并测算20080423(按照各省比重）_县市旗测算-新科目（含人口规模效应）_财力性转移支付2010年预算参考数_12.25-发教育厅-2016年高职生均年初预算控制数分配表" xfId="2821"/>
    <cellStyle name="好_县市旗测算20080508" xfId="2820"/>
    <cellStyle name="好_县市旗测算20080508_12.25-发教育厅-2016年高职生均年初预算控制数分配表" xfId="1413"/>
    <cellStyle name="好_县市旗测算20080508_不含人员经费系数" xfId="2816"/>
    <cellStyle name="好_县市旗测算20080508_不含人员经费系数_12.25-发教育厅-2016年高职生均年初预算控制数分配表" xfId="2814"/>
    <cellStyle name="好_县市旗测算20080508_不含人员经费系数_财力性转移支付2010年预算参考数" xfId="2315"/>
    <cellStyle name="好_县市旗测算20080508_不含人员经费系数_财力性转移支付2010年预算参考数_12.25-发教育厅-2016年高职生均年初预算控制数分配表" xfId="2813"/>
    <cellStyle name="好_县市旗测算20080508_财力性转移支付2010年预算参考数" xfId="1530"/>
    <cellStyle name="好_县市旗测算20080508_财力性转移支付2010年预算参考数_12.25-发教育厅-2016年高职生均年初预算控制数分配表" xfId="2759"/>
    <cellStyle name="好_县市旗测算20080508_民生政策最低支出需求" xfId="2270"/>
    <cellStyle name="好_县市旗测算20080508_民生政策最低支出需求_12.25-发教育厅-2016年高职生均年初预算控制数分配表" xfId="794"/>
    <cellStyle name="好_县市旗测算20080508_民生政策最低支出需求_财力性转移支付2010年预算参考数" xfId="979"/>
    <cellStyle name="好_县市旗测算20080508_民生政策最低支出需求_财力性转移支付2010年预算参考数_12.25-发教育厅-2016年高职生均年初预算控制数分配表" xfId="1230"/>
    <cellStyle name="好_县市旗测算20080508_县市旗测算-新科目（含人口规模效应）" xfId="1810"/>
    <cellStyle name="好_县市旗测算20080508_县市旗测算-新科目（含人口规模效应）_12.25-发教育厅-2016年高职生均年初预算控制数分配表" xfId="2107"/>
    <cellStyle name="好_县市旗测算20080508_县市旗测算-新科目（含人口规模效应）_财力性转移支付2010年预算参考数" xfId="2013"/>
    <cellStyle name="好_县市旗测算20080508_县市旗测算-新科目（含人口规模效应）_财力性转移支付2010年预算参考数_12.25-发教育厅-2016年高职生均年初预算控制数分配表" xfId="855"/>
    <cellStyle name="好_县市旗测算-新科目（20080626）" xfId="2319"/>
    <cellStyle name="好_县市旗测算-新科目（20080626）_12.25-发教育厅-2016年高职生均年初预算控制数分配表" xfId="2211"/>
    <cellStyle name="好_县市旗测算-新科目（20080626）_不含人员经费系数" xfId="1464"/>
    <cellStyle name="好_县市旗测算-新科目（20080626）_不含人员经费系数_12.25-发教育厅-2016年高职生均年初预算控制数分配表" xfId="2805"/>
    <cellStyle name="好_县市旗测算-新科目（20080626）_不含人员经费系数_财力性转移支付2010年预算参考数" xfId="2812"/>
    <cellStyle name="好_县市旗测算-新科目（20080626）_不含人员经费系数_财力性转移支付2010年预算参考数_12.25-发教育厅-2016年高职生均年初预算控制数分配表" xfId="2421"/>
    <cellStyle name="好_县市旗测算-新科目（20080626）_财力性转移支付2010年预算参考数" xfId="2801"/>
    <cellStyle name="好_县市旗测算-新科目（20080626）_财力性转移支付2010年预算参考数_12.25-发教育厅-2016年高职生均年初预算控制数分配表" xfId="2800"/>
    <cellStyle name="好_县市旗测算-新科目（20080626）_民生政策最低支出需求" xfId="3009"/>
    <cellStyle name="好_县市旗测算-新科目（20080626）_民生政策最低支出需求_12.25-发教育厅-2016年高职生均年初预算控制数分配表" xfId="2799"/>
    <cellStyle name="好_县市旗测算-新科目（20080626）_民生政策最低支出需求_财力性转移支付2010年预算参考数" xfId="2467"/>
    <cellStyle name="好_县市旗测算-新科目（20080626）_民生政策最低支出需求_财力性转移支付2010年预算参考数_12.25-发教育厅-2016年高职生均年初预算控制数分配表" xfId="1540"/>
    <cellStyle name="好_县市旗测算-新科目（20080626）_县市旗测算-新科目（含人口规模效应）" xfId="2098"/>
    <cellStyle name="好_县市旗测算-新科目（20080626）_县市旗测算-新科目（含人口规模效应）_12.25-发教育厅-2016年高职生均年初预算控制数分配表" xfId="1478"/>
    <cellStyle name="好_县市旗测算-新科目（20080626）_县市旗测算-新科目（含人口规模效应）_财力性转移支付2010年预算参考数" xfId="1818"/>
    <cellStyle name="好_县市旗测算-新科目（20080626）_县市旗测算-新科目（含人口规模效应）_财力性转移支付2010年预算参考数_12.25-发教育厅-2016年高职生均年初预算控制数分配表" xfId="1773"/>
    <cellStyle name="好_县市旗测算-新科目（20080627）" xfId="3022"/>
    <cellStyle name="好_县市旗测算-新科目（20080627）_12.25-发教育厅-2016年高职生均年初预算控制数分配表" xfId="2486"/>
    <cellStyle name="好_县市旗测算-新科目（20080627）_不含人员经费系数" xfId="2418"/>
    <cellStyle name="好_县市旗测算-新科目（20080627）_不含人员经费系数_12.25-发教育厅-2016年高职生均年初预算控制数分配表" xfId="871"/>
    <cellStyle name="好_县市旗测算-新科目（20080627）_不含人员经费系数_财力性转移支付2010年预算参考数" xfId="2815"/>
    <cellStyle name="好_县市旗测算-新科目（20080627）_不含人员经费系数_财力性转移支付2010年预算参考数_12.25-发教育厅-2016年高职生均年初预算控制数分配表" xfId="1297"/>
    <cellStyle name="好_县市旗测算-新科目（20080627）_财力性转移支付2010年预算参考数" xfId="1991"/>
    <cellStyle name="好_县市旗测算-新科目（20080627）_财力性转移支付2010年预算参考数_12.25-发教育厅-2016年高职生均年初预算控制数分配表" xfId="2546"/>
    <cellStyle name="好_县市旗测算-新科目（20080627）_民生政策最低支出需求" xfId="909"/>
    <cellStyle name="好_县市旗测算-新科目（20080627）_民生政策最低支出需求_12.25-发教育厅-2016年高职生均年初预算控制数分配表" xfId="265"/>
    <cellStyle name="好_县市旗测算-新科目（20080627）_民生政策最低支出需求_财力性转移支付2010年预算参考数" xfId="2200"/>
    <cellStyle name="好_县市旗测算-新科目（20080627）_民生政策最低支出需求_财力性转移支付2010年预算参考数_12.25-发教育厅-2016年高职生均年初预算控制数分配表" xfId="1213"/>
    <cellStyle name="好_县市旗测算-新科目（20080627）_县市旗测算-新科目（含人口规模效应）" xfId="1426"/>
    <cellStyle name="好_县市旗测算-新科目（20080627）_县市旗测算-新科目（含人口规模效应）_12.25-发教育厅-2016年高职生均年初预算控制数分配表" xfId="2795"/>
    <cellStyle name="好_县市旗测算-新科目（20080627）_县市旗测算-新科目（含人口规模效应）_财力性转移支付2010年预算参考数" xfId="1979"/>
    <cellStyle name="好_县市旗测算-新科目（20080627）_县市旗测算-新科目（含人口规模效应）_财力性转移支付2010年预算参考数_12.25-发教育厅-2016年高职生均年初预算控制数分配表" xfId="187"/>
    <cellStyle name="好_湘财教指2017-0119号2018年中央支持地方高校改革发展省级资金预算分配表" xfId="2836"/>
    <cellStyle name="好_湘财教指277" xfId="963"/>
    <cellStyle name="好_湘财教指277_12.25-发教育厅-2016年高职生均年初预算控制数分配表" xfId="1508"/>
    <cellStyle name="好_一般预算支出口径剔除表" xfId="2791"/>
    <cellStyle name="好_一般预算支出口径剔除表_12.25-发教育厅-2016年高职生均年初预算控制数分配表" xfId="2790"/>
    <cellStyle name="好_一般预算支出口径剔除表_财力性转移支付2010年预算参考数" xfId="1875"/>
    <cellStyle name="好_一般预算支出口径剔除表_财力性转移支付2010年预算参考数_12.25-发教育厅-2016年高职生均年初预算控制数分配表" xfId="2575"/>
    <cellStyle name="好_云南 缺口县区测算(地方填报)" xfId="2316"/>
    <cellStyle name="好_云南 缺口县区测算(地方填报)_12.25-发教育厅-2016年高职生均年初预算控制数分配表" xfId="2596"/>
    <cellStyle name="好_云南 缺口县区测算(地方填报)_财力性转移支付2010年预算参考数" xfId="441"/>
    <cellStyle name="好_云南 缺口县区测算(地方填报)_财力性转移支付2010年预算参考数_12.25-发教育厅-2016年高职生均年初预算控制数分配表" xfId="2370"/>
    <cellStyle name="好_云南省2008年转移支付测算——州市本级考核部分及政策性测算" xfId="2788"/>
    <cellStyle name="好_云南省2008年转移支付测算——州市本级考核部分及政策性测算_12.25-发教育厅-2016年高职生均年初预算控制数分配表" xfId="2787"/>
    <cellStyle name="好_云南省2008年转移支付测算——州市本级考核部分及政策性测算_财力性转移支付2010年预算参考数" xfId="2650"/>
    <cellStyle name="好_云南省2008年转移支付测算——州市本级考核部分及政策性测算_财力性转移支付2010年预算参考数_12.25-发教育厅-2016年高职生均年初预算控制数分配表" xfId="2767"/>
    <cellStyle name="好_职　2014年职成教育第二批专项经费分配表(分发）" xfId="2784"/>
    <cellStyle name="好_重点民生支出需求测算表社保（农村低保）081112" xfId="1911"/>
    <cellStyle name="好_重点民生支出需求测算表社保（农村低保）081112_12.25-发教育厅-2016年高职生均年初预算控制数分配表" xfId="2897"/>
    <cellStyle name="好_自行调整差异系数顺序" xfId="1430"/>
    <cellStyle name="好_自行调整差异系数顺序_12.25-发教育厅-2016年高职生均年初预算控制数分配表" xfId="527"/>
    <cellStyle name="好_自行调整差异系数顺序_财力性转移支付2010年预算参考数" xfId="1789"/>
    <cellStyle name="好_自行调整差异系数顺序_财力性转移支付2010年预算参考数_12.25-发教育厅-2016年高职生均年初预算控制数分配表" xfId="88"/>
    <cellStyle name="好_总人口" xfId="2249"/>
    <cellStyle name="好_总人口_12.25-发教育厅-2016年高职生均年初预算控制数分配表" xfId="966"/>
    <cellStyle name="好_总人口_财力性转移支付2010年预算参考数" xfId="2774"/>
    <cellStyle name="好_总人口_财力性转移支付2010年预算参考数_12.25-发教育厅-2016年高职生均年初预算控制数分配表" xfId="2892"/>
    <cellStyle name="后继超级链接" xfId="2770"/>
    <cellStyle name="后继超链接" xfId="2334"/>
    <cellStyle name="汇总 2" xfId="2769"/>
    <cellStyle name="汇总 2 10" xfId="2391"/>
    <cellStyle name="汇总 2 11" xfId="2396"/>
    <cellStyle name="汇总 2 12" xfId="2067"/>
    <cellStyle name="汇总 2 13" xfId="2667"/>
    <cellStyle name="汇总 2 14" xfId="2158"/>
    <cellStyle name="汇总 2 15" xfId="883"/>
    <cellStyle name="汇总 2 16" xfId="155"/>
    <cellStyle name="汇总 2 17" xfId="2738"/>
    <cellStyle name="汇总 2 18" xfId="2960"/>
    <cellStyle name="汇总 2 19" xfId="688"/>
    <cellStyle name="汇总 2 2" xfId="1653"/>
    <cellStyle name="汇总 2 20" xfId="882"/>
    <cellStyle name="汇总 2 21" xfId="156"/>
    <cellStyle name="汇总 2 3" xfId="1913"/>
    <cellStyle name="汇总 2 4" xfId="2427"/>
    <cellStyle name="汇总 2 5" xfId="2402"/>
    <cellStyle name="汇总 2 6" xfId="2405"/>
    <cellStyle name="汇总 2 7" xfId="1228"/>
    <cellStyle name="汇总 2 8" xfId="2410"/>
    <cellStyle name="汇总 2 9" xfId="2910"/>
    <cellStyle name="汇总 2_2017年改革发展类资金分配及绩效" xfId="2524"/>
    <cellStyle name="汇总 3" xfId="3061"/>
    <cellStyle name="货币 2" xfId="2321"/>
    <cellStyle name="货币 2 10" xfId="2826"/>
    <cellStyle name="货币 2 11" xfId="2850"/>
    <cellStyle name="货币 2 12" xfId="2725"/>
    <cellStyle name="货币 2 13" xfId="2413"/>
    <cellStyle name="货币 2 14" xfId="3041"/>
    <cellStyle name="货币 2 15" xfId="78"/>
    <cellStyle name="货币 2 16" xfId="2933"/>
    <cellStyle name="货币 2 17" xfId="1392"/>
    <cellStyle name="货币 2 18" xfId="2480"/>
    <cellStyle name="货币 2 19" xfId="2749"/>
    <cellStyle name="货币 2 2" xfId="1987"/>
    <cellStyle name="货币 2 20" xfId="79"/>
    <cellStyle name="货币 2 21" xfId="2932"/>
    <cellStyle name="货币 2 3" xfId="555"/>
    <cellStyle name="货币 2 4" xfId="3012"/>
    <cellStyle name="货币 2 5" xfId="3002"/>
    <cellStyle name="货币 2 6" xfId="2995"/>
    <cellStyle name="货币 2 7" xfId="604"/>
    <cellStyle name="货币 2 8" xfId="548"/>
    <cellStyle name="货币 2 9" xfId="2221"/>
    <cellStyle name="货币 3" xfId="1493"/>
    <cellStyle name="货币 3 10" xfId="1099"/>
    <cellStyle name="货币 3 11" xfId="1130"/>
    <cellStyle name="货币 3 12" xfId="74"/>
    <cellStyle name="货币 3 13" xfId="58"/>
    <cellStyle name="货币 3 14" xfId="206"/>
    <cellStyle name="货币 3 15" xfId="1032"/>
    <cellStyle name="货币 3 16" xfId="2514"/>
    <cellStyle name="货币 3 17" xfId="2773"/>
    <cellStyle name="货币 3 18" xfId="1731"/>
    <cellStyle name="货币 3 19" xfId="2745"/>
    <cellStyle name="货币 3 2" xfId="1943"/>
    <cellStyle name="货币 3 20" xfId="1031"/>
    <cellStyle name="货币 3 21" xfId="2513"/>
    <cellStyle name="货币 3 3" xfId="2681"/>
    <cellStyle name="货币 3 4" xfId="2241"/>
    <cellStyle name="货币 3 5" xfId="2684"/>
    <cellStyle name="货币 3 6" xfId="831"/>
    <cellStyle name="货币 3 7" xfId="2782"/>
    <cellStyle name="货币 3 8" xfId="834"/>
    <cellStyle name="货币 3 9" xfId="837"/>
    <cellStyle name="货币 4" xfId="1205"/>
    <cellStyle name="货币 4 10" xfId="742"/>
    <cellStyle name="货币 4 11" xfId="1488"/>
    <cellStyle name="货币 4 12" xfId="1434"/>
    <cellStyle name="货币 4 13" xfId="2174"/>
    <cellStyle name="货币 4 14" xfId="2302"/>
    <cellStyle name="货币 4 15" xfId="799"/>
    <cellStyle name="货币 4 16" xfId="1082"/>
    <cellStyle name="货币 4 17" xfId="2565"/>
    <cellStyle name="货币 4 18" xfId="1577"/>
    <cellStyle name="货币 4 19" xfId="2743"/>
    <cellStyle name="货币 4 2" xfId="1475"/>
    <cellStyle name="货币 4 20" xfId="800"/>
    <cellStyle name="货币 4 21" xfId="1081"/>
    <cellStyle name="货币 4 3" xfId="2895"/>
    <cellStyle name="货币 4 4" xfId="2732"/>
    <cellStyle name="货币 4 5" xfId="2671"/>
    <cellStyle name="货币 4 6" xfId="402"/>
    <cellStyle name="货币 4 7" xfId="2729"/>
    <cellStyle name="货币 4 8" xfId="2073"/>
    <cellStyle name="货币 4 9" xfId="915"/>
    <cellStyle name="计算 2" xfId="1565"/>
    <cellStyle name="计算 2 10" xfId="2393"/>
    <cellStyle name="计算 2 11" xfId="1541"/>
    <cellStyle name="计算 2 12" xfId="469"/>
    <cellStyle name="计算 2 13" xfId="2811"/>
    <cellStyle name="计算 2 14" xfId="2728"/>
    <cellStyle name="计算 2 15" xfId="2554"/>
    <cellStyle name="计算 2 16" xfId="812"/>
    <cellStyle name="计算 2 17" xfId="1027"/>
    <cellStyle name="计算 2 18" xfId="771"/>
    <cellStyle name="计算 2 19" xfId="1661"/>
    <cellStyle name="计算 2 2" xfId="487"/>
    <cellStyle name="计算 2 20" xfId="2555"/>
    <cellStyle name="计算 2 21" xfId="811"/>
    <cellStyle name="计算 2 3" xfId="46"/>
    <cellStyle name="计算 2 4" xfId="1639"/>
    <cellStyle name="计算 2 5" xfId="1047"/>
    <cellStyle name="计算 2 6" xfId="391"/>
    <cellStyle name="计算 2 7" xfId="386"/>
    <cellStyle name="计算 2 8" xfId="376"/>
    <cellStyle name="计算 2 9" xfId="610"/>
    <cellStyle name="计算 2_2017年改革发展类资金分配及绩效" xfId="2448"/>
    <cellStyle name="计算 3" xfId="1848"/>
    <cellStyle name="计算 4" xfId="1347"/>
    <cellStyle name="检查单元格 2" xfId="1147"/>
    <cellStyle name="检查单元格 2 10" xfId="2177"/>
    <cellStyle name="检查单元格 2 11" xfId="2274"/>
    <cellStyle name="检查单元格 2 12" xfId="2863"/>
    <cellStyle name="检查单元格 2 13" xfId="2430"/>
    <cellStyle name="检查单元格 2 14" xfId="2455"/>
    <cellStyle name="检查单元格 2 15" xfId="2654"/>
    <cellStyle name="检查单元格 2 16" xfId="2444"/>
    <cellStyle name="检查单元格 2 17" xfId="2592"/>
    <cellStyle name="检查单元格 2 18" xfId="2580"/>
    <cellStyle name="检查单元格 2 19" xfId="2902"/>
    <cellStyle name="检查单元格 2 2" xfId="2711"/>
    <cellStyle name="检查单元格 2 20" xfId="2655"/>
    <cellStyle name="检查单元格 2 21" xfId="2443"/>
    <cellStyle name="检查单元格 2 3" xfId="2727"/>
    <cellStyle name="检查单元格 2 4" xfId="2708"/>
    <cellStyle name="检查单元格 2 5" xfId="337"/>
    <cellStyle name="检查单元格 2 6" xfId="2873"/>
    <cellStyle name="检查单元格 2 7" xfId="2746"/>
    <cellStyle name="检查单元格 2 8" xfId="2779"/>
    <cellStyle name="检查单元格 2 9" xfId="2633"/>
    <cellStyle name="检查单元格 2_2017年改革发展类资金分配及绩效" xfId="2426"/>
    <cellStyle name="检查单元格 3" xfId="1302"/>
    <cellStyle name="检查单元格 4" xfId="2724"/>
    <cellStyle name="解释性文本 2" xfId="2072"/>
    <cellStyle name="解释性文本 2 10" xfId="2722"/>
    <cellStyle name="解释性文本 2 11" xfId="2718"/>
    <cellStyle name="解释性文本 2 12" xfId="2715"/>
    <cellStyle name="解释性文本 2 13" xfId="2414"/>
    <cellStyle name="解释性文本 2 14" xfId="2519"/>
    <cellStyle name="解释性文本 2 15" xfId="2362"/>
    <cellStyle name="解释性文本 2 16" xfId="1560"/>
    <cellStyle name="解释性文本 2 17" xfId="2712"/>
    <cellStyle name="解释性文本 2 18" xfId="2429"/>
    <cellStyle name="解释性文本 2 19" xfId="2139"/>
    <cellStyle name="解释性文本 2 2" xfId="1798"/>
    <cellStyle name="解释性文本 2 20" xfId="2361"/>
    <cellStyle name="解释性文本 2 21" xfId="1559"/>
    <cellStyle name="解释性文本 2 3" xfId="2709"/>
    <cellStyle name="解释性文本 2 4" xfId="1951"/>
    <cellStyle name="解释性文本 2 5" xfId="2571"/>
    <cellStyle name="解释性文本 2 6" xfId="2620"/>
    <cellStyle name="解释性文本 2 7" xfId="2011"/>
    <cellStyle name="解释性文本 2 8" xfId="2637"/>
    <cellStyle name="解释性文本 2 9" xfId="2705"/>
    <cellStyle name="解释性文本 2_2017年改革发展类资金分配及绩效" xfId="1360"/>
    <cellStyle name="解释性文本 3" xfId="916"/>
    <cellStyle name="借出原因" xfId="2360"/>
    <cellStyle name="警告文本 2" xfId="2343"/>
    <cellStyle name="警告文本 2 10" xfId="2229"/>
    <cellStyle name="警告文本 2 11" xfId="581"/>
    <cellStyle name="警告文本 2 12" xfId="2534"/>
    <cellStyle name="警告文本 2 13" xfId="2330"/>
    <cellStyle name="警告文本 2 14" xfId="2340"/>
    <cellStyle name="警告文本 2 15" xfId="1436"/>
    <cellStyle name="警告文本 2 16" xfId="2124"/>
    <cellStyle name="警告文本 2 17" xfId="2630"/>
    <cellStyle name="警告文本 2 18" xfId="2567"/>
    <cellStyle name="警告文本 2 19" xfId="1657"/>
    <cellStyle name="警告文本 2 2" xfId="2240"/>
    <cellStyle name="警告文本 2 20" xfId="1435"/>
    <cellStyle name="警告文本 2 21" xfId="2123"/>
    <cellStyle name="警告文本 2 3" xfId="1200"/>
    <cellStyle name="警告文本 2 4" xfId="830"/>
    <cellStyle name="警告文本 2 5" xfId="1613"/>
    <cellStyle name="警告文本 2 6" xfId="152"/>
    <cellStyle name="警告文本 2 7" xfId="839"/>
    <cellStyle name="警告文本 2 8" xfId="824"/>
    <cellStyle name="警告文本 2 9" xfId="2649"/>
    <cellStyle name="警告文本 2_2017年改革发展类资金分配及绩效" xfId="1852"/>
    <cellStyle name="警告文本 3" xfId="2398"/>
    <cellStyle name="链接单元格 2" xfId="2366"/>
    <cellStyle name="链接单元格 2 10" xfId="1300"/>
    <cellStyle name="链接单元格 2 11" xfId="2122"/>
    <cellStyle name="链接单元格 2 12" xfId="2733"/>
    <cellStyle name="链接单元格 2 13" xfId="2566"/>
    <cellStyle name="链接单元格 2 14" xfId="1656"/>
    <cellStyle name="链接单元格 2 15" xfId="372"/>
    <cellStyle name="链接单元格 2 16" xfId="1283"/>
    <cellStyle name="链接单元格 2 17" xfId="198"/>
    <cellStyle name="链接单元格 2 18" xfId="2918"/>
    <cellStyle name="链接单元格 2 19" xfId="2345"/>
    <cellStyle name="链接单元格 2 2" xfId="698"/>
    <cellStyle name="链接单元格 2 20" xfId="373"/>
    <cellStyle name="链接单元格 2 21" xfId="1284"/>
    <cellStyle name="链接单元格 2 3" xfId="3014"/>
    <cellStyle name="链接单元格 2 4" xfId="2679"/>
    <cellStyle name="链接单元格 2 5" xfId="2379"/>
    <cellStyle name="链接单元格 2 6" xfId="1489"/>
    <cellStyle name="链接单元格 2 7" xfId="827"/>
    <cellStyle name="链接单元格 2 8" xfId="2648"/>
    <cellStyle name="链接单元格 2 9" xfId="1210"/>
    <cellStyle name="链接单元格 2_2017年改革发展类资金分配及绩效" xfId="1051"/>
    <cellStyle name="链接单元格 3" xfId="1637"/>
    <cellStyle name="霓付 [0]_ +Foil &amp; -FOIL &amp; PAPER" xfId="1118"/>
    <cellStyle name="霓付_ +Foil &amp; -FOIL &amp; PAPER" xfId="1451"/>
    <cellStyle name="烹拳 [0]_ +Foil &amp; -FOIL &amp; PAPER" xfId="1936"/>
    <cellStyle name="烹拳_ +Foil &amp; -FOIL &amp; PAPER" xfId="2817"/>
    <cellStyle name="普通_ 白土" xfId="2624"/>
    <cellStyle name="千分位[0]_ 白土" xfId="2628"/>
    <cellStyle name="千分位_ 白土" xfId="857"/>
    <cellStyle name="千位[0]_ 方正PC" xfId="2271"/>
    <cellStyle name="千位_ 方正PC" xfId="1825"/>
    <cellStyle name="千位分隔 2" xfId="2855"/>
    <cellStyle name="千位分隔 2 10" xfId="1975"/>
    <cellStyle name="千位分隔 2 11" xfId="1457"/>
    <cellStyle name="千位分隔 2 12" xfId="666"/>
    <cellStyle name="千位分隔 2 13" xfId="1342"/>
    <cellStyle name="千位分隔 2 14" xfId="528"/>
    <cellStyle name="千位分隔 2 15" xfId="1630"/>
    <cellStyle name="千位分隔 2 16" xfId="1372"/>
    <cellStyle name="千位分隔 2 17" xfId="3000"/>
    <cellStyle name="千位分隔 2 18" xfId="2557"/>
    <cellStyle name="千位分隔 2 19" xfId="2322"/>
    <cellStyle name="千位分隔 2 2" xfId="2327"/>
    <cellStyle name="千位分隔 2 2 2" xfId="1419"/>
    <cellStyle name="千位分隔 2 2 3" xfId="2868"/>
    <cellStyle name="千位分隔 2 2 4" xfId="620"/>
    <cellStyle name="千位分隔 2 20" xfId="1629"/>
    <cellStyle name="千位分隔 2 21" xfId="1371"/>
    <cellStyle name="千位分隔 2 22" xfId="2999"/>
    <cellStyle name="千位分隔 2 3" xfId="862"/>
    <cellStyle name="千位分隔 2 3 2" xfId="1011"/>
    <cellStyle name="千位分隔 2 4" xfId="2508"/>
    <cellStyle name="千位分隔 2 5" xfId="2505"/>
    <cellStyle name="千位分隔 2 6" xfId="1339"/>
    <cellStyle name="千位分隔 2 7" xfId="2586"/>
    <cellStyle name="千位分隔 2 8" xfId="132"/>
    <cellStyle name="千位分隔 2 9" xfId="1543"/>
    <cellStyle name="千位分隔[0] 2" xfId="840"/>
    <cellStyle name="千位分隔[0] 3" xfId="2348"/>
    <cellStyle name="千位分隔[0] 5" xfId="2869"/>
    <cellStyle name="千位分季_新建 Microsoft Excel 工作表" xfId="507"/>
    <cellStyle name="钎霖_4岿角利" xfId="2532"/>
    <cellStyle name="强调 1" xfId="2533"/>
    <cellStyle name="强调 2" xfId="2329"/>
    <cellStyle name="强调 3" xfId="2335"/>
    <cellStyle name="强调文字颜色 1 2" xfId="347"/>
    <cellStyle name="强调文字颜色 1 2 10" xfId="405"/>
    <cellStyle name="强调文字颜色 1 2 11" xfId="1001"/>
    <cellStyle name="强调文字颜色 1 2 12" xfId="2775"/>
    <cellStyle name="强调文字颜色 1 2 13" xfId="2417"/>
    <cellStyle name="强调文字颜色 1 2 14" xfId="2331"/>
    <cellStyle name="强调文字颜色 1 2 15" xfId="2134"/>
    <cellStyle name="强调文字颜色 1 2 16" xfId="2535"/>
    <cellStyle name="强调文字颜色 1 2 17" xfId="124"/>
    <cellStyle name="强调文字颜色 1 2 18" xfId="2634"/>
    <cellStyle name="强调文字颜色 1 2 19" xfId="2341"/>
    <cellStyle name="强调文字颜色 1 2 2" xfId="1324"/>
    <cellStyle name="强调文字颜色 1 2 20" xfId="2135"/>
    <cellStyle name="强调文字颜色 1 2 21" xfId="2536"/>
    <cellStyle name="强调文字颜色 1 2 3" xfId="1480"/>
    <cellStyle name="强调文字颜色 1 2 4" xfId="2347"/>
    <cellStyle name="强调文字颜色 1 2 5" xfId="2367"/>
    <cellStyle name="强调文字颜色 1 2 6" xfId="1638"/>
    <cellStyle name="强调文字颜色 1 2 7" xfId="2353"/>
    <cellStyle name="强调文字颜色 1 2 8" xfId="2605"/>
    <cellStyle name="强调文字颜色 1 2 9" xfId="2772"/>
    <cellStyle name="强调文字颜色 1 2_2017年改革发展类资金分配及绩效" xfId="27"/>
    <cellStyle name="强调文字颜色 1 3" xfId="1711"/>
    <cellStyle name="强调文字颜色 1 4" xfId="2483"/>
    <cellStyle name="强调文字颜色 2 2" xfId="2881"/>
    <cellStyle name="强调文字颜色 2 2 10" xfId="2365"/>
    <cellStyle name="强调文字颜色 2 2 11" xfId="2539"/>
    <cellStyle name="强调文字颜色 2 2 12" xfId="612"/>
    <cellStyle name="强调文字颜色 2 2 13" xfId="2469"/>
    <cellStyle name="强调文字颜色 2 2 14" xfId="2482"/>
    <cellStyle name="强调文字颜色 2 2 15" xfId="2297"/>
    <cellStyle name="强调文字颜色 2 2 16" xfId="1161"/>
    <cellStyle name="强调文字颜色 2 2 17" xfId="1164"/>
    <cellStyle name="强调文字颜色 2 2 18" xfId="625"/>
    <cellStyle name="强调文字颜色 2 2 19" xfId="787"/>
    <cellStyle name="强调文字颜色 2 2 2" xfId="2436"/>
    <cellStyle name="强调文字颜色 2 2 20" xfId="2298"/>
    <cellStyle name="强调文字颜色 2 2 21" xfId="1162"/>
    <cellStyle name="强调文字颜色 2 2 3" xfId="2629"/>
    <cellStyle name="强调文字颜色 2 2 4" xfId="1394"/>
    <cellStyle name="强调文字颜色 2 2 5" xfId="2228"/>
    <cellStyle name="强调文字颜色 2 2 6" xfId="1257"/>
    <cellStyle name="强调文字颜色 2 2 7" xfId="2368"/>
    <cellStyle name="强调文字颜色 2 2 8" xfId="2369"/>
    <cellStyle name="强调文字颜色 2 2 9" xfId="2556"/>
    <cellStyle name="强调文字颜色 2 2_2017年改革发展类资金分配及绩效" xfId="2412"/>
    <cellStyle name="强调文字颜色 2 3" xfId="2578"/>
    <cellStyle name="强调文字颜色 2 4" xfId="2445"/>
    <cellStyle name="强调文字颜色 3 2" xfId="2454"/>
    <cellStyle name="强调文字颜色 3 2 10" xfId="2776"/>
    <cellStyle name="强调文字颜色 3 2 11" xfId="2643"/>
    <cellStyle name="强调文字颜色 3 2 12" xfId="312"/>
    <cellStyle name="强调文字颜色 3 2 13" xfId="2137"/>
    <cellStyle name="强调文字颜色 3 2 14" xfId="23"/>
    <cellStyle name="强调文字颜色 3 2 15" xfId="3109"/>
    <cellStyle name="强调文字颜色 3 2 16" xfId="706"/>
    <cellStyle name="强调文字颜色 3 2 17" xfId="2905"/>
    <cellStyle name="强调文字颜色 3 2 18" xfId="2408"/>
    <cellStyle name="强调文字颜色 3 2 19" xfId="913"/>
    <cellStyle name="强调文字颜色 3 2 2" xfId="2419"/>
    <cellStyle name="强调文字颜色 3 2 20" xfId="3108"/>
    <cellStyle name="强调文字颜色 3 2 21" xfId="707"/>
    <cellStyle name="强调文字颜色 3 2 3" xfId="226"/>
    <cellStyle name="强调文字颜色 3 2 4" xfId="2209"/>
    <cellStyle name="强调文字颜色 3 2 5" xfId="2492"/>
    <cellStyle name="强调文字颜色 3 2 6" xfId="2095"/>
    <cellStyle name="强调文字颜色 3 2 7" xfId="435"/>
    <cellStyle name="强调文字颜色 3 2 8" xfId="2792"/>
    <cellStyle name="强调文字颜色 3 2 9" xfId="2375"/>
    <cellStyle name="强调文字颜色 3 2_2017年改革发展类资金分配及绩效" xfId="2911"/>
    <cellStyle name="强调文字颜色 3 3" xfId="2372"/>
    <cellStyle name="强调文字颜色 3 4" xfId="2420"/>
    <cellStyle name="强调文字颜色 4 2" xfId="1009"/>
    <cellStyle name="强调文字颜色 4 2 10" xfId="2569"/>
    <cellStyle name="强调文字颜色 4 2 11" xfId="2052"/>
    <cellStyle name="强调文字颜色 4 2 12" xfId="1286"/>
    <cellStyle name="强调文字颜色 4 2 13" xfId="2080"/>
    <cellStyle name="强调文字颜色 4 2 14" xfId="1483"/>
    <cellStyle name="强调文字颜色 4 2 15" xfId="2796"/>
    <cellStyle name="强调文字颜色 4 2 16" xfId="2376"/>
    <cellStyle name="强调文字颜色 4 2 17" xfId="2378"/>
    <cellStyle name="强调文字颜色 4 2 18" xfId="2238"/>
    <cellStyle name="强调文字颜色 4 2 19" xfId="2511"/>
    <cellStyle name="强调文字颜色 4 2 2" xfId="1226"/>
    <cellStyle name="强调文字颜色 4 2 20" xfId="2797"/>
    <cellStyle name="强调文字颜色 4 2 21" xfId="2377"/>
    <cellStyle name="强调文字颜色 4 2 3" xfId="2382"/>
    <cellStyle name="强调文字颜色 4 2 4" xfId="2822"/>
    <cellStyle name="强调文字颜色 4 2 5" xfId="2384"/>
    <cellStyle name="强调文字颜色 4 2 6" xfId="1500"/>
    <cellStyle name="强调文字颜色 4 2 7" xfId="1163"/>
    <cellStyle name="强调文字颜色 4 2 8" xfId="741"/>
    <cellStyle name="强调文字颜色 4 2 9" xfId="1487"/>
    <cellStyle name="强调文字颜色 4 2_2017年改革发展类资金分配及绩效" xfId="1616"/>
    <cellStyle name="强调文字颜色 4 3" xfId="2551"/>
    <cellStyle name="强调文字颜色 4 4" xfId="2470"/>
    <cellStyle name="强调文字颜色 5 2" xfId="2336"/>
    <cellStyle name="强调文字颜色 5 2 10" xfId="2387"/>
    <cellStyle name="强调文字颜色 5 2 11" xfId="1583"/>
    <cellStyle name="强调文字颜色 5 2 12" xfId="1335"/>
    <cellStyle name="强调文字颜色 5 2 13" xfId="2388"/>
    <cellStyle name="强调文字颜色 5 2 14" xfId="1930"/>
    <cellStyle name="强调文字颜色 5 2 15" xfId="2389"/>
    <cellStyle name="强调文字颜色 5 2 16" xfId="2394"/>
    <cellStyle name="强调文字颜色 5 2 17" xfId="1971"/>
    <cellStyle name="强调文字颜色 5 2 18" xfId="1969"/>
    <cellStyle name="强调文字颜色 5 2 19" xfId="1964"/>
    <cellStyle name="强调文字颜色 5 2 2" xfId="2603"/>
    <cellStyle name="强调文字颜色 5 2 20" xfId="2390"/>
    <cellStyle name="强调文字颜色 5 2 21" xfId="2395"/>
    <cellStyle name="强调文字颜色 5 2 3" xfId="1652"/>
    <cellStyle name="强调文字颜色 5 2 4" xfId="2091"/>
    <cellStyle name="强调文字颜色 5 2 5" xfId="2424"/>
    <cellStyle name="强调文字颜色 5 2 6" xfId="2400"/>
    <cellStyle name="强调文字颜色 5 2 7" xfId="2404"/>
    <cellStyle name="强调文字颜色 5 2 8" xfId="1281"/>
    <cellStyle name="强调文字颜色 5 2 9" xfId="2409"/>
    <cellStyle name="强调文字颜色 5 2_2017年改革发展类资金分配及绩效" xfId="1080"/>
    <cellStyle name="强调文字颜色 5 3" xfId="2617"/>
    <cellStyle name="强调文字颜色 5 4" xfId="2411"/>
    <cellStyle name="强调文字颜色 6 2" xfId="2120"/>
    <cellStyle name="强调文字颜色 6 2 10" xfId="1389"/>
    <cellStyle name="强调文字颜色 6 2 11" xfId="2517"/>
    <cellStyle name="强调文字颜色 6 2 12" xfId="2601"/>
    <cellStyle name="强调文字颜色 6 2 13" xfId="713"/>
    <cellStyle name="强调文字颜色 6 2 14" xfId="2865"/>
    <cellStyle name="强调文字颜色 6 2 15" xfId="2422"/>
    <cellStyle name="强调文字颜色 6 2 16" xfId="2089"/>
    <cellStyle name="强调文字颜色 6 2 17" xfId="2437"/>
    <cellStyle name="强调文字颜色 6 2 18" xfId="2440"/>
    <cellStyle name="强调文字颜色 6 2 19" xfId="1108"/>
    <cellStyle name="强调文字颜色 6 2 2" xfId="2056"/>
    <cellStyle name="强调文字颜色 6 2 20" xfId="2423"/>
    <cellStyle name="强调文字颜色 6 2 21" xfId="2090"/>
    <cellStyle name="强调文字颜色 6 2 3" xfId="2496"/>
    <cellStyle name="强调文字颜色 6 2 4" xfId="2465"/>
    <cellStyle name="强调文字颜色 6 2 5" xfId="214"/>
    <cellStyle name="强调文字颜色 6 2 6" xfId="648"/>
    <cellStyle name="强调文字颜色 6 2 7" xfId="2143"/>
    <cellStyle name="强调文字颜色 6 2 8" xfId="2484"/>
    <cellStyle name="强调文字颜色 6 2 9" xfId="680"/>
    <cellStyle name="强调文字颜色 6 2_2017年改革发展类资金分配及绩效" xfId="1941"/>
    <cellStyle name="强调文字颜色 6 3" xfId="2485"/>
    <cellStyle name="强调文字颜色 6 4" xfId="2333"/>
    <cellStyle name="日期" xfId="11"/>
    <cellStyle name="商品名称" xfId="1169"/>
    <cellStyle name="适中 2" xfId="1135"/>
    <cellStyle name="适中 2 10" xfId="2808"/>
    <cellStyle name="适中 2 11" xfId="422"/>
    <cellStyle name="适中 2 12" xfId="420"/>
    <cellStyle name="适中 2 13" xfId="338"/>
    <cellStyle name="适中 2 14" xfId="409"/>
    <cellStyle name="适中 2 15" xfId="257"/>
    <cellStyle name="适中 2 16" xfId="2834"/>
    <cellStyle name="适中 2 17" xfId="2616"/>
    <cellStyle name="适中 2 18" xfId="2661"/>
    <cellStyle name="适中 2 19" xfId="2678"/>
    <cellStyle name="适中 2 2" xfId="1708"/>
    <cellStyle name="适中 2 20" xfId="258"/>
    <cellStyle name="适中 2 21" xfId="2833"/>
    <cellStyle name="适中 2 3" xfId="2576"/>
    <cellStyle name="适中 2 4" xfId="1270"/>
    <cellStyle name="适中 2 5" xfId="2665"/>
    <cellStyle name="适中 2 6" xfId="2156"/>
    <cellStyle name="适中 2 7" xfId="879"/>
    <cellStyle name="适中 2 8" xfId="2223"/>
    <cellStyle name="适中 2 9" xfId="2735"/>
    <cellStyle name="适中 2_2017年改革发展类资金分配及绩效" xfId="2689"/>
    <cellStyle name="适中 3" xfId="2595"/>
    <cellStyle name="适中 4" xfId="2570"/>
    <cellStyle name="输出 2" xfId="2552"/>
    <cellStyle name="输出 2 10" xfId="1383"/>
    <cellStyle name="输出 2 11" xfId="1496"/>
    <cellStyle name="输出 2 12" xfId="1820"/>
    <cellStyle name="输出 2 13" xfId="2027"/>
    <cellStyle name="输出 2 14" xfId="1955"/>
    <cellStyle name="输出 2 15" xfId="1620"/>
    <cellStyle name="输出 2 16" xfId="1788"/>
    <cellStyle name="输出 2 17" xfId="1800"/>
    <cellStyle name="输出 2 18" xfId="2710"/>
    <cellStyle name="输出 2 19" xfId="1950"/>
    <cellStyle name="输出 2 2" xfId="2591"/>
    <cellStyle name="输出 2 20" xfId="1619"/>
    <cellStyle name="输出 2 21" xfId="1787"/>
    <cellStyle name="输出 2 3" xfId="2581"/>
    <cellStyle name="输出 2 4" xfId="2901"/>
    <cellStyle name="输出 2 5" xfId="2526"/>
    <cellStyle name="输出 2 6" xfId="2386"/>
    <cellStyle name="输出 2 7" xfId="2673"/>
    <cellStyle name="输出 2 8" xfId="2450"/>
    <cellStyle name="输出 2 9" xfId="2577"/>
    <cellStyle name="输出 2_2017年改革发展类资金分配及绩效" xfId="2644"/>
    <cellStyle name="输出 3" xfId="2471"/>
    <cellStyle name="输出 4" xfId="956"/>
    <cellStyle name="输入 2" xfId="2640"/>
    <cellStyle name="输入 2 10" xfId="2118"/>
    <cellStyle name="输入 2 11" xfId="15"/>
    <cellStyle name="输入 2 12" xfId="2852"/>
    <cellStyle name="输入 2 13" xfId="2856"/>
    <cellStyle name="输入 2 14" xfId="717"/>
    <cellStyle name="输入 2 15" xfId="2659"/>
    <cellStyle name="输入 2 16" xfId="2675"/>
    <cellStyle name="输入 2 17" xfId="1602"/>
    <cellStyle name="输入 2 18" xfId="2463"/>
    <cellStyle name="输入 2 19" xfId="183"/>
    <cellStyle name="输入 2 2" xfId="2585"/>
    <cellStyle name="输入 2 20" xfId="2658"/>
    <cellStyle name="输入 2 21" xfId="2676"/>
    <cellStyle name="输入 2 3" xfId="2636"/>
    <cellStyle name="输入 2 4" xfId="2809"/>
    <cellStyle name="输入 2 5" xfId="2631"/>
    <cellStyle name="输入 2 6" xfId="1753"/>
    <cellStyle name="输入 2 7" xfId="2691"/>
    <cellStyle name="输入 2 8" xfId="2597"/>
    <cellStyle name="输入 2 9" xfId="2625"/>
    <cellStyle name="输入 2_2017年改革发展类资金分配及绩效" xfId="2317"/>
    <cellStyle name="输入 3" xfId="2512"/>
    <cellStyle name="输入 4" xfId="1665"/>
    <cellStyle name="数量" xfId="1591"/>
    <cellStyle name="数字" xfId="865"/>
    <cellStyle name="数字 2" xfId="1549"/>
    <cellStyle name="数字 2 2" xfId="1960"/>
    <cellStyle name="数字 2 3" xfId="737"/>
    <cellStyle name="数字 2_2017年改革发展类资金分配及绩效" xfId="872"/>
    <cellStyle name="数字 3" xfId="1867"/>
    <cellStyle name="数字_湘财教指〔2017〕84号中央财政支持地方高校改革发展资金" xfId="3047"/>
    <cellStyle name="未定义" xfId="2606"/>
    <cellStyle name="小数" xfId="2325"/>
    <cellStyle name="小数 2" xfId="1439"/>
    <cellStyle name="小数 2 2" xfId="1148"/>
    <cellStyle name="小数 2 3" xfId="1304"/>
    <cellStyle name="小数 2_2017年改革发展类资金分配及绩效" xfId="1106"/>
    <cellStyle name="小数 3" xfId="2764"/>
    <cellStyle name="小数_湘财教指〔2017〕84号中央财政支持地方高校改革发展资金" xfId="681"/>
    <cellStyle name="样式 1" xfId="2610"/>
    <cellStyle name="昗弨_Pacific Region P&amp;L" xfId="1608"/>
    <cellStyle name="着色 1" xfId="2476"/>
    <cellStyle name="着色 2" xfId="2588"/>
    <cellStyle name="着色 3" xfId="2579"/>
    <cellStyle name="着色 4" xfId="2446"/>
    <cellStyle name="着色 5" xfId="2527"/>
    <cellStyle name="着色 6" xfId="2385"/>
    <cellStyle name="寘嬫愗傝 [0.00]_Region Orders (2)" xfId="1063"/>
    <cellStyle name="寘嬫愗傝_Region Orders (2)" xfId="2781"/>
    <cellStyle name="注释 2" xfId="2623"/>
    <cellStyle name="注释 2 10" xfId="2499"/>
    <cellStyle name="注释 2 11" xfId="2559"/>
    <cellStyle name="注释 2 12" xfId="2457"/>
    <cellStyle name="注释 2 13" xfId="2692"/>
    <cellStyle name="注释 2 14" xfId="2754"/>
    <cellStyle name="注释 2 15" xfId="943"/>
    <cellStyle name="注释 2 16" xfId="1978"/>
    <cellStyle name="注释 2 17" xfId="1461"/>
    <cellStyle name="注释 2 18" xfId="2490"/>
    <cellStyle name="注释 2 19" xfId="221"/>
    <cellStyle name="注释 2 2" xfId="2832"/>
    <cellStyle name="注释 2 20" xfId="944"/>
    <cellStyle name="注释 2 21" xfId="1977"/>
    <cellStyle name="注释 2 22" xfId="1462"/>
    <cellStyle name="注释 2 3" xfId="2615"/>
    <cellStyle name="注释 2 4" xfId="2660"/>
    <cellStyle name="注释 2 5" xfId="2677"/>
    <cellStyle name="注释 2 6" xfId="2877"/>
    <cellStyle name="注释 2 7" xfId="2529"/>
    <cellStyle name="注释 2 8" xfId="2164"/>
    <cellStyle name="注释 2 9" xfId="2543"/>
    <cellStyle name="注释 3" xfId="2451"/>
    <cellStyle name="注释 4" xfId="2453"/>
    <cellStyle name="콤마 [0]_BOILER-CO1" xfId="2806"/>
    <cellStyle name="콤마_BOILER-CO1" xfId="486"/>
    <cellStyle name="통화 [0]_BOILER-CO1" xfId="1450"/>
    <cellStyle name="통화_BOILER-CO1" xfId="1719"/>
    <cellStyle name="표준_0N-HANDLING " xfId="247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65288;2021&#24180;9&#26376;&#65289;/&#36130;&#21153;/2023&#24180;/&#36130;&#25919;&#21381;&#23457;&#35745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Users\zoujia\Desktop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Users\zoujia\Desktop\A:\WINDOWS\TEMP\GOLDPYR4\ARENTO\TOOLBO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Users\zoujia\Desktop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2019\2019&#36164;&#21161;\2019&#24180;&#31179;&#23395;&#36164;&#21161;\2019&#24180;&#31179;&#21457;&#25918;&#25972;&#29702;&#21517;&#20876;\&#27741;&#22478;&#21439;2019&#24180;&#31179;&#23395;&#24314;&#26723;&#31435;&#21345;&#31561;&#23478;&#24237;&#32463;&#27982;&#22256;&#38590;&#23398;&#29983;&#20139;&#21463;&#36164;&#21161;&#39033;&#30446;&#35814;&#32454;&#20449;&#24687;112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Users\zoujia\Desktop\Budgetserver\&#39044;&#31639;&#21496;\BY\YS3\97&#20915;&#31639;&#21306;&#21439;&#26368;&#21518;&#27719;&#2463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home\kylin\Desktop\2024&#24180;-&#36164;&#37329;&#25351;&#26631;\&#12304;&#31532;&#20108;&#25209;&#27425;&#12305;&#20013;&#22830;&#30452;&#36798;\&#24314;&#35758;&#26041;&#26696;&#65288;&#19978;&#25253;&#36130;&#25919;&#65289;\(&#23450;&#65289;&#26041;&#26696;\&#20013;&#32844;&#65306;2024&#24180;&#20013;&#32844;&#36164;&#21161;&#36164;&#37329;&#31532;&#20108;&#27425;&#19979;&#36798;&#20013;&#22830;&#36164;&#37329;&#27979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&#21385;&#34892;&#33410;&#32422;&#34920;&#26684;\2014&#24180;&#21385;&#34892;&#33410;&#32422;&#20998;&#22788;&#23460;&#32479;&#35745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Users\zoujia\Desktop\MAINSERVER\private\XHC\XLS\X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Users\zoujia\Desktop\NTS01\jhc\CHR\ARBEJDE\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Desktop\Y: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M4YRFJ"/>
      <sheetName val="re1pjl"/>
      <sheetName val="   附件1合计  "/>
      <sheetName val="附件2研究生"/>
      <sheetName val="附件3本专科"/>
      <sheetName val="  应清算资金  "/>
      <sheetName val="奖助学金名额指标"/>
      <sheetName val="2022年提前下达 湘财教指【2021】78号"/>
      <sheetName val="2022年提前下达 湘财预【2021】309号"/>
      <sheetName val="2021年已提前下达资金"/>
      <sheetName val="附件3高中免学费"/>
      <sheetName val="高中免费教科书"/>
      <sheetName val="简表"/>
      <sheetName val="分配表"/>
      <sheetName val="幼儿"/>
      <sheetName val="高中免学费"/>
      <sheetName val="高中助学金"/>
      <sheetName val="高中免教科书"/>
      <sheetName val="高校"/>
      <sheetName val="研究生"/>
      <sheetName val="本科生"/>
      <sheetName val="中职合"/>
      <sheetName val="助学金（教育）"/>
      <sheetName val="助学金（人社）"/>
      <sheetName val="免学费（教育）"/>
      <sheetName val="免学费（人社）"/>
      <sheetName val="Sheet12"/>
      <sheetName val="学前"/>
      <sheetName val="eqpmad2"/>
      <sheetName val="SW-TEO"/>
      <sheetName val="基础编码"/>
      <sheetName val="MWNANSS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  <sheetName val="Financ. Overview"/>
      <sheetName val="Toolbox"/>
      <sheetName val="POWER ASSUMPTIONS"/>
      <sheetName val="P1012001"/>
      <sheetName val="G.1R-Shou COP Gf"/>
      <sheetName val="MWNANSSQ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  <sheetName val="Toolbox"/>
      <sheetName val="Open"/>
      <sheetName val="C01-1"/>
      <sheetName val="POWER ASSUMPTIONS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  <sheetName val="G.1R-Shou COP Gf"/>
      <sheetName val="四月份月报"/>
      <sheetName val="Toolbox"/>
      <sheetName val="Main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  <sheetName val="POWER ASSUMPTIONS"/>
      <sheetName val="基础编码"/>
      <sheetName val="G.1R-Shou COP Gf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Toolbox"/>
      <sheetName val="学前"/>
      <sheetName val="C01-1"/>
      <sheetName val="POWER ASSUMPTIONS"/>
      <sheetName val="基础编码"/>
      <sheetName val="服兵役资助测算表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P1012001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Toolbox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国家增长"/>
      <sheetName val="图表1"/>
      <sheetName val="收入增长"/>
      <sheetName val="图表3"/>
      <sheetName val="收入比重"/>
      <sheetName val="中央增长"/>
      <sheetName val="地方增长"/>
      <sheetName val="所得税"/>
      <sheetName val="Financ. Overview"/>
      <sheetName val="Toolbox"/>
      <sheetName val="eqpmad2"/>
      <sheetName val="P1012001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学前"/>
      <sheetName val="表2小学"/>
      <sheetName val="表3初中"/>
      <sheetName val="表4高中 (2)"/>
      <sheetName val="表5中职1"/>
      <sheetName val="表6异动汇总表"/>
      <sheetName val="学前"/>
      <sheetName val="小学"/>
      <sheetName val="初中"/>
      <sheetName val="高中"/>
      <sheetName val="全县乡镇"/>
      <sheetName val="汝城县行政区划代码"/>
      <sheetName val="湖南省行政区划代码"/>
      <sheetName val="Sheet1"/>
      <sheetName val="P1012001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学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3-1免学费（教育）"/>
      <sheetName val="2-2奖助学金（人社）"/>
      <sheetName val="3-2免学费（人社）"/>
      <sheetName val="中央资金来源分配表"/>
      <sheetName val="国奖名额分配"/>
      <sheetName val="2020年助学金+免学费结余情况（教育）"/>
      <sheetName val="补缺口（免学费）"/>
      <sheetName val="补缺口（助学金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>
            <v>863</v>
          </cell>
          <cell r="D8">
            <v>204332</v>
          </cell>
          <cell r="Q8">
            <v>27131</v>
          </cell>
          <cell r="T8">
            <v>7723.5300000000097</v>
          </cell>
          <cell r="U8">
            <v>6529.67</v>
          </cell>
        </row>
      </sheetData>
      <sheetData sheetId="6" refreshError="1">
        <row r="7">
          <cell r="C7">
            <v>633613</v>
          </cell>
          <cell r="M7">
            <v>83354</v>
          </cell>
          <cell r="N7">
            <v>33364.870000000003</v>
          </cell>
          <cell r="O7">
            <v>35348.25</v>
          </cell>
        </row>
      </sheetData>
      <sheetData sheetId="7" refreshError="1">
        <row r="7">
          <cell r="C7">
            <v>193</v>
          </cell>
          <cell r="D7">
            <v>36618</v>
          </cell>
          <cell r="Q7">
            <v>4378</v>
          </cell>
          <cell r="T7">
            <v>1081.3900000000001</v>
          </cell>
          <cell r="U7">
            <v>1980.01</v>
          </cell>
        </row>
      </sheetData>
      <sheetData sheetId="8" refreshError="1">
        <row r="7">
          <cell r="C7">
            <v>130936</v>
          </cell>
          <cell r="M7">
            <v>15177</v>
          </cell>
          <cell r="N7">
            <v>9023.91</v>
          </cell>
          <cell r="O7">
            <v>17698.61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学前"/>
      <sheetName val="MWNANSSQ"/>
      <sheetName val="Financ. Overview"/>
      <sheetName val="Toolbox"/>
      <sheetName val="本专科生奖助学金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  <sheetName val="SW-TEO"/>
      <sheetName val="PKx"/>
      <sheetName val="本专科生奖助学金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  <sheetName val="eqpmad2"/>
      <sheetName val="Main"/>
      <sheetName val="MWNANSSQ"/>
      <sheetName val="SW-TEO"/>
      <sheetName val="PKx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1230"/>
      <sheetName val="20141030"/>
      <sheetName val="2014925"/>
      <sheetName val="20140831"/>
      <sheetName val="20140731"/>
      <sheetName val="20140531"/>
      <sheetName val="20140430"/>
      <sheetName val="20131218"/>
      <sheetName val="截止20131210"/>
      <sheetName val="截止20131205"/>
      <sheetName val="截止20131031日加付食堂餐费后及追加分配后(2)"/>
      <sheetName val="2013预算"/>
      <sheetName val="截止20131031日新控制数发生额 "/>
      <sheetName val="Sheet1"/>
      <sheetName val="截止20130930日新控制数发生额  "/>
      <sheetName val="截止20130831日新控制数发生额    "/>
      <sheetName val="截止20130731日新控制数发生额    (2)"/>
      <sheetName val="截止20130731日新控制数发生额   "/>
      <sheetName val="截止20130630日新控制数发生额  "/>
      <sheetName val="截止20130531日新控制数发生额 "/>
      <sheetName val="截止20130408日新控制数发生额 (3)"/>
      <sheetName val="截止20130428日新控制数发生额 "/>
      <sheetName val="截止20130331日新控制数发生额"/>
      <sheetName val="截止20130331"/>
      <sheetName val="截止20130228"/>
      <sheetName val="截止20130218实际发生额"/>
      <sheetName val="10-12年厉行节约分处室发生额 (4)"/>
      <sheetName val="10-12年厉行节约分处室发生额 (3)"/>
      <sheetName val="2010未剔除新增项目数 (2)"/>
      <sheetName val="截止20111231不剔除2011年新增项目     (2)"/>
      <sheetName val="1206新计算20121230实际发生额"/>
      <sheetName val="1206新计算与20121130实际发生额比较   "/>
      <sheetName val="追20121130实际发生额   "/>
      <sheetName val="追20121031剔除新增项目实际发生额   (4)"/>
      <sheetName val="追20121104实际发生额   (3)"/>
      <sheetName val="追20121031实际发生额   (2)"/>
      <sheetName val="追20121031实际发生额  "/>
      <sheetName val="20121011实际发生额 "/>
      <sheetName val="2012930实际发生额"/>
      <sheetName val="20120831实际发生额"/>
      <sheetName val="20120731实际发生额 "/>
      <sheetName val="20120630实际发生额"/>
      <sheetName val="20120531实际发生修改"/>
      <sheetName val="20120531实际发生"/>
      <sheetName val="截止20111231不剔除2011年新增项目    "/>
      <sheetName val="截止20111231剔除2011年新增项目审计用 (2)"/>
      <sheetName val="2010-2011非税收入三项费用统计表"/>
      <sheetName val="截止20111231剔除2011年新增项目审计用"/>
      <sheetName val="截止20111231剔除2011年新增项目审计用1"/>
      <sheetName val="截止20111231剔除2011年新增项目   "/>
      <sheetName val="截止20111223剔除2011年新增项目  "/>
      <sheetName val="截止20111205剔除2011年新增项目 "/>
      <sheetName val="截止20111031剔除2011年新增项目"/>
      <sheetName val="截止20110929剔除最新新增"/>
      <sheetName val="截止20110902剔除新增   (3)"/>
      <sheetName val="截止2011802剔除新增   (2)"/>
      <sheetName val="截止2011630剔除新增  "/>
      <sheetName val="截止5.31日超支处室发生额"/>
      <sheetName val="最终07-10年厉行节约分处室发生额 剔除新增项目 "/>
      <sheetName val="截止2011531剔除新增 "/>
      <sheetName val="截止2011517剔除新增"/>
      <sheetName val="截止2011517"/>
      <sheetName val="07-10年厉行节约分处室发生额 未剔除新增项目"/>
      <sheetName val="2010未剔除新增项目数"/>
      <sheetName val="2010年全年"/>
      <sheetName val="20101213"/>
      <sheetName val="20101109"/>
      <sheetName val="20101018"/>
      <sheetName val="截止20101008"/>
      <sheetName val="截止201008010"/>
      <sheetName val="截止20100707"/>
      <sheetName val="截止20100618"/>
      <sheetName val="截止20100603"/>
      <sheetName val="截至20100511"/>
      <sheetName val="截至20100421"/>
      <sheetName val="截至2010年4月6日"/>
      <sheetName val="07-09年厉行节约分处室发生额 (2)"/>
      <sheetName val="实际支出"/>
      <sheetName val="09年10月上报数据"/>
      <sheetName val="0910月账面数据"/>
      <sheetName val="控制表0905月"/>
      <sheetName val="基础数据"/>
      <sheetName val="07-09年厉行节约分处室发生额"/>
      <sheetName val="MWNANSSQ"/>
      <sheetName val="PJYSJLQH"/>
      <sheetName val="KXMNRTJB"/>
      <sheetName val="SYWSLKSE"/>
      <sheetName val="MVTSTQRY"/>
      <sheetName val="TVZKASRQ"/>
      <sheetName val="PQSYPOXR"/>
      <sheetName val="NDNYTNMQ"/>
      <sheetName val="NAAILKPN"/>
      <sheetName val="PVOTYPMP"/>
      <sheetName val="HWMRITPW"/>
      <sheetName val="P1012001"/>
      <sheetName val="PKx"/>
      <sheetName val="Main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Open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Toolbox"/>
      <sheetName val="Open"/>
      <sheetName val="eqpmad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abSelected="1" workbookViewId="0">
      <pane xSplit="2" ySplit="5" topLeftCell="C6" activePane="bottomRight" state="frozen"/>
      <selection pane="topRight" activeCell="D1" sqref="D1"/>
      <selection pane="bottomLeft" activeCell="A8" sqref="A8"/>
      <selection pane="bottomRight" activeCell="D17" sqref="D17"/>
    </sheetView>
  </sheetViews>
  <sheetFormatPr defaultColWidth="9" defaultRowHeight="14.25"/>
  <cols>
    <col min="1" max="1" width="9" style="55"/>
    <col min="2" max="2" width="15.75" style="56" customWidth="1"/>
    <col min="3" max="3" width="11.125" style="56" customWidth="1"/>
    <col min="4" max="4" width="9.375" style="56" customWidth="1"/>
    <col min="5" max="5" width="11" style="56" customWidth="1"/>
    <col min="6" max="6" width="9.375" style="56" customWidth="1"/>
    <col min="7" max="8" width="10.25" style="56" customWidth="1"/>
    <col min="9" max="9" width="10.25" style="57" customWidth="1"/>
    <col min="10" max="10" width="11" style="58" customWidth="1"/>
    <col min="11" max="11" width="11.25" style="58" customWidth="1"/>
    <col min="12" max="16" width="11.375" style="58" customWidth="1"/>
    <col min="17" max="17" width="13.875" style="56" customWidth="1"/>
    <col min="18" max="16384" width="9" style="56"/>
  </cols>
  <sheetData>
    <row r="1" spans="1:20" ht="20.25">
      <c r="A1" s="55" t="s">
        <v>0</v>
      </c>
      <c r="B1" s="59"/>
      <c r="C1" s="59"/>
      <c r="D1" s="60"/>
    </row>
    <row r="2" spans="1:20" ht="24">
      <c r="A2" s="227" t="s">
        <v>450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20">
      <c r="B3" s="228"/>
      <c r="C3" s="229"/>
      <c r="D3" s="229"/>
      <c r="E3" s="229"/>
      <c r="F3" s="229"/>
      <c r="G3" s="229"/>
      <c r="H3" s="229"/>
      <c r="I3" s="229"/>
      <c r="J3" s="230"/>
      <c r="K3" s="230"/>
      <c r="L3" s="230"/>
      <c r="M3" s="61"/>
      <c r="N3" s="61"/>
      <c r="O3" s="61"/>
      <c r="P3" s="61"/>
      <c r="Q3" s="55" t="s">
        <v>2</v>
      </c>
    </row>
    <row r="4" spans="1:20" ht="14.25" customHeight="1">
      <c r="A4" s="245" t="s">
        <v>460</v>
      </c>
      <c r="B4" s="245" t="s">
        <v>461</v>
      </c>
      <c r="C4" s="233" t="s">
        <v>3</v>
      </c>
      <c r="D4" s="235" t="s">
        <v>4</v>
      </c>
      <c r="E4" s="231" t="s">
        <v>6</v>
      </c>
      <c r="F4" s="231"/>
      <c r="G4" s="231"/>
      <c r="H4" s="237" t="s">
        <v>5</v>
      </c>
      <c r="I4" s="239" t="s">
        <v>4</v>
      </c>
      <c r="J4" s="232" t="s">
        <v>7</v>
      </c>
      <c r="K4" s="232"/>
      <c r="L4" s="232"/>
      <c r="M4" s="232"/>
      <c r="N4" s="237" t="s">
        <v>5</v>
      </c>
      <c r="O4" s="241" t="s">
        <v>4</v>
      </c>
      <c r="P4" s="241" t="s">
        <v>8</v>
      </c>
      <c r="Q4" s="243" t="s">
        <v>9</v>
      </c>
      <c r="S4" s="58"/>
    </row>
    <row r="5" spans="1:20">
      <c r="A5" s="245"/>
      <c r="B5" s="245"/>
      <c r="C5" s="234"/>
      <c r="D5" s="236"/>
      <c r="E5" s="157" t="s">
        <v>10</v>
      </c>
      <c r="F5" s="157" t="s">
        <v>11</v>
      </c>
      <c r="G5" s="157" t="s">
        <v>12</v>
      </c>
      <c r="H5" s="238"/>
      <c r="I5" s="240"/>
      <c r="J5" s="158" t="s">
        <v>10</v>
      </c>
      <c r="K5" s="158" t="s">
        <v>12</v>
      </c>
      <c r="L5" s="158" t="s">
        <v>11</v>
      </c>
      <c r="M5" s="158" t="s">
        <v>13</v>
      </c>
      <c r="N5" s="238"/>
      <c r="O5" s="242"/>
      <c r="P5" s="242"/>
      <c r="Q5" s="244"/>
      <c r="S5" s="58"/>
    </row>
    <row r="6" spans="1:20" s="54" customFormat="1">
      <c r="A6" s="130"/>
      <c r="B6" s="165" t="s">
        <v>15</v>
      </c>
      <c r="C6" s="108">
        <f>E6+J6+P6</f>
        <v>3962.9799999999991</v>
      </c>
      <c r="D6" s="159"/>
      <c r="E6" s="164">
        <v>6270.2199999999993</v>
      </c>
      <c r="F6" s="159">
        <v>4945.3999999999996</v>
      </c>
      <c r="G6" s="159">
        <v>1324.82</v>
      </c>
      <c r="H6" s="159"/>
      <c r="I6" s="160"/>
      <c r="J6" s="159">
        <v>-109.94000000000074</v>
      </c>
      <c r="K6" s="159">
        <v>-1372.7300000000007</v>
      </c>
      <c r="L6" s="159">
        <v>376.49000000000007</v>
      </c>
      <c r="M6" s="159">
        <v>886.3</v>
      </c>
      <c r="N6" s="159">
        <v>0</v>
      </c>
      <c r="O6" s="159"/>
      <c r="P6" s="159">
        <v>-2197.2999999999997</v>
      </c>
      <c r="Q6" s="161"/>
      <c r="S6" s="62"/>
      <c r="T6" s="58"/>
    </row>
    <row r="7" spans="1:20" s="54" customFormat="1">
      <c r="A7" s="246" t="s">
        <v>16</v>
      </c>
      <c r="B7" s="165" t="s">
        <v>16</v>
      </c>
      <c r="C7" s="108">
        <f t="shared" ref="C7:C70" si="0">E7+J7+P7</f>
        <v>665.6400000000001</v>
      </c>
      <c r="D7" s="164"/>
      <c r="E7" s="164">
        <v>793.99</v>
      </c>
      <c r="F7" s="164">
        <v>597.59999999999991</v>
      </c>
      <c r="G7" s="164">
        <v>196.39000000000004</v>
      </c>
      <c r="H7" s="164"/>
      <c r="I7" s="166"/>
      <c r="J7" s="159">
        <v>-96.649999999999892</v>
      </c>
      <c r="K7" s="164">
        <v>-126.67999999999988</v>
      </c>
      <c r="L7" s="164">
        <v>7.7899999999999974</v>
      </c>
      <c r="M7" s="164">
        <v>22.24</v>
      </c>
      <c r="N7" s="164">
        <v>0</v>
      </c>
      <c r="O7" s="164"/>
      <c r="P7" s="164">
        <v>-31.699999999999989</v>
      </c>
      <c r="Q7" s="161"/>
      <c r="S7" s="62"/>
      <c r="T7" s="58"/>
    </row>
    <row r="8" spans="1:20" ht="24">
      <c r="A8" s="246"/>
      <c r="B8" s="167" t="s">
        <v>18</v>
      </c>
      <c r="C8" s="108">
        <f t="shared" si="0"/>
        <v>475.84000000000003</v>
      </c>
      <c r="D8" s="163" t="s">
        <v>408</v>
      </c>
      <c r="E8" s="110">
        <v>434.36</v>
      </c>
      <c r="F8" s="110">
        <v>252.84</v>
      </c>
      <c r="G8" s="110">
        <v>181.52</v>
      </c>
      <c r="H8" s="110"/>
      <c r="I8" s="162" t="s">
        <v>14</v>
      </c>
      <c r="J8" s="159">
        <v>41.48</v>
      </c>
      <c r="K8" s="109">
        <v>33.61</v>
      </c>
      <c r="L8" s="169">
        <v>0</v>
      </c>
      <c r="M8" s="169">
        <v>7.87</v>
      </c>
      <c r="N8" s="169"/>
      <c r="O8" s="170" t="s">
        <v>19</v>
      </c>
      <c r="P8" s="169">
        <v>0</v>
      </c>
      <c r="Q8" s="112"/>
      <c r="S8" s="58"/>
      <c r="T8" s="58"/>
    </row>
    <row r="9" spans="1:20" ht="24">
      <c r="A9" s="246"/>
      <c r="B9" s="167" t="s">
        <v>20</v>
      </c>
      <c r="C9" s="108">
        <f t="shared" si="0"/>
        <v>-9.8700000000000259</v>
      </c>
      <c r="D9" s="163" t="s">
        <v>408</v>
      </c>
      <c r="E9" s="110">
        <v>19.979999999999997</v>
      </c>
      <c r="F9" s="110">
        <v>19.119999999999997</v>
      </c>
      <c r="G9" s="110">
        <v>0.86</v>
      </c>
      <c r="H9" s="110"/>
      <c r="I9" s="162" t="s">
        <v>14</v>
      </c>
      <c r="J9" s="159">
        <v>-30.350000000000023</v>
      </c>
      <c r="K9" s="109">
        <v>-33.960000000000022</v>
      </c>
      <c r="L9" s="169">
        <v>0.17999999999999972</v>
      </c>
      <c r="M9" s="169">
        <v>3.43</v>
      </c>
      <c r="N9" s="169"/>
      <c r="O9" s="170" t="s">
        <v>19</v>
      </c>
      <c r="P9" s="169">
        <v>0.5</v>
      </c>
      <c r="Q9" s="112"/>
      <c r="S9" s="58"/>
      <c r="T9" s="58"/>
    </row>
    <row r="10" spans="1:20" ht="24">
      <c r="A10" s="246"/>
      <c r="B10" s="167" t="s">
        <v>21</v>
      </c>
      <c r="C10" s="108">
        <f t="shared" si="0"/>
        <v>4.8100000000000005</v>
      </c>
      <c r="D10" s="163" t="s">
        <v>408</v>
      </c>
      <c r="E10" s="110">
        <v>16.689999999999998</v>
      </c>
      <c r="F10" s="110">
        <v>16.639999999999997</v>
      </c>
      <c r="G10" s="110">
        <v>0.05</v>
      </c>
      <c r="H10" s="110"/>
      <c r="I10" s="162" t="s">
        <v>14</v>
      </c>
      <c r="J10" s="159">
        <v>-3.1799999999999979</v>
      </c>
      <c r="K10" s="109">
        <v>-2.9599999999999982</v>
      </c>
      <c r="L10" s="169">
        <v>0.10000000000000009</v>
      </c>
      <c r="M10" s="169">
        <v>-0.32</v>
      </c>
      <c r="N10" s="169"/>
      <c r="O10" s="170" t="s">
        <v>19</v>
      </c>
      <c r="P10" s="169">
        <v>-8.6999999999999993</v>
      </c>
      <c r="Q10" s="112"/>
      <c r="S10" s="58"/>
      <c r="T10" s="58"/>
    </row>
    <row r="11" spans="1:20" ht="24">
      <c r="A11" s="246"/>
      <c r="B11" s="167" t="s">
        <v>22</v>
      </c>
      <c r="C11" s="108">
        <f t="shared" si="0"/>
        <v>-1.0999999999999988</v>
      </c>
      <c r="D11" s="163"/>
      <c r="E11" s="110">
        <v>0</v>
      </c>
      <c r="F11" s="110">
        <v>0</v>
      </c>
      <c r="G11" s="110">
        <v>0</v>
      </c>
      <c r="H11" s="168"/>
      <c r="I11" s="162" t="s">
        <v>14</v>
      </c>
      <c r="J11" s="159">
        <v>-1.2999999999999998</v>
      </c>
      <c r="K11" s="109">
        <v>-0.96999999999999975</v>
      </c>
      <c r="L11" s="169">
        <v>0.26</v>
      </c>
      <c r="M11" s="169">
        <v>-0.59</v>
      </c>
      <c r="N11" s="169"/>
      <c r="O11" s="170" t="s">
        <v>19</v>
      </c>
      <c r="P11" s="169">
        <v>0.20000000000000107</v>
      </c>
      <c r="Q11" s="112"/>
      <c r="S11" s="58"/>
      <c r="T11" s="58"/>
    </row>
    <row r="12" spans="1:20" ht="24">
      <c r="A12" s="246"/>
      <c r="B12" s="167" t="s">
        <v>23</v>
      </c>
      <c r="C12" s="108">
        <f t="shared" si="0"/>
        <v>-3.3400000000000016</v>
      </c>
      <c r="D12" s="163"/>
      <c r="E12" s="110">
        <v>0</v>
      </c>
      <c r="F12" s="110">
        <v>0</v>
      </c>
      <c r="G12" s="110">
        <v>0</v>
      </c>
      <c r="H12" s="168"/>
      <c r="I12" s="162" t="s">
        <v>14</v>
      </c>
      <c r="J12" s="159">
        <v>-0.24</v>
      </c>
      <c r="K12" s="109">
        <v>-0.24</v>
      </c>
      <c r="L12" s="169">
        <v>0</v>
      </c>
      <c r="M12" s="169">
        <v>0</v>
      </c>
      <c r="N12" s="169"/>
      <c r="O12" s="170" t="s">
        <v>19</v>
      </c>
      <c r="P12" s="169">
        <v>-3.1000000000000014</v>
      </c>
      <c r="Q12" s="112"/>
      <c r="S12" s="58"/>
      <c r="T12" s="58"/>
    </row>
    <row r="13" spans="1:20" ht="24">
      <c r="A13" s="246"/>
      <c r="B13" s="167" t="s">
        <v>24</v>
      </c>
      <c r="C13" s="108">
        <f t="shared" si="0"/>
        <v>-1.7300000000000029</v>
      </c>
      <c r="D13" s="163"/>
      <c r="E13" s="110">
        <v>0</v>
      </c>
      <c r="F13" s="110">
        <v>0</v>
      </c>
      <c r="G13" s="110">
        <v>0</v>
      </c>
      <c r="H13" s="168"/>
      <c r="I13" s="162" t="s">
        <v>14</v>
      </c>
      <c r="J13" s="159">
        <v>-1.5300000000000036</v>
      </c>
      <c r="K13" s="109">
        <v>-1.6500000000000037</v>
      </c>
      <c r="L13" s="169">
        <v>0.33</v>
      </c>
      <c r="M13" s="169">
        <v>-0.21</v>
      </c>
      <c r="N13" s="169"/>
      <c r="O13" s="170" t="s">
        <v>19</v>
      </c>
      <c r="P13" s="169">
        <v>-0.19999999999999929</v>
      </c>
      <c r="Q13" s="112"/>
      <c r="S13" s="58"/>
      <c r="T13" s="58"/>
    </row>
    <row r="14" spans="1:20" ht="24">
      <c r="A14" s="246"/>
      <c r="B14" s="167" t="s">
        <v>25</v>
      </c>
      <c r="C14" s="108">
        <f t="shared" si="0"/>
        <v>148.95000000000002</v>
      </c>
      <c r="D14" s="163" t="s">
        <v>408</v>
      </c>
      <c r="E14" s="110">
        <v>153.48000000000002</v>
      </c>
      <c r="F14" s="110">
        <v>144.06000000000003</v>
      </c>
      <c r="G14" s="110">
        <v>9.42</v>
      </c>
      <c r="H14" s="110"/>
      <c r="I14" s="162" t="s">
        <v>14</v>
      </c>
      <c r="J14" s="159">
        <v>-6.0300000000000011</v>
      </c>
      <c r="K14" s="109">
        <v>-4.6500000000000012</v>
      </c>
      <c r="L14" s="169">
        <v>-0.26</v>
      </c>
      <c r="M14" s="169">
        <v>-1.1200000000000001</v>
      </c>
      <c r="N14" s="169"/>
      <c r="O14" s="170" t="s">
        <v>19</v>
      </c>
      <c r="P14" s="169">
        <v>1.5</v>
      </c>
      <c r="Q14" s="112"/>
      <c r="S14" s="58"/>
      <c r="T14" s="58"/>
    </row>
    <row r="15" spans="1:20" ht="24">
      <c r="A15" s="246"/>
      <c r="B15" s="167" t="s">
        <v>26</v>
      </c>
      <c r="C15" s="108">
        <f t="shared" si="0"/>
        <v>-1.1700000000000002</v>
      </c>
      <c r="D15" s="163" t="s">
        <v>408</v>
      </c>
      <c r="E15" s="110">
        <v>0</v>
      </c>
      <c r="F15" s="110">
        <v>0</v>
      </c>
      <c r="G15" s="110">
        <v>0</v>
      </c>
      <c r="H15" s="110"/>
      <c r="I15" s="162" t="s">
        <v>14</v>
      </c>
      <c r="J15" s="159">
        <v>-1.1700000000000002</v>
      </c>
      <c r="K15" s="109">
        <v>-1.6900000000000002</v>
      </c>
      <c r="L15" s="169">
        <v>0.24</v>
      </c>
      <c r="M15" s="169">
        <v>0.28000000000000003</v>
      </c>
      <c r="N15" s="169"/>
      <c r="O15" s="170" t="s">
        <v>19</v>
      </c>
      <c r="P15" s="169">
        <v>0</v>
      </c>
      <c r="Q15" s="112"/>
      <c r="S15" s="58"/>
      <c r="T15" s="58"/>
    </row>
    <row r="16" spans="1:20" ht="24">
      <c r="A16" s="246"/>
      <c r="B16" s="167" t="s">
        <v>27</v>
      </c>
      <c r="C16" s="108">
        <f t="shared" si="0"/>
        <v>158.61000000000016</v>
      </c>
      <c r="D16" s="163" t="s">
        <v>408</v>
      </c>
      <c r="E16" s="110">
        <v>156.82</v>
      </c>
      <c r="F16" s="110">
        <v>150.13999999999999</v>
      </c>
      <c r="G16" s="110">
        <v>6.68</v>
      </c>
      <c r="H16" s="110"/>
      <c r="I16" s="162" t="s">
        <v>14</v>
      </c>
      <c r="J16" s="159">
        <v>14.890000000000146</v>
      </c>
      <c r="K16" s="109">
        <v>4.4600000000001501</v>
      </c>
      <c r="L16" s="169">
        <v>3.3699999999999974</v>
      </c>
      <c r="M16" s="169">
        <v>7.06</v>
      </c>
      <c r="N16" s="169"/>
      <c r="O16" s="170" t="s">
        <v>19</v>
      </c>
      <c r="P16" s="169">
        <v>-13.099999999999994</v>
      </c>
      <c r="Q16" s="112"/>
      <c r="S16" s="58"/>
      <c r="T16" s="58"/>
    </row>
    <row r="17" spans="1:20" ht="24">
      <c r="A17" s="246"/>
      <c r="B17" s="167" t="s">
        <v>28</v>
      </c>
      <c r="C17" s="108">
        <f t="shared" si="0"/>
        <v>-105.36</v>
      </c>
      <c r="D17" s="163" t="s">
        <v>408</v>
      </c>
      <c r="E17" s="110">
        <v>12.66</v>
      </c>
      <c r="F17" s="110">
        <v>14.8</v>
      </c>
      <c r="G17" s="110">
        <v>-2.14</v>
      </c>
      <c r="H17" s="110"/>
      <c r="I17" s="162" t="s">
        <v>14</v>
      </c>
      <c r="J17" s="159">
        <v>-109.22</v>
      </c>
      <c r="K17" s="109">
        <v>-118.63000000000001</v>
      </c>
      <c r="L17" s="169">
        <v>3.5700000000000003</v>
      </c>
      <c r="M17" s="169">
        <v>5.84</v>
      </c>
      <c r="N17" s="169"/>
      <c r="O17" s="170" t="s">
        <v>19</v>
      </c>
      <c r="P17" s="169">
        <v>-8.7999999999999972</v>
      </c>
      <c r="Q17" s="112"/>
      <c r="S17" s="58"/>
      <c r="T17" s="58"/>
    </row>
    <row r="18" spans="1:20" s="54" customFormat="1">
      <c r="A18" s="246" t="s">
        <v>29</v>
      </c>
      <c r="B18" s="165" t="s">
        <v>29</v>
      </c>
      <c r="C18" s="108">
        <f t="shared" si="0"/>
        <v>321.0499999999999</v>
      </c>
      <c r="D18" s="164"/>
      <c r="E18" s="164">
        <v>451.43999999999994</v>
      </c>
      <c r="F18" s="164">
        <v>358.13999999999993</v>
      </c>
      <c r="G18" s="164">
        <v>93.300000000000011</v>
      </c>
      <c r="H18" s="164"/>
      <c r="I18" s="166"/>
      <c r="J18" s="159">
        <v>-61.390000000000029</v>
      </c>
      <c r="K18" s="164">
        <v>-106.31000000000003</v>
      </c>
      <c r="L18" s="164">
        <v>13.33</v>
      </c>
      <c r="M18" s="164">
        <v>31.590000000000003</v>
      </c>
      <c r="N18" s="164">
        <v>0</v>
      </c>
      <c r="O18" s="164"/>
      <c r="P18" s="164">
        <v>-68.999999999999986</v>
      </c>
      <c r="Q18" s="161"/>
      <c r="S18" s="62"/>
      <c r="T18" s="62"/>
    </row>
    <row r="19" spans="1:20" ht="24">
      <c r="A19" s="246"/>
      <c r="B19" s="167" t="s">
        <v>31</v>
      </c>
      <c r="C19" s="108">
        <f t="shared" si="0"/>
        <v>-182.64</v>
      </c>
      <c r="D19" s="163" t="s">
        <v>408</v>
      </c>
      <c r="E19" s="110">
        <v>-133.04</v>
      </c>
      <c r="F19" s="110">
        <v>-158.88</v>
      </c>
      <c r="G19" s="110">
        <v>25.84</v>
      </c>
      <c r="H19" s="110"/>
      <c r="I19" s="162" t="s">
        <v>14</v>
      </c>
      <c r="J19" s="159">
        <v>-49.6</v>
      </c>
      <c r="K19" s="109">
        <v>-55.45</v>
      </c>
      <c r="L19" s="169">
        <v>0</v>
      </c>
      <c r="M19" s="169">
        <v>5.85</v>
      </c>
      <c r="N19" s="169"/>
      <c r="O19" s="170" t="s">
        <v>19</v>
      </c>
      <c r="P19" s="169">
        <v>0</v>
      </c>
      <c r="Q19" s="112"/>
      <c r="S19" s="58"/>
      <c r="T19" s="58"/>
    </row>
    <row r="20" spans="1:20" ht="24">
      <c r="A20" s="246"/>
      <c r="B20" s="167" t="s">
        <v>32</v>
      </c>
      <c r="C20" s="108">
        <f t="shared" si="0"/>
        <v>2.1000000000000014</v>
      </c>
      <c r="D20" s="163"/>
      <c r="E20" s="110">
        <v>0</v>
      </c>
      <c r="F20" s="110">
        <v>0</v>
      </c>
      <c r="G20" s="110">
        <v>0</v>
      </c>
      <c r="H20" s="110"/>
      <c r="I20" s="162"/>
      <c r="J20" s="159">
        <v>0</v>
      </c>
      <c r="K20" s="109">
        <v>0</v>
      </c>
      <c r="L20" s="169">
        <v>0</v>
      </c>
      <c r="M20" s="169">
        <v>0</v>
      </c>
      <c r="N20" s="169"/>
      <c r="O20" s="170" t="s">
        <v>19</v>
      </c>
      <c r="P20" s="169">
        <v>2.1000000000000014</v>
      </c>
      <c r="Q20" s="112"/>
      <c r="S20" s="58"/>
      <c r="T20" s="58"/>
    </row>
    <row r="21" spans="1:20" ht="24">
      <c r="A21" s="246"/>
      <c r="B21" s="167" t="s">
        <v>33</v>
      </c>
      <c r="C21" s="108">
        <f t="shared" si="0"/>
        <v>-0.40000000000000036</v>
      </c>
      <c r="D21" s="163"/>
      <c r="E21" s="110">
        <v>0</v>
      </c>
      <c r="F21" s="110">
        <v>0</v>
      </c>
      <c r="G21" s="110">
        <v>0</v>
      </c>
      <c r="H21" s="110"/>
      <c r="I21" s="162"/>
      <c r="J21" s="159">
        <v>0</v>
      </c>
      <c r="K21" s="109">
        <v>0</v>
      </c>
      <c r="L21" s="169">
        <v>0</v>
      </c>
      <c r="M21" s="169">
        <v>0</v>
      </c>
      <c r="N21" s="169"/>
      <c r="O21" s="170" t="s">
        <v>19</v>
      </c>
      <c r="P21" s="169">
        <v>-0.40000000000000036</v>
      </c>
      <c r="Q21" s="112"/>
      <c r="S21" s="58"/>
      <c r="T21" s="58"/>
    </row>
    <row r="22" spans="1:20" ht="24">
      <c r="A22" s="246"/>
      <c r="B22" s="167" t="s">
        <v>34</v>
      </c>
      <c r="C22" s="108">
        <f t="shared" si="0"/>
        <v>-1.2000000000000011</v>
      </c>
      <c r="D22" s="163"/>
      <c r="E22" s="110">
        <v>0</v>
      </c>
      <c r="F22" s="110">
        <v>0</v>
      </c>
      <c r="G22" s="110">
        <v>0</v>
      </c>
      <c r="H22" s="110"/>
      <c r="I22" s="162"/>
      <c r="J22" s="159">
        <v>0</v>
      </c>
      <c r="K22" s="109">
        <v>0</v>
      </c>
      <c r="L22" s="169">
        <v>0</v>
      </c>
      <c r="M22" s="169">
        <v>0</v>
      </c>
      <c r="N22" s="169"/>
      <c r="O22" s="170" t="s">
        <v>19</v>
      </c>
      <c r="P22" s="169">
        <v>-1.2000000000000011</v>
      </c>
      <c r="Q22" s="112"/>
      <c r="S22" s="58"/>
      <c r="T22" s="58"/>
    </row>
    <row r="23" spans="1:20" ht="24">
      <c r="A23" s="246"/>
      <c r="B23" s="167" t="s">
        <v>35</v>
      </c>
      <c r="C23" s="108">
        <f t="shared" si="0"/>
        <v>0.10000000000000142</v>
      </c>
      <c r="D23" s="163"/>
      <c r="E23" s="110">
        <v>0</v>
      </c>
      <c r="F23" s="110">
        <v>0</v>
      </c>
      <c r="G23" s="110">
        <v>0</v>
      </c>
      <c r="H23" s="110"/>
      <c r="I23" s="162"/>
      <c r="J23" s="159">
        <v>0</v>
      </c>
      <c r="K23" s="109">
        <v>0</v>
      </c>
      <c r="L23" s="169">
        <v>0</v>
      </c>
      <c r="M23" s="169">
        <v>0</v>
      </c>
      <c r="N23" s="169"/>
      <c r="O23" s="170" t="s">
        <v>19</v>
      </c>
      <c r="P23" s="169">
        <v>0.10000000000000142</v>
      </c>
      <c r="Q23" s="112"/>
      <c r="S23" s="58"/>
      <c r="T23" s="58"/>
    </row>
    <row r="24" spans="1:20" ht="24">
      <c r="A24" s="246"/>
      <c r="B24" s="167" t="s">
        <v>36</v>
      </c>
      <c r="C24" s="108">
        <f t="shared" si="0"/>
        <v>259.51</v>
      </c>
      <c r="D24" s="163" t="s">
        <v>408</v>
      </c>
      <c r="E24" s="110">
        <v>269.89999999999998</v>
      </c>
      <c r="F24" s="110">
        <v>240.87999999999997</v>
      </c>
      <c r="G24" s="110">
        <v>29.02</v>
      </c>
      <c r="H24" s="110"/>
      <c r="I24" s="162" t="s">
        <v>14</v>
      </c>
      <c r="J24" s="159">
        <v>-9.9899999999999984</v>
      </c>
      <c r="K24" s="109">
        <v>-15.54</v>
      </c>
      <c r="L24" s="169">
        <v>2.15</v>
      </c>
      <c r="M24" s="169">
        <v>3.4</v>
      </c>
      <c r="N24" s="169"/>
      <c r="O24" s="170" t="s">
        <v>19</v>
      </c>
      <c r="P24" s="169">
        <v>-0.40000000000000036</v>
      </c>
      <c r="Q24" s="112"/>
      <c r="S24" s="58"/>
      <c r="T24" s="58"/>
    </row>
    <row r="25" spans="1:20" ht="24">
      <c r="A25" s="246"/>
      <c r="B25" s="167" t="s">
        <v>37</v>
      </c>
      <c r="C25" s="108">
        <f t="shared" si="0"/>
        <v>68.45</v>
      </c>
      <c r="D25" s="163" t="s">
        <v>408</v>
      </c>
      <c r="E25" s="110">
        <v>81.19</v>
      </c>
      <c r="F25" s="110">
        <v>77.05</v>
      </c>
      <c r="G25" s="110">
        <v>4.1399999999999997</v>
      </c>
      <c r="H25" s="110"/>
      <c r="I25" s="162" t="s">
        <v>14</v>
      </c>
      <c r="J25" s="159">
        <v>-7.64</v>
      </c>
      <c r="K25" s="109">
        <v>-19.68</v>
      </c>
      <c r="L25" s="169">
        <v>4.24</v>
      </c>
      <c r="M25" s="169">
        <v>7.8</v>
      </c>
      <c r="N25" s="169"/>
      <c r="O25" s="170" t="s">
        <v>19</v>
      </c>
      <c r="P25" s="169">
        <v>-5.0999999999999943</v>
      </c>
      <c r="Q25" s="112"/>
      <c r="S25" s="58"/>
      <c r="T25" s="58"/>
    </row>
    <row r="26" spans="1:20" ht="24">
      <c r="A26" s="246"/>
      <c r="B26" s="167" t="s">
        <v>38</v>
      </c>
      <c r="C26" s="108">
        <f t="shared" si="0"/>
        <v>60.02000000000001</v>
      </c>
      <c r="D26" s="163" t="s">
        <v>408</v>
      </c>
      <c r="E26" s="110">
        <v>80.58</v>
      </c>
      <c r="F26" s="110">
        <v>76.62</v>
      </c>
      <c r="G26" s="110">
        <v>3.96</v>
      </c>
      <c r="H26" s="110"/>
      <c r="I26" s="162" t="s">
        <v>14</v>
      </c>
      <c r="J26" s="159">
        <v>-18.959999999999997</v>
      </c>
      <c r="K26" s="109">
        <v>-25.4</v>
      </c>
      <c r="L26" s="169">
        <v>2.41</v>
      </c>
      <c r="M26" s="169">
        <v>4.03</v>
      </c>
      <c r="N26" s="169"/>
      <c r="O26" s="170" t="s">
        <v>19</v>
      </c>
      <c r="P26" s="169">
        <v>-1.5999999999999943</v>
      </c>
      <c r="Q26" s="112"/>
      <c r="S26" s="58"/>
      <c r="T26" s="58"/>
    </row>
    <row r="27" spans="1:20" ht="24">
      <c r="A27" s="246"/>
      <c r="B27" s="167" t="s">
        <v>39</v>
      </c>
      <c r="C27" s="108">
        <f t="shared" si="0"/>
        <v>98.31</v>
      </c>
      <c r="D27" s="163" t="s">
        <v>408</v>
      </c>
      <c r="E27" s="110">
        <v>134.80000000000001</v>
      </c>
      <c r="F27" s="110">
        <v>109.14000000000001</v>
      </c>
      <c r="G27" s="110">
        <v>25.66</v>
      </c>
      <c r="H27" s="110"/>
      <c r="I27" s="162" t="s">
        <v>14</v>
      </c>
      <c r="J27" s="159">
        <v>12.009999999999989</v>
      </c>
      <c r="K27" s="109">
        <v>0.69999999999998896</v>
      </c>
      <c r="L27" s="169">
        <v>3.01</v>
      </c>
      <c r="M27" s="169">
        <v>8.3000000000000007</v>
      </c>
      <c r="N27" s="169"/>
      <c r="O27" s="170" t="s">
        <v>19</v>
      </c>
      <c r="P27" s="169">
        <v>-48.5</v>
      </c>
      <c r="Q27" s="112"/>
      <c r="S27" s="58"/>
      <c r="T27" s="58"/>
    </row>
    <row r="28" spans="1:20" ht="24">
      <c r="A28" s="246"/>
      <c r="B28" s="167" t="s">
        <v>40</v>
      </c>
      <c r="C28" s="108">
        <f t="shared" si="0"/>
        <v>16.800000000000011</v>
      </c>
      <c r="D28" s="163" t="s">
        <v>408</v>
      </c>
      <c r="E28" s="110">
        <v>18.010000000000002</v>
      </c>
      <c r="F28" s="110">
        <v>13.330000000000002</v>
      </c>
      <c r="G28" s="110">
        <v>4.68</v>
      </c>
      <c r="H28" s="110"/>
      <c r="I28" s="162" t="s">
        <v>14</v>
      </c>
      <c r="J28" s="159">
        <v>12.79000000000001</v>
      </c>
      <c r="K28" s="109">
        <v>9.0600000000000094</v>
      </c>
      <c r="L28" s="169">
        <v>1.52</v>
      </c>
      <c r="M28" s="169">
        <v>2.21</v>
      </c>
      <c r="N28" s="169"/>
      <c r="O28" s="170" t="s">
        <v>19</v>
      </c>
      <c r="P28" s="169">
        <v>-14</v>
      </c>
      <c r="Q28" s="112"/>
      <c r="S28" s="58"/>
      <c r="T28" s="58"/>
    </row>
    <row r="29" spans="1:20" s="54" customFormat="1">
      <c r="A29" s="246" t="s">
        <v>41</v>
      </c>
      <c r="B29" s="165" t="s">
        <v>41</v>
      </c>
      <c r="C29" s="108">
        <f t="shared" si="0"/>
        <v>127.23999999999998</v>
      </c>
      <c r="D29" s="164"/>
      <c r="E29" s="164">
        <v>188.77</v>
      </c>
      <c r="F29" s="164">
        <v>156.70000000000002</v>
      </c>
      <c r="G29" s="164">
        <v>32.07</v>
      </c>
      <c r="H29" s="164"/>
      <c r="I29" s="166"/>
      <c r="J29" s="159">
        <v>-40.130000000000024</v>
      </c>
      <c r="K29" s="164">
        <v>-51.620000000000026</v>
      </c>
      <c r="L29" s="164">
        <v>3.4399999999999968</v>
      </c>
      <c r="M29" s="164">
        <v>8.0500000000000007</v>
      </c>
      <c r="N29" s="164">
        <v>0</v>
      </c>
      <c r="O29" s="164"/>
      <c r="P29" s="164">
        <v>-21.400000000000002</v>
      </c>
      <c r="Q29" s="161"/>
      <c r="S29" s="62"/>
      <c r="T29" s="62"/>
    </row>
    <row r="30" spans="1:20" ht="24">
      <c r="A30" s="246"/>
      <c r="B30" s="167" t="s">
        <v>43</v>
      </c>
      <c r="C30" s="108">
        <f t="shared" si="0"/>
        <v>73.049999999999983</v>
      </c>
      <c r="D30" s="163" t="s">
        <v>408</v>
      </c>
      <c r="E30" s="110">
        <v>51.28</v>
      </c>
      <c r="F30" s="110">
        <v>36.04</v>
      </c>
      <c r="G30" s="110">
        <v>15.24</v>
      </c>
      <c r="H30" s="110"/>
      <c r="I30" s="162" t="s">
        <v>14</v>
      </c>
      <c r="J30" s="159">
        <v>21.769999999999985</v>
      </c>
      <c r="K30" s="109">
        <v>18.789999999999985</v>
      </c>
      <c r="L30" s="169">
        <v>0</v>
      </c>
      <c r="M30" s="169">
        <v>2.98</v>
      </c>
      <c r="N30" s="169"/>
      <c r="O30" s="170" t="s">
        <v>19</v>
      </c>
      <c r="P30" s="169">
        <v>0</v>
      </c>
      <c r="Q30" s="112"/>
      <c r="S30" s="58"/>
      <c r="T30" s="58"/>
    </row>
    <row r="31" spans="1:20" ht="24">
      <c r="A31" s="246"/>
      <c r="B31" s="167" t="s">
        <v>44</v>
      </c>
      <c r="C31" s="108">
        <f t="shared" si="0"/>
        <v>37.36</v>
      </c>
      <c r="D31" s="163" t="s">
        <v>408</v>
      </c>
      <c r="E31" s="110">
        <v>62.07</v>
      </c>
      <c r="F31" s="110">
        <v>51.95</v>
      </c>
      <c r="G31" s="110">
        <v>10.119999999999999</v>
      </c>
      <c r="H31" s="110"/>
      <c r="I31" s="162" t="s">
        <v>14</v>
      </c>
      <c r="J31" s="159">
        <v>-12.21</v>
      </c>
      <c r="K31" s="109">
        <v>-11.21</v>
      </c>
      <c r="L31" s="169">
        <v>0</v>
      </c>
      <c r="M31" s="169">
        <v>-1</v>
      </c>
      <c r="N31" s="169"/>
      <c r="O31" s="170" t="s">
        <v>19</v>
      </c>
      <c r="P31" s="169">
        <v>-12.5</v>
      </c>
      <c r="Q31" s="112"/>
      <c r="S31" s="58"/>
      <c r="T31" s="58"/>
    </row>
    <row r="32" spans="1:20" ht="24">
      <c r="A32" s="246"/>
      <c r="B32" s="167" t="s">
        <v>45</v>
      </c>
      <c r="C32" s="108">
        <f t="shared" si="0"/>
        <v>-56.989999999999995</v>
      </c>
      <c r="D32" s="163" t="s">
        <v>408</v>
      </c>
      <c r="E32" s="110">
        <v>-47.8</v>
      </c>
      <c r="F32" s="110">
        <v>-44.709999999999994</v>
      </c>
      <c r="G32" s="110">
        <v>-3.09</v>
      </c>
      <c r="H32" s="110"/>
      <c r="I32" s="162" t="s">
        <v>14</v>
      </c>
      <c r="J32" s="159">
        <v>-9.39</v>
      </c>
      <c r="K32" s="109">
        <v>-9.35</v>
      </c>
      <c r="L32" s="169">
        <v>0.26</v>
      </c>
      <c r="M32" s="169">
        <v>-0.3</v>
      </c>
      <c r="N32" s="169"/>
      <c r="O32" s="170" t="s">
        <v>19</v>
      </c>
      <c r="P32" s="169">
        <v>0.19999999999999929</v>
      </c>
      <c r="Q32" s="112"/>
      <c r="S32" s="58"/>
      <c r="T32" s="58"/>
    </row>
    <row r="33" spans="1:20" ht="24">
      <c r="A33" s="246"/>
      <c r="B33" s="167" t="s">
        <v>46</v>
      </c>
      <c r="C33" s="108">
        <f t="shared" si="0"/>
        <v>32.100000000000023</v>
      </c>
      <c r="D33" s="163" t="s">
        <v>408</v>
      </c>
      <c r="E33" s="110">
        <v>68.19</v>
      </c>
      <c r="F33" s="110">
        <v>63.05</v>
      </c>
      <c r="G33" s="110">
        <v>5.14</v>
      </c>
      <c r="H33" s="110"/>
      <c r="I33" s="162" t="s">
        <v>14</v>
      </c>
      <c r="J33" s="159">
        <v>-35.889999999999972</v>
      </c>
      <c r="K33" s="109">
        <v>-40.57999999999997</v>
      </c>
      <c r="L33" s="169">
        <v>1.7899999999999991</v>
      </c>
      <c r="M33" s="169">
        <v>2.9</v>
      </c>
      <c r="N33" s="169"/>
      <c r="O33" s="170" t="s">
        <v>19</v>
      </c>
      <c r="P33" s="169">
        <v>-0.20000000000000284</v>
      </c>
      <c r="Q33" s="112"/>
      <c r="S33" s="58"/>
      <c r="T33" s="58"/>
    </row>
    <row r="34" spans="1:20" ht="24">
      <c r="A34" s="246"/>
      <c r="B34" s="167" t="s">
        <v>47</v>
      </c>
      <c r="C34" s="108">
        <f t="shared" si="0"/>
        <v>31.879999999999953</v>
      </c>
      <c r="D34" s="163" t="s">
        <v>408</v>
      </c>
      <c r="E34" s="110">
        <v>36.159999999999997</v>
      </c>
      <c r="F34" s="110">
        <v>33.659999999999997</v>
      </c>
      <c r="G34" s="110">
        <v>2.5</v>
      </c>
      <c r="H34" s="110"/>
      <c r="I34" s="162" t="s">
        <v>14</v>
      </c>
      <c r="J34" s="159">
        <v>-1.3800000000000434</v>
      </c>
      <c r="K34" s="109">
        <v>-7.4000000000000412</v>
      </c>
      <c r="L34" s="169">
        <v>2.009999999999998</v>
      </c>
      <c r="M34" s="169">
        <v>4.01</v>
      </c>
      <c r="N34" s="169"/>
      <c r="O34" s="170" t="s">
        <v>19</v>
      </c>
      <c r="P34" s="169">
        <v>-2.8999999999999986</v>
      </c>
      <c r="Q34" s="112"/>
      <c r="S34" s="58"/>
      <c r="T34" s="58"/>
    </row>
    <row r="35" spans="1:20" ht="24">
      <c r="A35" s="246"/>
      <c r="B35" s="167" t="s">
        <v>48</v>
      </c>
      <c r="C35" s="108">
        <f t="shared" si="0"/>
        <v>9.84</v>
      </c>
      <c r="D35" s="163" t="s">
        <v>408</v>
      </c>
      <c r="E35" s="110">
        <v>18.87</v>
      </c>
      <c r="F35" s="110">
        <v>16.71</v>
      </c>
      <c r="G35" s="110">
        <v>2.16</v>
      </c>
      <c r="H35" s="110"/>
      <c r="I35" s="162" t="s">
        <v>14</v>
      </c>
      <c r="J35" s="159">
        <v>-3.0300000000000002</v>
      </c>
      <c r="K35" s="109">
        <v>-1.8699999999999999</v>
      </c>
      <c r="L35" s="169">
        <v>-0.62000000000000011</v>
      </c>
      <c r="M35" s="169">
        <v>-0.54</v>
      </c>
      <c r="N35" s="169"/>
      <c r="O35" s="170" t="s">
        <v>19</v>
      </c>
      <c r="P35" s="169">
        <v>-6.0000000000000009</v>
      </c>
      <c r="Q35" s="112"/>
      <c r="S35" s="58"/>
      <c r="T35" s="58"/>
    </row>
    <row r="36" spans="1:20" s="54" customFormat="1">
      <c r="A36" s="246" t="s">
        <v>49</v>
      </c>
      <c r="B36" s="165" t="s">
        <v>49</v>
      </c>
      <c r="C36" s="108">
        <f t="shared" si="0"/>
        <v>274.55999999999995</v>
      </c>
      <c r="D36" s="164"/>
      <c r="E36" s="164">
        <v>242.38</v>
      </c>
      <c r="F36" s="164">
        <v>206.94</v>
      </c>
      <c r="G36" s="164">
        <v>35.44</v>
      </c>
      <c r="H36" s="164"/>
      <c r="I36" s="166"/>
      <c r="J36" s="159">
        <v>196.87999999999994</v>
      </c>
      <c r="K36" s="164">
        <v>101.51999999999995</v>
      </c>
      <c r="L36" s="164">
        <v>31.070000000000004</v>
      </c>
      <c r="M36" s="164">
        <v>64.290000000000006</v>
      </c>
      <c r="N36" s="164">
        <v>0</v>
      </c>
      <c r="O36" s="164"/>
      <c r="P36" s="164">
        <v>-164.7</v>
      </c>
      <c r="Q36" s="161"/>
      <c r="S36" s="62"/>
      <c r="T36" s="62"/>
    </row>
    <row r="37" spans="1:20" ht="24">
      <c r="A37" s="246"/>
      <c r="B37" s="167" t="s">
        <v>51</v>
      </c>
      <c r="C37" s="108">
        <f t="shared" si="0"/>
        <v>121.64</v>
      </c>
      <c r="D37" s="163" t="s">
        <v>408</v>
      </c>
      <c r="E37" s="110">
        <v>58.08</v>
      </c>
      <c r="F37" s="110">
        <v>40.4</v>
      </c>
      <c r="G37" s="110">
        <v>17.68</v>
      </c>
      <c r="H37" s="110"/>
      <c r="I37" s="162" t="s">
        <v>14</v>
      </c>
      <c r="J37" s="159">
        <v>63.56</v>
      </c>
      <c r="K37" s="109">
        <v>57.43</v>
      </c>
      <c r="L37" s="169">
        <v>0</v>
      </c>
      <c r="M37" s="169">
        <v>6.13</v>
      </c>
      <c r="N37" s="169"/>
      <c r="O37" s="170" t="s">
        <v>19</v>
      </c>
      <c r="P37" s="169">
        <v>0</v>
      </c>
      <c r="Q37" s="112"/>
      <c r="S37" s="58"/>
      <c r="T37" s="58"/>
    </row>
    <row r="38" spans="1:20" ht="24">
      <c r="A38" s="246"/>
      <c r="B38" s="167" t="s">
        <v>52</v>
      </c>
      <c r="C38" s="108">
        <f t="shared" si="0"/>
        <v>-20.36</v>
      </c>
      <c r="D38" s="163" t="s">
        <v>408</v>
      </c>
      <c r="E38" s="110">
        <v>-21.75</v>
      </c>
      <c r="F38" s="110">
        <v>-20.79</v>
      </c>
      <c r="G38" s="110">
        <v>-0.96</v>
      </c>
      <c r="H38" s="110"/>
      <c r="I38" s="162" t="s">
        <v>14</v>
      </c>
      <c r="J38" s="159">
        <v>1.3900000000000001</v>
      </c>
      <c r="K38" s="109">
        <v>1.1100000000000001</v>
      </c>
      <c r="L38" s="169">
        <v>0.14000000000000001</v>
      </c>
      <c r="M38" s="169">
        <v>0.14000000000000001</v>
      </c>
      <c r="N38" s="169"/>
      <c r="O38" s="170" t="s">
        <v>19</v>
      </c>
      <c r="P38" s="169">
        <v>0</v>
      </c>
      <c r="Q38" s="112"/>
      <c r="S38" s="58"/>
      <c r="T38" s="58"/>
    </row>
    <row r="39" spans="1:20" ht="24">
      <c r="A39" s="246"/>
      <c r="B39" s="167" t="s">
        <v>53</v>
      </c>
      <c r="C39" s="108">
        <f t="shared" si="0"/>
        <v>-69.790000000000006</v>
      </c>
      <c r="D39" s="163" t="s">
        <v>408</v>
      </c>
      <c r="E39" s="110">
        <v>-70.290000000000006</v>
      </c>
      <c r="F39" s="110">
        <v>-70.14</v>
      </c>
      <c r="G39" s="110">
        <v>-0.15</v>
      </c>
      <c r="H39" s="110"/>
      <c r="I39" s="111"/>
      <c r="J39" s="159">
        <v>0</v>
      </c>
      <c r="K39" s="109">
        <v>0</v>
      </c>
      <c r="L39" s="169">
        <v>0</v>
      </c>
      <c r="M39" s="169">
        <v>0</v>
      </c>
      <c r="N39" s="169"/>
      <c r="O39" s="170" t="s">
        <v>19</v>
      </c>
      <c r="P39" s="169">
        <v>0.5</v>
      </c>
      <c r="Q39" s="112"/>
      <c r="S39" s="58"/>
      <c r="T39" s="58"/>
    </row>
    <row r="40" spans="1:20" ht="24">
      <c r="A40" s="246"/>
      <c r="B40" s="167" t="s">
        <v>54</v>
      </c>
      <c r="C40" s="108">
        <f t="shared" si="0"/>
        <v>-37.86</v>
      </c>
      <c r="D40" s="163" t="s">
        <v>408</v>
      </c>
      <c r="E40" s="110">
        <v>-41.95</v>
      </c>
      <c r="F40" s="110">
        <v>-45.050000000000004</v>
      </c>
      <c r="G40" s="110">
        <v>3.1</v>
      </c>
      <c r="H40" s="110"/>
      <c r="I40" s="162" t="s">
        <v>14</v>
      </c>
      <c r="J40" s="159">
        <v>4.3899999999999997</v>
      </c>
      <c r="K40" s="109">
        <v>4.3899999999999997</v>
      </c>
      <c r="L40" s="169">
        <v>0</v>
      </c>
      <c r="M40" s="169">
        <v>0</v>
      </c>
      <c r="N40" s="169"/>
      <c r="O40" s="170" t="s">
        <v>19</v>
      </c>
      <c r="P40" s="169">
        <v>-0.29999999999999893</v>
      </c>
      <c r="Q40" s="112"/>
      <c r="S40" s="58"/>
      <c r="T40" s="58"/>
    </row>
    <row r="41" spans="1:20" ht="24">
      <c r="A41" s="246"/>
      <c r="B41" s="167" t="s">
        <v>55</v>
      </c>
      <c r="C41" s="108">
        <f t="shared" si="0"/>
        <v>-36.630000000000003</v>
      </c>
      <c r="D41" s="163" t="s">
        <v>408</v>
      </c>
      <c r="E41" s="110">
        <v>-36.03</v>
      </c>
      <c r="F41" s="110">
        <v>-30.76</v>
      </c>
      <c r="G41" s="110">
        <v>-5.27</v>
      </c>
      <c r="H41" s="110"/>
      <c r="I41" s="111"/>
      <c r="J41" s="159">
        <v>0</v>
      </c>
      <c r="K41" s="109">
        <v>0</v>
      </c>
      <c r="L41" s="169">
        <v>0</v>
      </c>
      <c r="M41" s="169">
        <v>0</v>
      </c>
      <c r="N41" s="169"/>
      <c r="O41" s="170" t="s">
        <v>19</v>
      </c>
      <c r="P41" s="169">
        <v>-0.59999999999999964</v>
      </c>
      <c r="Q41" s="112"/>
      <c r="S41" s="58"/>
      <c r="T41" s="58"/>
    </row>
    <row r="42" spans="1:20" ht="24">
      <c r="A42" s="246"/>
      <c r="B42" s="167" t="s">
        <v>56</v>
      </c>
      <c r="C42" s="108">
        <f t="shared" si="0"/>
        <v>-7.7600000000000016</v>
      </c>
      <c r="D42" s="163" t="s">
        <v>408</v>
      </c>
      <c r="E42" s="110">
        <v>-26.980000000000004</v>
      </c>
      <c r="F42" s="110">
        <v>-19.380000000000003</v>
      </c>
      <c r="G42" s="110">
        <v>-7.6</v>
      </c>
      <c r="H42" s="110"/>
      <c r="I42" s="162" t="s">
        <v>14</v>
      </c>
      <c r="J42" s="159">
        <v>18.419999999999998</v>
      </c>
      <c r="K42" s="109">
        <v>14.6</v>
      </c>
      <c r="L42" s="169">
        <v>0.76</v>
      </c>
      <c r="M42" s="169">
        <v>3.06</v>
      </c>
      <c r="N42" s="169"/>
      <c r="O42" s="170" t="s">
        <v>19</v>
      </c>
      <c r="P42" s="169">
        <v>0.80000000000000426</v>
      </c>
      <c r="Q42" s="112"/>
      <c r="S42" s="58"/>
      <c r="T42" s="58"/>
    </row>
    <row r="43" spans="1:20" ht="24">
      <c r="A43" s="246"/>
      <c r="B43" s="167" t="s">
        <v>57</v>
      </c>
      <c r="C43" s="108">
        <f t="shared" si="0"/>
        <v>148.91000000000011</v>
      </c>
      <c r="D43" s="163" t="s">
        <v>408</v>
      </c>
      <c r="E43" s="110">
        <v>148.56</v>
      </c>
      <c r="F43" s="110">
        <v>143.56</v>
      </c>
      <c r="G43" s="110">
        <v>5</v>
      </c>
      <c r="H43" s="110"/>
      <c r="I43" s="162" t="s">
        <v>14</v>
      </c>
      <c r="J43" s="159">
        <v>2.9500000000001005</v>
      </c>
      <c r="K43" s="109">
        <v>-13.0899999999999</v>
      </c>
      <c r="L43" s="169">
        <v>6.66</v>
      </c>
      <c r="M43" s="169">
        <v>9.3800000000000008</v>
      </c>
      <c r="N43" s="169"/>
      <c r="O43" s="170" t="s">
        <v>19</v>
      </c>
      <c r="P43" s="169">
        <v>-2.5999999999999943</v>
      </c>
      <c r="Q43" s="112"/>
      <c r="S43" s="58"/>
      <c r="T43" s="58"/>
    </row>
    <row r="44" spans="1:20" ht="24">
      <c r="A44" s="246"/>
      <c r="B44" s="167" t="s">
        <v>58</v>
      </c>
      <c r="C44" s="108">
        <f t="shared" si="0"/>
        <v>27.750000000000053</v>
      </c>
      <c r="D44" s="163" t="s">
        <v>408</v>
      </c>
      <c r="E44" s="110">
        <v>20.94</v>
      </c>
      <c r="F44" s="110">
        <v>20.3</v>
      </c>
      <c r="G44" s="110">
        <v>0.64</v>
      </c>
      <c r="H44" s="110"/>
      <c r="I44" s="162" t="s">
        <v>14</v>
      </c>
      <c r="J44" s="159">
        <v>0.11000000000004961</v>
      </c>
      <c r="K44" s="109">
        <v>-6.7999999999999501</v>
      </c>
      <c r="L44" s="169">
        <v>3.03</v>
      </c>
      <c r="M44" s="169">
        <v>3.88</v>
      </c>
      <c r="N44" s="169"/>
      <c r="O44" s="170" t="s">
        <v>19</v>
      </c>
      <c r="P44" s="169">
        <v>6.7000000000000028</v>
      </c>
      <c r="Q44" s="112"/>
      <c r="S44" s="58"/>
      <c r="T44" s="58"/>
    </row>
    <row r="45" spans="1:20" ht="24">
      <c r="A45" s="246"/>
      <c r="B45" s="167" t="s">
        <v>59</v>
      </c>
      <c r="C45" s="108">
        <f t="shared" si="0"/>
        <v>19.549999999999986</v>
      </c>
      <c r="D45" s="163" t="s">
        <v>408</v>
      </c>
      <c r="E45" s="110">
        <v>35.58</v>
      </c>
      <c r="F45" s="110">
        <v>33.25</v>
      </c>
      <c r="G45" s="110">
        <v>2.33</v>
      </c>
      <c r="H45" s="110"/>
      <c r="I45" s="162" t="s">
        <v>14</v>
      </c>
      <c r="J45" s="159">
        <v>-4.7300000000000093</v>
      </c>
      <c r="K45" s="109">
        <v>-8.1100000000000101</v>
      </c>
      <c r="L45" s="169">
        <v>0.91</v>
      </c>
      <c r="M45" s="169">
        <v>2.4700000000000002</v>
      </c>
      <c r="N45" s="169"/>
      <c r="O45" s="170" t="s">
        <v>19</v>
      </c>
      <c r="P45" s="169">
        <v>-11.3</v>
      </c>
      <c r="Q45" s="112"/>
      <c r="S45" s="58"/>
      <c r="T45" s="58"/>
    </row>
    <row r="46" spans="1:20" ht="24">
      <c r="A46" s="246"/>
      <c r="B46" s="167" t="s">
        <v>60</v>
      </c>
      <c r="C46" s="108">
        <f t="shared" si="0"/>
        <v>57.82</v>
      </c>
      <c r="D46" s="163" t="s">
        <v>408</v>
      </c>
      <c r="E46" s="110">
        <v>33.94</v>
      </c>
      <c r="F46" s="110">
        <v>32.51</v>
      </c>
      <c r="G46" s="110">
        <v>1.43</v>
      </c>
      <c r="H46" s="110"/>
      <c r="I46" s="162" t="s">
        <v>14</v>
      </c>
      <c r="J46" s="159">
        <v>24.880000000000003</v>
      </c>
      <c r="K46" s="109">
        <v>17.91</v>
      </c>
      <c r="L46" s="169">
        <v>2.5499999999999998</v>
      </c>
      <c r="M46" s="169">
        <v>4.42</v>
      </c>
      <c r="N46" s="169"/>
      <c r="O46" s="170" t="s">
        <v>19</v>
      </c>
      <c r="P46" s="169">
        <v>-1</v>
      </c>
      <c r="Q46" s="112"/>
      <c r="S46" s="58"/>
      <c r="T46" s="58"/>
    </row>
    <row r="47" spans="1:20" ht="24">
      <c r="A47" s="246"/>
      <c r="B47" s="167" t="s">
        <v>61</v>
      </c>
      <c r="C47" s="108">
        <f t="shared" si="0"/>
        <v>63.58999999999989</v>
      </c>
      <c r="D47" s="163" t="s">
        <v>408</v>
      </c>
      <c r="E47" s="110">
        <v>58.25</v>
      </c>
      <c r="F47" s="110">
        <v>50.67</v>
      </c>
      <c r="G47" s="110">
        <v>7.58</v>
      </c>
      <c r="H47" s="110"/>
      <c r="I47" s="162" t="s">
        <v>14</v>
      </c>
      <c r="J47" s="159">
        <v>5.4399999999999</v>
      </c>
      <c r="K47" s="109">
        <v>-20.8900000000001</v>
      </c>
      <c r="L47" s="169">
        <v>10.47</v>
      </c>
      <c r="M47" s="169">
        <v>15.86</v>
      </c>
      <c r="N47" s="169"/>
      <c r="O47" s="170" t="s">
        <v>19</v>
      </c>
      <c r="P47" s="169">
        <v>-0.10000000000000853</v>
      </c>
      <c r="Q47" s="112"/>
      <c r="S47" s="58"/>
      <c r="T47" s="58"/>
    </row>
    <row r="48" spans="1:20" ht="24">
      <c r="A48" s="246"/>
      <c r="B48" s="167" t="s">
        <v>62</v>
      </c>
      <c r="C48" s="108">
        <f t="shared" si="0"/>
        <v>-93.150000000000091</v>
      </c>
      <c r="D48" s="163" t="s">
        <v>408</v>
      </c>
      <c r="E48" s="110">
        <v>-32.96</v>
      </c>
      <c r="F48" s="110">
        <v>-39.57</v>
      </c>
      <c r="G48" s="110">
        <v>6.61</v>
      </c>
      <c r="H48" s="110"/>
      <c r="I48" s="162" t="s">
        <v>14</v>
      </c>
      <c r="J48" s="159">
        <v>32.909999999999911</v>
      </c>
      <c r="K48" s="109">
        <v>20.4499999999999</v>
      </c>
      <c r="L48" s="169">
        <v>3.42</v>
      </c>
      <c r="M48" s="169">
        <v>9.0400000000000098</v>
      </c>
      <c r="N48" s="169"/>
      <c r="O48" s="170" t="s">
        <v>19</v>
      </c>
      <c r="P48" s="169">
        <v>-93.100000000000009</v>
      </c>
      <c r="Q48" s="112"/>
      <c r="S48" s="58"/>
      <c r="T48" s="58"/>
    </row>
    <row r="49" spans="1:20" ht="24">
      <c r="A49" s="246"/>
      <c r="B49" s="167" t="s">
        <v>63</v>
      </c>
      <c r="C49" s="108">
        <f t="shared" si="0"/>
        <v>100.85000000000001</v>
      </c>
      <c r="D49" s="163" t="s">
        <v>408</v>
      </c>
      <c r="E49" s="110">
        <v>116.99</v>
      </c>
      <c r="F49" s="110">
        <v>111.94</v>
      </c>
      <c r="G49" s="110">
        <v>5.05</v>
      </c>
      <c r="H49" s="110"/>
      <c r="I49" s="162" t="s">
        <v>14</v>
      </c>
      <c r="J49" s="159">
        <v>47.56</v>
      </c>
      <c r="K49" s="109">
        <v>34.520000000000003</v>
      </c>
      <c r="L49" s="169">
        <v>3.13</v>
      </c>
      <c r="M49" s="169">
        <v>9.91</v>
      </c>
      <c r="N49" s="169"/>
      <c r="O49" s="170" t="s">
        <v>19</v>
      </c>
      <c r="P49" s="169">
        <v>-63.7</v>
      </c>
      <c r="Q49" s="112"/>
      <c r="S49" s="58"/>
      <c r="T49" s="58"/>
    </row>
    <row r="50" spans="1:20" s="54" customFormat="1">
      <c r="A50" s="246" t="s">
        <v>64</v>
      </c>
      <c r="B50" s="165" t="s">
        <v>64</v>
      </c>
      <c r="C50" s="108">
        <f t="shared" si="0"/>
        <v>-119.70000000000036</v>
      </c>
      <c r="D50" s="164"/>
      <c r="E50" s="164">
        <v>146.49000000000004</v>
      </c>
      <c r="F50" s="164">
        <v>-47.350000000000023</v>
      </c>
      <c r="G50" s="164">
        <v>193.84000000000006</v>
      </c>
      <c r="H50" s="164"/>
      <c r="I50" s="166"/>
      <c r="J50" s="159">
        <v>42.109999999999616</v>
      </c>
      <c r="K50" s="164">
        <v>-167.19000000000037</v>
      </c>
      <c r="L50" s="164">
        <v>65.150000000000006</v>
      </c>
      <c r="M50" s="164">
        <v>144.14999999999998</v>
      </c>
      <c r="N50" s="164">
        <v>0</v>
      </c>
      <c r="O50" s="164"/>
      <c r="P50" s="164">
        <v>-308.3</v>
      </c>
      <c r="Q50" s="161"/>
      <c r="S50" s="62"/>
      <c r="T50" s="62"/>
    </row>
    <row r="51" spans="1:20" ht="24">
      <c r="A51" s="246"/>
      <c r="B51" s="167" t="s">
        <v>66</v>
      </c>
      <c r="C51" s="108">
        <f t="shared" si="0"/>
        <v>-256.23</v>
      </c>
      <c r="D51" s="163" t="s">
        <v>408</v>
      </c>
      <c r="E51" s="110">
        <v>-292.60000000000002</v>
      </c>
      <c r="F51" s="110">
        <v>-388</v>
      </c>
      <c r="G51" s="110">
        <v>95.4</v>
      </c>
      <c r="H51" s="110"/>
      <c r="I51" s="162" t="s">
        <v>14</v>
      </c>
      <c r="J51" s="159">
        <v>36.369999999999997</v>
      </c>
      <c r="K51" s="109">
        <v>29.15</v>
      </c>
      <c r="L51" s="169">
        <v>0</v>
      </c>
      <c r="M51" s="169">
        <v>7.22</v>
      </c>
      <c r="N51" s="169"/>
      <c r="O51" s="170" t="s">
        <v>19</v>
      </c>
      <c r="P51" s="169">
        <v>0</v>
      </c>
      <c r="Q51" s="112"/>
      <c r="S51" s="58"/>
      <c r="T51" s="58"/>
    </row>
    <row r="52" spans="1:20" ht="24">
      <c r="A52" s="246"/>
      <c r="B52" s="167" t="s">
        <v>67</v>
      </c>
      <c r="C52" s="108">
        <f t="shared" si="0"/>
        <v>2.8899999999999997</v>
      </c>
      <c r="D52" s="168"/>
      <c r="E52" s="110">
        <v>0</v>
      </c>
      <c r="F52" s="110">
        <v>0</v>
      </c>
      <c r="G52" s="110">
        <v>0</v>
      </c>
      <c r="H52" s="110"/>
      <c r="I52" s="162" t="s">
        <v>14</v>
      </c>
      <c r="J52" s="159">
        <v>4.1900000000000004</v>
      </c>
      <c r="K52" s="109">
        <v>2.74</v>
      </c>
      <c r="L52" s="169">
        <v>0.66</v>
      </c>
      <c r="M52" s="169">
        <v>0.79</v>
      </c>
      <c r="N52" s="169"/>
      <c r="O52" s="170" t="s">
        <v>19</v>
      </c>
      <c r="P52" s="169">
        <v>-1.3000000000000007</v>
      </c>
      <c r="Q52" s="112"/>
      <c r="S52" s="58"/>
      <c r="T52" s="58"/>
    </row>
    <row r="53" spans="1:20" ht="24">
      <c r="A53" s="246"/>
      <c r="B53" s="167" t="s">
        <v>68</v>
      </c>
      <c r="C53" s="108">
        <f t="shared" si="0"/>
        <v>-0.80000000000000071</v>
      </c>
      <c r="D53" s="168"/>
      <c r="E53" s="110">
        <v>0</v>
      </c>
      <c r="F53" s="110">
        <v>0</v>
      </c>
      <c r="G53" s="110">
        <v>0</v>
      </c>
      <c r="H53" s="110"/>
      <c r="I53" s="111"/>
      <c r="J53" s="159">
        <v>0</v>
      </c>
      <c r="K53" s="109">
        <v>0</v>
      </c>
      <c r="L53" s="169">
        <v>0</v>
      </c>
      <c r="M53" s="169">
        <v>0</v>
      </c>
      <c r="N53" s="169"/>
      <c r="O53" s="170" t="s">
        <v>19</v>
      </c>
      <c r="P53" s="169">
        <v>-0.80000000000000071</v>
      </c>
      <c r="Q53" s="112"/>
      <c r="S53" s="58"/>
      <c r="T53" s="58"/>
    </row>
    <row r="54" spans="1:20" ht="24">
      <c r="A54" s="246"/>
      <c r="B54" s="167" t="s">
        <v>69</v>
      </c>
      <c r="C54" s="108">
        <f t="shared" si="0"/>
        <v>0.19999999999999929</v>
      </c>
      <c r="D54" s="168"/>
      <c r="E54" s="110">
        <v>0</v>
      </c>
      <c r="F54" s="110">
        <v>0</v>
      </c>
      <c r="G54" s="110">
        <v>0</v>
      </c>
      <c r="H54" s="110"/>
      <c r="I54" s="111"/>
      <c r="J54" s="159">
        <v>0</v>
      </c>
      <c r="K54" s="109">
        <v>0</v>
      </c>
      <c r="L54" s="169">
        <v>0</v>
      </c>
      <c r="M54" s="169">
        <v>0</v>
      </c>
      <c r="N54" s="169"/>
      <c r="O54" s="170" t="s">
        <v>19</v>
      </c>
      <c r="P54" s="169">
        <v>0.19999999999999929</v>
      </c>
      <c r="Q54" s="112"/>
      <c r="S54" s="58"/>
      <c r="T54" s="58"/>
    </row>
    <row r="55" spans="1:20" ht="24">
      <c r="A55" s="246"/>
      <c r="B55" s="167" t="s">
        <v>70</v>
      </c>
      <c r="C55" s="108">
        <f t="shared" si="0"/>
        <v>270.18</v>
      </c>
      <c r="D55" s="163" t="s">
        <v>408</v>
      </c>
      <c r="E55" s="110">
        <v>257.20999999999998</v>
      </c>
      <c r="F55" s="110">
        <v>250.26999999999998</v>
      </c>
      <c r="G55" s="110">
        <v>6.94</v>
      </c>
      <c r="H55" s="110"/>
      <c r="I55" s="162" t="s">
        <v>14</v>
      </c>
      <c r="J55" s="159">
        <v>17.670000000000002</v>
      </c>
      <c r="K55" s="109">
        <v>-17.149999999999999</v>
      </c>
      <c r="L55" s="169">
        <v>14.76</v>
      </c>
      <c r="M55" s="169">
        <v>20.059999999999999</v>
      </c>
      <c r="N55" s="169"/>
      <c r="O55" s="170" t="s">
        <v>19</v>
      </c>
      <c r="P55" s="169">
        <v>-4.6999999999999886</v>
      </c>
      <c r="Q55" s="112"/>
      <c r="S55" s="58"/>
      <c r="T55" s="58"/>
    </row>
    <row r="56" spans="1:20" ht="24">
      <c r="A56" s="246"/>
      <c r="B56" s="167" t="s">
        <v>71</v>
      </c>
      <c r="C56" s="108">
        <f t="shared" si="0"/>
        <v>33.049999999999997</v>
      </c>
      <c r="D56" s="163" t="s">
        <v>408</v>
      </c>
      <c r="E56" s="110">
        <v>83.02</v>
      </c>
      <c r="F56" s="110">
        <v>69.259999999999991</v>
      </c>
      <c r="G56" s="110">
        <v>13.76</v>
      </c>
      <c r="H56" s="110"/>
      <c r="I56" s="162" t="s">
        <v>14</v>
      </c>
      <c r="J56" s="159">
        <v>13.33</v>
      </c>
      <c r="K56" s="109">
        <v>-2.12</v>
      </c>
      <c r="L56" s="169">
        <v>4.05</v>
      </c>
      <c r="M56" s="169">
        <v>11.4</v>
      </c>
      <c r="N56" s="169"/>
      <c r="O56" s="170" t="s">
        <v>19</v>
      </c>
      <c r="P56" s="169">
        <v>-63.3</v>
      </c>
      <c r="Q56" s="112"/>
      <c r="S56" s="58"/>
      <c r="T56" s="58"/>
    </row>
    <row r="57" spans="1:20" ht="24">
      <c r="A57" s="246"/>
      <c r="B57" s="167" t="s">
        <v>72</v>
      </c>
      <c r="C57" s="108">
        <f t="shared" si="0"/>
        <v>-65.080000000000098</v>
      </c>
      <c r="D57" s="163" t="s">
        <v>408</v>
      </c>
      <c r="E57" s="110">
        <v>-42.96</v>
      </c>
      <c r="F57" s="110">
        <v>-46.86</v>
      </c>
      <c r="G57" s="110">
        <v>3.9</v>
      </c>
      <c r="H57" s="110"/>
      <c r="I57" s="162" t="s">
        <v>14</v>
      </c>
      <c r="J57" s="159">
        <v>71.87999999999991</v>
      </c>
      <c r="K57" s="109">
        <v>41.7899999999999</v>
      </c>
      <c r="L57" s="169">
        <v>7.6500000000000101</v>
      </c>
      <c r="M57" s="169">
        <v>22.44</v>
      </c>
      <c r="N57" s="169"/>
      <c r="O57" s="170" t="s">
        <v>19</v>
      </c>
      <c r="P57" s="169">
        <v>-94</v>
      </c>
      <c r="Q57" s="112"/>
      <c r="S57" s="58"/>
      <c r="T57" s="58"/>
    </row>
    <row r="58" spans="1:20" ht="24">
      <c r="A58" s="246"/>
      <c r="B58" s="167" t="s">
        <v>73</v>
      </c>
      <c r="C58" s="108">
        <f t="shared" si="0"/>
        <v>-153.96</v>
      </c>
      <c r="D58" s="163" t="s">
        <v>408</v>
      </c>
      <c r="E58" s="110">
        <v>-40.269999999999996</v>
      </c>
      <c r="F58" s="110">
        <v>-38.11</v>
      </c>
      <c r="G58" s="110">
        <v>-2.16</v>
      </c>
      <c r="H58" s="110"/>
      <c r="I58" s="162" t="s">
        <v>14</v>
      </c>
      <c r="J58" s="159">
        <v>-118.59</v>
      </c>
      <c r="K58" s="109">
        <v>-124.64</v>
      </c>
      <c r="L58" s="169">
        <v>2.41</v>
      </c>
      <c r="M58" s="169">
        <v>3.64</v>
      </c>
      <c r="N58" s="169"/>
      <c r="O58" s="170" t="s">
        <v>19</v>
      </c>
      <c r="P58" s="169">
        <v>4.9000000000000057</v>
      </c>
      <c r="Q58" s="112"/>
      <c r="S58" s="58"/>
      <c r="T58" s="58"/>
    </row>
    <row r="59" spans="1:20" ht="24">
      <c r="A59" s="246"/>
      <c r="B59" s="167" t="s">
        <v>74</v>
      </c>
      <c r="C59" s="108">
        <f t="shared" si="0"/>
        <v>129.75999999999985</v>
      </c>
      <c r="D59" s="163" t="s">
        <v>408</v>
      </c>
      <c r="E59" s="110">
        <v>93.66</v>
      </c>
      <c r="F59" s="110">
        <v>78.94</v>
      </c>
      <c r="G59" s="110">
        <v>14.72</v>
      </c>
      <c r="H59" s="110"/>
      <c r="I59" s="162" t="s">
        <v>14</v>
      </c>
      <c r="J59" s="159">
        <v>35.599999999999852</v>
      </c>
      <c r="K59" s="109">
        <v>5.5099999999998497</v>
      </c>
      <c r="L59" s="169">
        <v>13.07</v>
      </c>
      <c r="M59" s="169">
        <v>17.02</v>
      </c>
      <c r="N59" s="169"/>
      <c r="O59" s="170" t="s">
        <v>19</v>
      </c>
      <c r="P59" s="169">
        <v>0.5</v>
      </c>
      <c r="Q59" s="112"/>
      <c r="S59" s="58"/>
      <c r="T59" s="58"/>
    </row>
    <row r="60" spans="1:20" ht="24">
      <c r="A60" s="246"/>
      <c r="B60" s="167" t="s">
        <v>75</v>
      </c>
      <c r="C60" s="108">
        <f t="shared" si="0"/>
        <v>22.649999999999913</v>
      </c>
      <c r="D60" s="163" t="s">
        <v>408</v>
      </c>
      <c r="E60" s="110">
        <v>114.9</v>
      </c>
      <c r="F60" s="110">
        <v>78.22</v>
      </c>
      <c r="G60" s="110">
        <v>36.68</v>
      </c>
      <c r="H60" s="110"/>
      <c r="I60" s="162" t="s">
        <v>14</v>
      </c>
      <c r="J60" s="159">
        <v>-40.250000000000099</v>
      </c>
      <c r="K60" s="109">
        <v>-80.510000000000105</v>
      </c>
      <c r="L60" s="169">
        <v>10.71</v>
      </c>
      <c r="M60" s="169">
        <v>29.55</v>
      </c>
      <c r="N60" s="169"/>
      <c r="O60" s="170" t="s">
        <v>19</v>
      </c>
      <c r="P60" s="169">
        <v>-51.999999999999993</v>
      </c>
      <c r="Q60" s="112"/>
      <c r="S60" s="58"/>
      <c r="T60" s="58"/>
    </row>
    <row r="61" spans="1:20" ht="24">
      <c r="A61" s="246"/>
      <c r="B61" s="167" t="s">
        <v>76</v>
      </c>
      <c r="C61" s="108">
        <f t="shared" si="0"/>
        <v>34.449999999999903</v>
      </c>
      <c r="D61" s="163" t="s">
        <v>408</v>
      </c>
      <c r="E61" s="110">
        <v>31.33</v>
      </c>
      <c r="F61" s="110">
        <v>25.5</v>
      </c>
      <c r="G61" s="110">
        <v>5.83</v>
      </c>
      <c r="H61" s="110"/>
      <c r="I61" s="162" t="s">
        <v>14</v>
      </c>
      <c r="J61" s="159">
        <v>53.019999999999897</v>
      </c>
      <c r="K61" s="109">
        <v>32.219999999999899</v>
      </c>
      <c r="L61" s="169">
        <v>5.26</v>
      </c>
      <c r="M61" s="169">
        <v>15.54</v>
      </c>
      <c r="N61" s="169"/>
      <c r="O61" s="170" t="s">
        <v>19</v>
      </c>
      <c r="P61" s="169">
        <v>-49.899999999999991</v>
      </c>
      <c r="Q61" s="112"/>
      <c r="S61" s="58"/>
      <c r="T61" s="58"/>
    </row>
    <row r="62" spans="1:20" ht="24">
      <c r="A62" s="246"/>
      <c r="B62" s="167" t="s">
        <v>77</v>
      </c>
      <c r="C62" s="108">
        <f t="shared" si="0"/>
        <v>4.7600000000000016</v>
      </c>
      <c r="D62" s="163" t="s">
        <v>408</v>
      </c>
      <c r="E62" s="110">
        <v>51.36</v>
      </c>
      <c r="F62" s="110">
        <v>39.119999999999997</v>
      </c>
      <c r="G62" s="110">
        <v>12.24</v>
      </c>
      <c r="H62" s="110"/>
      <c r="I62" s="162" t="s">
        <v>14</v>
      </c>
      <c r="J62" s="159">
        <v>-24.299999999999997</v>
      </c>
      <c r="K62" s="109">
        <v>-32.58</v>
      </c>
      <c r="L62" s="169">
        <v>2.1800000000000002</v>
      </c>
      <c r="M62" s="169">
        <v>6.1</v>
      </c>
      <c r="N62" s="169"/>
      <c r="O62" s="170" t="s">
        <v>19</v>
      </c>
      <c r="P62" s="169">
        <v>-22.3</v>
      </c>
      <c r="Q62" s="112"/>
      <c r="S62" s="58"/>
      <c r="T62" s="58"/>
    </row>
    <row r="63" spans="1:20" ht="24">
      <c r="A63" s="246"/>
      <c r="B63" s="167" t="s">
        <v>78</v>
      </c>
      <c r="C63" s="108">
        <f t="shared" si="0"/>
        <v>-141.56999999999988</v>
      </c>
      <c r="D63" s="163" t="s">
        <v>408</v>
      </c>
      <c r="E63" s="110">
        <v>-109.16</v>
      </c>
      <c r="F63" s="110">
        <v>-115.69</v>
      </c>
      <c r="G63" s="110">
        <v>6.53</v>
      </c>
      <c r="H63" s="110"/>
      <c r="I63" s="162" t="s">
        <v>14</v>
      </c>
      <c r="J63" s="159">
        <v>-6.8099999999998957</v>
      </c>
      <c r="K63" s="109">
        <v>-21.599999999999898</v>
      </c>
      <c r="L63" s="169">
        <v>4.4000000000000004</v>
      </c>
      <c r="M63" s="169">
        <v>10.39</v>
      </c>
      <c r="N63" s="169"/>
      <c r="O63" s="170" t="s">
        <v>19</v>
      </c>
      <c r="P63" s="169">
        <v>-25.599999999999998</v>
      </c>
      <c r="Q63" s="112"/>
      <c r="S63" s="58"/>
      <c r="T63" s="58"/>
    </row>
    <row r="64" spans="1:20" s="54" customFormat="1">
      <c r="A64" s="246" t="s">
        <v>79</v>
      </c>
      <c r="B64" s="165" t="s">
        <v>79</v>
      </c>
      <c r="C64" s="108">
        <f t="shared" si="0"/>
        <v>542.7399999999999</v>
      </c>
      <c r="D64" s="164"/>
      <c r="E64" s="164">
        <v>518.46</v>
      </c>
      <c r="F64" s="164">
        <v>445.40000000000009</v>
      </c>
      <c r="G64" s="164">
        <v>73.06</v>
      </c>
      <c r="H64" s="164"/>
      <c r="I64" s="166"/>
      <c r="J64" s="159">
        <v>142.87999999999991</v>
      </c>
      <c r="K64" s="164">
        <v>92.969999999999928</v>
      </c>
      <c r="L64" s="164">
        <v>17.810000000000002</v>
      </c>
      <c r="M64" s="164">
        <v>32.099999999999987</v>
      </c>
      <c r="N64" s="164">
        <v>0</v>
      </c>
      <c r="O64" s="164"/>
      <c r="P64" s="164">
        <v>-118.6</v>
      </c>
      <c r="Q64" s="161"/>
      <c r="S64" s="62"/>
      <c r="T64" s="62"/>
    </row>
    <row r="65" spans="1:21" ht="24">
      <c r="A65" s="246"/>
      <c r="B65" s="167" t="s">
        <v>81</v>
      </c>
      <c r="C65" s="108">
        <f t="shared" si="0"/>
        <v>79.07999999999997</v>
      </c>
      <c r="D65" s="163" t="s">
        <v>408</v>
      </c>
      <c r="E65" s="110">
        <v>77.760000000000005</v>
      </c>
      <c r="F65" s="110">
        <v>63.160000000000004</v>
      </c>
      <c r="G65" s="110">
        <v>14.6</v>
      </c>
      <c r="H65" s="110"/>
      <c r="I65" s="162" t="s">
        <v>14</v>
      </c>
      <c r="J65" s="159">
        <v>1.3199999999999716</v>
      </c>
      <c r="K65" s="109">
        <v>-0.76000000000002843</v>
      </c>
      <c r="L65" s="169">
        <v>0</v>
      </c>
      <c r="M65" s="169">
        <v>2.08</v>
      </c>
      <c r="N65" s="169"/>
      <c r="O65" s="170" t="s">
        <v>19</v>
      </c>
      <c r="P65" s="169">
        <v>0</v>
      </c>
      <c r="Q65" s="112"/>
      <c r="S65" s="58"/>
      <c r="T65" s="58"/>
    </row>
    <row r="66" spans="1:21" ht="24">
      <c r="A66" s="246"/>
      <c r="B66" s="167" t="s">
        <v>82</v>
      </c>
      <c r="C66" s="108">
        <f t="shared" si="0"/>
        <v>17.059999999999995</v>
      </c>
      <c r="D66" s="163" t="s">
        <v>408</v>
      </c>
      <c r="E66" s="110">
        <v>17.010000000000002</v>
      </c>
      <c r="F66" s="110">
        <v>16.560000000000002</v>
      </c>
      <c r="G66" s="110">
        <v>0.45</v>
      </c>
      <c r="H66" s="110"/>
      <c r="I66" s="162" t="s">
        <v>14</v>
      </c>
      <c r="J66" s="159">
        <v>1.3499999999999956</v>
      </c>
      <c r="K66" s="109">
        <v>2.7899999999999956</v>
      </c>
      <c r="L66" s="169">
        <v>-0.71</v>
      </c>
      <c r="M66" s="169">
        <v>-0.73</v>
      </c>
      <c r="N66" s="169"/>
      <c r="O66" s="170" t="s">
        <v>19</v>
      </c>
      <c r="P66" s="169">
        <v>-1.3000000000000007</v>
      </c>
      <c r="Q66" s="112"/>
      <c r="S66" s="58"/>
      <c r="T66" s="58"/>
    </row>
    <row r="67" spans="1:21" ht="24">
      <c r="A67" s="246"/>
      <c r="B67" s="167" t="s">
        <v>83</v>
      </c>
      <c r="C67" s="108">
        <f t="shared" si="0"/>
        <v>22.85</v>
      </c>
      <c r="D67" s="163" t="s">
        <v>408</v>
      </c>
      <c r="E67" s="110">
        <v>19.13</v>
      </c>
      <c r="F67" s="110">
        <v>17.059999999999999</v>
      </c>
      <c r="G67" s="110">
        <v>2.0699999999999998</v>
      </c>
      <c r="H67" s="110"/>
      <c r="I67" s="162" t="s">
        <v>14</v>
      </c>
      <c r="J67" s="159">
        <v>3.5200000000000014</v>
      </c>
      <c r="K67" s="109">
        <v>2.8400000000000016</v>
      </c>
      <c r="L67" s="169">
        <v>4.9999999999999822E-2</v>
      </c>
      <c r="M67" s="169">
        <v>0.63</v>
      </c>
      <c r="N67" s="169"/>
      <c r="O67" s="170" t="s">
        <v>19</v>
      </c>
      <c r="P67" s="169">
        <v>0.20000000000000107</v>
      </c>
      <c r="Q67" s="112"/>
      <c r="S67" s="58"/>
      <c r="T67" s="58"/>
    </row>
    <row r="68" spans="1:21" ht="24">
      <c r="A68" s="246"/>
      <c r="B68" s="167" t="s">
        <v>84</v>
      </c>
      <c r="C68" s="108">
        <f t="shared" si="0"/>
        <v>-4.8100000000000005</v>
      </c>
      <c r="D68" s="168"/>
      <c r="E68" s="110">
        <v>0</v>
      </c>
      <c r="F68" s="110">
        <v>0</v>
      </c>
      <c r="G68" s="110">
        <v>0</v>
      </c>
      <c r="H68" s="168"/>
      <c r="I68" s="162" t="s">
        <v>14</v>
      </c>
      <c r="J68" s="159">
        <v>1.0899999999999994</v>
      </c>
      <c r="K68" s="109">
        <v>1.2699999999999996</v>
      </c>
      <c r="L68" s="169">
        <v>-0.12000000000000011</v>
      </c>
      <c r="M68" s="169">
        <v>-6.0000000000000102E-2</v>
      </c>
      <c r="N68" s="169"/>
      <c r="O68" s="170" t="s">
        <v>19</v>
      </c>
      <c r="P68" s="169">
        <v>-5.8999999999999995</v>
      </c>
      <c r="Q68" s="112"/>
      <c r="S68" s="58"/>
      <c r="T68" s="58"/>
    </row>
    <row r="69" spans="1:21" ht="24">
      <c r="A69" s="246"/>
      <c r="B69" s="167" t="s">
        <v>85</v>
      </c>
      <c r="C69" s="108">
        <f t="shared" si="0"/>
        <v>9.5699999999999896</v>
      </c>
      <c r="D69" s="168"/>
      <c r="E69" s="110">
        <v>0</v>
      </c>
      <c r="F69" s="110">
        <v>0</v>
      </c>
      <c r="G69" s="110">
        <v>0</v>
      </c>
      <c r="H69" s="168"/>
      <c r="I69" s="162" t="s">
        <v>14</v>
      </c>
      <c r="J69" s="159">
        <v>10.769999999999992</v>
      </c>
      <c r="K69" s="109">
        <v>8.9799999999999933</v>
      </c>
      <c r="L69" s="169">
        <v>0.68000000000000016</v>
      </c>
      <c r="M69" s="169">
        <v>1.1100000000000001</v>
      </c>
      <c r="N69" s="169"/>
      <c r="O69" s="170" t="s">
        <v>19</v>
      </c>
      <c r="P69" s="169">
        <v>-1.2000000000000028</v>
      </c>
      <c r="Q69" s="112"/>
      <c r="S69" s="58"/>
      <c r="T69" s="58"/>
    </row>
    <row r="70" spans="1:21" ht="24">
      <c r="A70" s="246"/>
      <c r="B70" s="167" t="s">
        <v>86</v>
      </c>
      <c r="C70" s="108">
        <f t="shared" si="0"/>
        <v>109.72999999999999</v>
      </c>
      <c r="D70" s="163" t="s">
        <v>408</v>
      </c>
      <c r="E70" s="110">
        <v>80.31</v>
      </c>
      <c r="F70" s="110">
        <v>69.240000000000009</v>
      </c>
      <c r="G70" s="110">
        <v>11.07</v>
      </c>
      <c r="H70" s="110"/>
      <c r="I70" s="162" t="s">
        <v>14</v>
      </c>
      <c r="J70" s="159">
        <v>27.919999999999984</v>
      </c>
      <c r="K70" s="109">
        <v>14.369999999999983</v>
      </c>
      <c r="L70" s="169">
        <v>5.84</v>
      </c>
      <c r="M70" s="169">
        <v>7.71</v>
      </c>
      <c r="N70" s="169"/>
      <c r="O70" s="170" t="s">
        <v>19</v>
      </c>
      <c r="P70" s="169">
        <v>1.5</v>
      </c>
      <c r="Q70" s="112"/>
      <c r="S70" s="58"/>
      <c r="T70" s="58"/>
    </row>
    <row r="71" spans="1:21" ht="24">
      <c r="A71" s="246"/>
      <c r="B71" s="167" t="s">
        <v>87</v>
      </c>
      <c r="C71" s="108">
        <f t="shared" ref="C71:C134" si="1">E71+J71+P71</f>
        <v>76.22999999999999</v>
      </c>
      <c r="D71" s="163" t="s">
        <v>408</v>
      </c>
      <c r="E71" s="110">
        <v>116.03</v>
      </c>
      <c r="F71" s="110">
        <v>93.32</v>
      </c>
      <c r="G71" s="110">
        <v>22.71</v>
      </c>
      <c r="H71" s="110"/>
      <c r="I71" s="162" t="s">
        <v>14</v>
      </c>
      <c r="J71" s="159">
        <v>56.599999999999994</v>
      </c>
      <c r="K71" s="109">
        <v>51.620000000000005</v>
      </c>
      <c r="L71" s="169">
        <v>0.88000000000000256</v>
      </c>
      <c r="M71" s="169">
        <v>4.0999999999999899</v>
      </c>
      <c r="N71" s="169"/>
      <c r="O71" s="170" t="s">
        <v>19</v>
      </c>
      <c r="P71" s="169">
        <v>-96.4</v>
      </c>
      <c r="Q71" s="112"/>
      <c r="S71" s="58"/>
      <c r="T71" s="58"/>
    </row>
    <row r="72" spans="1:21" ht="24">
      <c r="A72" s="246"/>
      <c r="B72" s="167" t="s">
        <v>88</v>
      </c>
      <c r="C72" s="108">
        <f t="shared" si="1"/>
        <v>34.879999999999974</v>
      </c>
      <c r="D72" s="163" t="s">
        <v>408</v>
      </c>
      <c r="E72" s="110">
        <v>77.489999999999995</v>
      </c>
      <c r="F72" s="110">
        <v>74.67</v>
      </c>
      <c r="G72" s="110">
        <v>2.82</v>
      </c>
      <c r="H72" s="110"/>
      <c r="I72" s="162" t="s">
        <v>14</v>
      </c>
      <c r="J72" s="159">
        <v>-38.810000000000016</v>
      </c>
      <c r="K72" s="109">
        <v>-47.780000000000015</v>
      </c>
      <c r="L72" s="169">
        <v>3.66</v>
      </c>
      <c r="M72" s="169">
        <v>5.31</v>
      </c>
      <c r="N72" s="169"/>
      <c r="O72" s="170" t="s">
        <v>19</v>
      </c>
      <c r="P72" s="169">
        <v>-3.8000000000000043</v>
      </c>
      <c r="Q72" s="112"/>
      <c r="S72" s="58"/>
      <c r="T72" s="58"/>
    </row>
    <row r="73" spans="1:21" ht="24">
      <c r="A73" s="246"/>
      <c r="B73" s="167" t="s">
        <v>89</v>
      </c>
      <c r="C73" s="108">
        <f t="shared" si="1"/>
        <v>82.139999999999986</v>
      </c>
      <c r="D73" s="163" t="s">
        <v>408</v>
      </c>
      <c r="E73" s="110">
        <v>16.399999999999999</v>
      </c>
      <c r="F73" s="110">
        <v>7.4399999999999977</v>
      </c>
      <c r="G73" s="110">
        <v>8.9600000000000009</v>
      </c>
      <c r="H73" s="110"/>
      <c r="I73" s="162" t="s">
        <v>14</v>
      </c>
      <c r="J73" s="159">
        <v>69.339999999999975</v>
      </c>
      <c r="K73" s="109">
        <v>62.84999999999998</v>
      </c>
      <c r="L73" s="169">
        <v>2.6300000000000008</v>
      </c>
      <c r="M73" s="169">
        <v>3.86</v>
      </c>
      <c r="N73" s="169"/>
      <c r="O73" s="170" t="s">
        <v>19</v>
      </c>
      <c r="P73" s="169">
        <v>-3.6000000000000014</v>
      </c>
      <c r="Q73" s="112"/>
      <c r="S73" s="58"/>
      <c r="T73" s="58"/>
    </row>
    <row r="74" spans="1:21" ht="24">
      <c r="A74" s="246"/>
      <c r="B74" s="167" t="s">
        <v>90</v>
      </c>
      <c r="C74" s="108">
        <f t="shared" si="1"/>
        <v>61.769999999999996</v>
      </c>
      <c r="D74" s="163" t="s">
        <v>408</v>
      </c>
      <c r="E74" s="110">
        <v>59.99</v>
      </c>
      <c r="F74" s="110">
        <v>57.59</v>
      </c>
      <c r="G74" s="110">
        <v>2.4</v>
      </c>
      <c r="H74" s="110"/>
      <c r="I74" s="162" t="s">
        <v>14</v>
      </c>
      <c r="J74" s="159">
        <v>5.7799999999999985</v>
      </c>
      <c r="K74" s="109">
        <v>3.9899999999999984</v>
      </c>
      <c r="L74" s="169">
        <v>0.75</v>
      </c>
      <c r="M74" s="169">
        <v>1.04</v>
      </c>
      <c r="N74" s="169"/>
      <c r="O74" s="170" t="s">
        <v>19</v>
      </c>
      <c r="P74" s="169">
        <v>-4</v>
      </c>
      <c r="Q74" s="112"/>
      <c r="S74" s="58"/>
      <c r="T74" s="58"/>
    </row>
    <row r="75" spans="1:21" ht="24">
      <c r="A75" s="246"/>
      <c r="B75" s="167" t="s">
        <v>91</v>
      </c>
      <c r="C75" s="108">
        <f t="shared" si="1"/>
        <v>54.240000000000009</v>
      </c>
      <c r="D75" s="163" t="s">
        <v>408</v>
      </c>
      <c r="E75" s="110">
        <v>54.34</v>
      </c>
      <c r="F75" s="110">
        <v>46.36</v>
      </c>
      <c r="G75" s="110">
        <v>7.98</v>
      </c>
      <c r="H75" s="110"/>
      <c r="I75" s="162" t="s">
        <v>14</v>
      </c>
      <c r="J75" s="159">
        <v>4.0000000000000098</v>
      </c>
      <c r="K75" s="109">
        <v>-7.1999999999999886</v>
      </c>
      <c r="L75" s="169">
        <v>4.1499999999999986</v>
      </c>
      <c r="M75" s="169">
        <v>7.05</v>
      </c>
      <c r="N75" s="169"/>
      <c r="O75" s="170" t="s">
        <v>19</v>
      </c>
      <c r="P75" s="169">
        <v>-4.1000000000000014</v>
      </c>
      <c r="Q75" s="112"/>
      <c r="S75" s="58"/>
      <c r="T75" s="58"/>
      <c r="U75" s="63"/>
    </row>
    <row r="76" spans="1:21" s="54" customFormat="1">
      <c r="A76" s="246" t="s">
        <v>92</v>
      </c>
      <c r="B76" s="165" t="s">
        <v>92</v>
      </c>
      <c r="C76" s="108">
        <f t="shared" si="1"/>
        <v>702.82999999999993</v>
      </c>
      <c r="D76" s="164"/>
      <c r="E76" s="164">
        <v>723.95</v>
      </c>
      <c r="F76" s="164">
        <v>635.31000000000006</v>
      </c>
      <c r="G76" s="164">
        <v>88.639999999999986</v>
      </c>
      <c r="H76" s="164"/>
      <c r="I76" s="166"/>
      <c r="J76" s="159">
        <v>15.479999999999954</v>
      </c>
      <c r="K76" s="164">
        <v>-52.470000000000049</v>
      </c>
      <c r="L76" s="164">
        <v>27.060000000000002</v>
      </c>
      <c r="M76" s="164">
        <v>40.89</v>
      </c>
      <c r="N76" s="164">
        <v>0</v>
      </c>
      <c r="O76" s="164"/>
      <c r="P76" s="164">
        <v>-36.6</v>
      </c>
      <c r="Q76" s="161"/>
      <c r="S76" s="62"/>
      <c r="T76" s="62"/>
      <c r="U76" s="64"/>
    </row>
    <row r="77" spans="1:21" ht="24">
      <c r="A77" s="246"/>
      <c r="B77" s="167" t="s">
        <v>94</v>
      </c>
      <c r="C77" s="108">
        <f t="shared" si="1"/>
        <v>45.660000000000004</v>
      </c>
      <c r="D77" s="163" t="s">
        <v>408</v>
      </c>
      <c r="E77" s="110">
        <v>69.400000000000006</v>
      </c>
      <c r="F77" s="110">
        <v>46.480000000000004</v>
      </c>
      <c r="G77" s="110">
        <v>22.92</v>
      </c>
      <c r="H77" s="110"/>
      <c r="I77" s="162" t="s">
        <v>14</v>
      </c>
      <c r="J77" s="159">
        <v>-23.64</v>
      </c>
      <c r="K77" s="169">
        <v>-23.71</v>
      </c>
      <c r="L77" s="169">
        <v>0</v>
      </c>
      <c r="M77" s="169">
        <v>7.0000000000000298E-2</v>
      </c>
      <c r="N77" s="169"/>
      <c r="O77" s="170" t="s">
        <v>19</v>
      </c>
      <c r="P77" s="169">
        <v>-0.1</v>
      </c>
      <c r="Q77" s="171" t="s">
        <v>95</v>
      </c>
      <c r="S77" s="58"/>
      <c r="T77" s="58"/>
      <c r="U77" s="63"/>
    </row>
    <row r="78" spans="1:21" ht="18.75" customHeight="1">
      <c r="A78" s="246"/>
      <c r="B78" s="167" t="s">
        <v>96</v>
      </c>
      <c r="C78" s="108">
        <f t="shared" si="1"/>
        <v>-6.379999999999999</v>
      </c>
      <c r="D78" s="163"/>
      <c r="E78" s="110">
        <v>0</v>
      </c>
      <c r="F78" s="110">
        <v>0</v>
      </c>
      <c r="G78" s="110">
        <v>0</v>
      </c>
      <c r="H78" s="110"/>
      <c r="I78" s="162" t="s">
        <v>14</v>
      </c>
      <c r="J78" s="159">
        <v>-6.379999999999999</v>
      </c>
      <c r="K78" s="169">
        <v>-5.96</v>
      </c>
      <c r="L78" s="169">
        <v>-6.0000000000000053E-2</v>
      </c>
      <c r="M78" s="169">
        <v>-0.35999999999999899</v>
      </c>
      <c r="N78" s="169"/>
      <c r="O78" s="169"/>
      <c r="P78" s="169">
        <v>0</v>
      </c>
      <c r="Q78" s="171"/>
      <c r="R78" s="58"/>
      <c r="S78" s="58"/>
      <c r="T78" s="58"/>
      <c r="U78" s="63"/>
    </row>
    <row r="79" spans="1:21" ht="24">
      <c r="A79" s="246"/>
      <c r="B79" s="172" t="s">
        <v>97</v>
      </c>
      <c r="C79" s="108">
        <f t="shared" si="1"/>
        <v>-5.2799999999999994</v>
      </c>
      <c r="D79" s="173"/>
      <c r="E79" s="110">
        <v>0</v>
      </c>
      <c r="F79" s="110">
        <v>0</v>
      </c>
      <c r="G79" s="110">
        <v>0</v>
      </c>
      <c r="H79" s="168"/>
      <c r="I79" s="162" t="s">
        <v>14</v>
      </c>
      <c r="J79" s="159">
        <v>-0.17999999999999994</v>
      </c>
      <c r="K79" s="169">
        <v>-1.82</v>
      </c>
      <c r="L79" s="169">
        <v>0.39000000000000012</v>
      </c>
      <c r="M79" s="169">
        <v>1.25</v>
      </c>
      <c r="N79" s="169"/>
      <c r="O79" s="170" t="s">
        <v>19</v>
      </c>
      <c r="P79" s="169">
        <v>-5.0999999999999996</v>
      </c>
      <c r="Q79" s="112"/>
      <c r="R79" s="58"/>
      <c r="S79" s="58"/>
      <c r="T79" s="58"/>
      <c r="U79" s="63"/>
    </row>
    <row r="80" spans="1:21" ht="24">
      <c r="A80" s="246"/>
      <c r="B80" s="172" t="s">
        <v>98</v>
      </c>
      <c r="C80" s="108">
        <f t="shared" si="1"/>
        <v>0.86000000000000032</v>
      </c>
      <c r="D80" s="173"/>
      <c r="E80" s="110">
        <v>0</v>
      </c>
      <c r="F80" s="110">
        <v>0</v>
      </c>
      <c r="G80" s="110">
        <v>0</v>
      </c>
      <c r="H80" s="168"/>
      <c r="I80" s="162" t="s">
        <v>14</v>
      </c>
      <c r="J80" s="159">
        <v>2.8600000000000003</v>
      </c>
      <c r="K80" s="169">
        <v>1.01</v>
      </c>
      <c r="L80" s="169">
        <v>0.77</v>
      </c>
      <c r="M80" s="169">
        <v>1.08</v>
      </c>
      <c r="N80" s="169"/>
      <c r="O80" s="170" t="s">
        <v>19</v>
      </c>
      <c r="P80" s="169">
        <v>-2</v>
      </c>
      <c r="Q80" s="112"/>
      <c r="R80" s="58"/>
      <c r="S80" s="58"/>
      <c r="T80" s="58"/>
      <c r="U80" s="63"/>
    </row>
    <row r="81" spans="1:21" ht="22.5" customHeight="1">
      <c r="A81" s="246"/>
      <c r="B81" s="172" t="s">
        <v>99</v>
      </c>
      <c r="C81" s="108">
        <f t="shared" si="1"/>
        <v>-7.18</v>
      </c>
      <c r="D81" s="173"/>
      <c r="E81" s="110">
        <v>0</v>
      </c>
      <c r="F81" s="110">
        <v>0</v>
      </c>
      <c r="G81" s="110">
        <v>0</v>
      </c>
      <c r="H81" s="168"/>
      <c r="I81" s="162" t="s">
        <v>14</v>
      </c>
      <c r="J81" s="159">
        <v>-9.68</v>
      </c>
      <c r="K81" s="169">
        <v>-10.81</v>
      </c>
      <c r="L81" s="169">
        <v>0.3</v>
      </c>
      <c r="M81" s="169">
        <v>0.83</v>
      </c>
      <c r="N81" s="169"/>
      <c r="O81" s="170" t="s">
        <v>19</v>
      </c>
      <c r="P81" s="169">
        <v>2.5</v>
      </c>
      <c r="Q81" s="112"/>
      <c r="R81" s="58"/>
      <c r="S81" s="58"/>
      <c r="T81" s="58"/>
      <c r="U81" s="63"/>
    </row>
    <row r="82" spans="1:21" ht="24">
      <c r="A82" s="246"/>
      <c r="B82" s="172" t="s">
        <v>100</v>
      </c>
      <c r="C82" s="108">
        <f t="shared" si="1"/>
        <v>2.4199999999999906</v>
      </c>
      <c r="D82" s="173"/>
      <c r="E82" s="110">
        <v>0</v>
      </c>
      <c r="F82" s="110">
        <v>0</v>
      </c>
      <c r="G82" s="110">
        <v>0</v>
      </c>
      <c r="H82" s="168"/>
      <c r="I82" s="162" t="s">
        <v>14</v>
      </c>
      <c r="J82" s="159">
        <v>-2.3800000000000092</v>
      </c>
      <c r="K82" s="169">
        <v>-7.5500000000000096</v>
      </c>
      <c r="L82" s="169">
        <v>1.9000000000000004</v>
      </c>
      <c r="M82" s="169">
        <v>3.27</v>
      </c>
      <c r="N82" s="169"/>
      <c r="O82" s="170" t="s">
        <v>19</v>
      </c>
      <c r="P82" s="169">
        <v>4.8</v>
      </c>
      <c r="Q82" s="112"/>
      <c r="R82" s="58"/>
      <c r="S82" s="58"/>
      <c r="T82" s="58"/>
      <c r="U82" s="63"/>
    </row>
    <row r="83" spans="1:21" ht="24">
      <c r="A83" s="246"/>
      <c r="B83" s="172" t="s">
        <v>101</v>
      </c>
      <c r="C83" s="108">
        <f t="shared" si="1"/>
        <v>15.96</v>
      </c>
      <c r="D83" s="163" t="s">
        <v>408</v>
      </c>
      <c r="E83" s="110">
        <v>17.440000000000001</v>
      </c>
      <c r="F83" s="110">
        <v>16.87</v>
      </c>
      <c r="G83" s="110">
        <v>0.56999999999999995</v>
      </c>
      <c r="H83" s="110"/>
      <c r="I83" s="162" t="s">
        <v>14</v>
      </c>
      <c r="J83" s="159">
        <v>4.5199999999999996</v>
      </c>
      <c r="K83" s="169">
        <v>1.85</v>
      </c>
      <c r="L83" s="169">
        <v>1.0899999999999999</v>
      </c>
      <c r="M83" s="169">
        <v>1.58</v>
      </c>
      <c r="N83" s="169"/>
      <c r="O83" s="170" t="s">
        <v>19</v>
      </c>
      <c r="P83" s="169">
        <v>-6</v>
      </c>
      <c r="Q83" s="112"/>
      <c r="R83" s="58"/>
      <c r="S83" s="58"/>
      <c r="T83" s="58"/>
      <c r="U83" s="63"/>
    </row>
    <row r="84" spans="1:21" ht="24">
      <c r="A84" s="246"/>
      <c r="B84" s="172" t="s">
        <v>102</v>
      </c>
      <c r="C84" s="108">
        <f t="shared" si="1"/>
        <v>7.9299999999999802</v>
      </c>
      <c r="D84" s="163" t="s">
        <v>408</v>
      </c>
      <c r="E84" s="110">
        <v>9.93</v>
      </c>
      <c r="F84" s="110">
        <v>6.9799999999999995</v>
      </c>
      <c r="G84" s="110">
        <v>2.95</v>
      </c>
      <c r="H84" s="110"/>
      <c r="I84" s="162" t="s">
        <v>14</v>
      </c>
      <c r="J84" s="159">
        <v>-1.5000000000000195</v>
      </c>
      <c r="K84" s="169">
        <v>-9.3600000000000207</v>
      </c>
      <c r="L84" s="169">
        <v>2.6900000000000013</v>
      </c>
      <c r="M84" s="169">
        <v>5.17</v>
      </c>
      <c r="N84" s="169"/>
      <c r="O84" s="170" t="s">
        <v>19</v>
      </c>
      <c r="P84" s="169">
        <v>-0.5</v>
      </c>
      <c r="Q84" s="112"/>
      <c r="R84" s="58"/>
      <c r="S84" s="58"/>
      <c r="T84" s="58"/>
      <c r="U84" s="63"/>
    </row>
    <row r="85" spans="1:21" ht="24">
      <c r="A85" s="246"/>
      <c r="B85" s="172" t="s">
        <v>103</v>
      </c>
      <c r="C85" s="108">
        <f t="shared" si="1"/>
        <v>130.73999999999995</v>
      </c>
      <c r="D85" s="163" t="s">
        <v>408</v>
      </c>
      <c r="E85" s="110">
        <v>116.91</v>
      </c>
      <c r="F85" s="110">
        <v>113.52</v>
      </c>
      <c r="G85" s="110">
        <v>3.39</v>
      </c>
      <c r="H85" s="110"/>
      <c r="I85" s="162" t="s">
        <v>14</v>
      </c>
      <c r="J85" s="159">
        <v>16.629999999999974</v>
      </c>
      <c r="K85" s="169">
        <v>9.3699999999999708</v>
      </c>
      <c r="L85" s="169">
        <v>3.4200000000000017</v>
      </c>
      <c r="M85" s="169">
        <v>3.84</v>
      </c>
      <c r="N85" s="169"/>
      <c r="O85" s="170" t="s">
        <v>19</v>
      </c>
      <c r="P85" s="169">
        <v>-2.8</v>
      </c>
      <c r="Q85" s="112"/>
      <c r="R85" s="58"/>
      <c r="S85" s="58"/>
      <c r="T85" s="58"/>
      <c r="U85" s="63"/>
    </row>
    <row r="86" spans="1:21" ht="24">
      <c r="A86" s="246"/>
      <c r="B86" s="172" t="s">
        <v>104</v>
      </c>
      <c r="C86" s="108">
        <f t="shared" si="1"/>
        <v>152.11999999999995</v>
      </c>
      <c r="D86" s="163" t="s">
        <v>408</v>
      </c>
      <c r="E86" s="110">
        <v>167.7</v>
      </c>
      <c r="F86" s="110">
        <v>160.06</v>
      </c>
      <c r="G86" s="110">
        <v>7.64</v>
      </c>
      <c r="H86" s="110"/>
      <c r="I86" s="162" t="s">
        <v>14</v>
      </c>
      <c r="J86" s="159">
        <v>10.219999999999981</v>
      </c>
      <c r="K86" s="169">
        <v>5.47999999999998</v>
      </c>
      <c r="L86" s="169">
        <v>1.4900000000000002</v>
      </c>
      <c r="M86" s="169">
        <v>3.25</v>
      </c>
      <c r="N86" s="169"/>
      <c r="O86" s="170" t="s">
        <v>19</v>
      </c>
      <c r="P86" s="169">
        <v>-25.8</v>
      </c>
      <c r="Q86" s="112"/>
      <c r="R86" s="58"/>
      <c r="S86" s="58"/>
      <c r="T86" s="58"/>
      <c r="U86" s="63"/>
    </row>
    <row r="87" spans="1:21" ht="24">
      <c r="A87" s="246"/>
      <c r="B87" s="172" t="s">
        <v>105</v>
      </c>
      <c r="C87" s="108">
        <f t="shared" si="1"/>
        <v>33.679999999999986</v>
      </c>
      <c r="D87" s="163" t="s">
        <v>408</v>
      </c>
      <c r="E87" s="110">
        <v>30.52</v>
      </c>
      <c r="F87" s="110">
        <v>29.759999999999998</v>
      </c>
      <c r="G87" s="110">
        <v>0.76</v>
      </c>
      <c r="H87" s="110"/>
      <c r="I87" s="162" t="s">
        <v>14</v>
      </c>
      <c r="J87" s="159">
        <v>4.2599999999999909</v>
      </c>
      <c r="K87" s="169">
        <v>-1.26000000000001</v>
      </c>
      <c r="L87" s="169">
        <v>2.2100000000000009</v>
      </c>
      <c r="M87" s="169">
        <v>3.31</v>
      </c>
      <c r="N87" s="169"/>
      <c r="O87" s="170" t="s">
        <v>19</v>
      </c>
      <c r="P87" s="169">
        <v>-1.1000000000000001</v>
      </c>
      <c r="Q87" s="112"/>
      <c r="R87" s="58"/>
      <c r="S87" s="58"/>
      <c r="T87" s="58"/>
      <c r="U87" s="63"/>
    </row>
    <row r="88" spans="1:21" ht="24">
      <c r="A88" s="246"/>
      <c r="B88" s="172" t="s">
        <v>106</v>
      </c>
      <c r="C88" s="108">
        <f t="shared" si="1"/>
        <v>181.98000000000005</v>
      </c>
      <c r="D88" s="163" t="s">
        <v>408</v>
      </c>
      <c r="E88" s="110">
        <v>183.65000000000003</v>
      </c>
      <c r="F88" s="110">
        <v>169.54000000000002</v>
      </c>
      <c r="G88" s="110">
        <v>14.11</v>
      </c>
      <c r="H88" s="110"/>
      <c r="I88" s="162" t="s">
        <v>14</v>
      </c>
      <c r="J88" s="159">
        <v>-2.3699999999999992</v>
      </c>
      <c r="K88" s="169">
        <v>-14.78</v>
      </c>
      <c r="L88" s="169">
        <v>4.93</v>
      </c>
      <c r="M88" s="169">
        <v>7.48</v>
      </c>
      <c r="N88" s="169"/>
      <c r="O88" s="170" t="s">
        <v>19</v>
      </c>
      <c r="P88" s="169">
        <v>0.70000000000000295</v>
      </c>
      <c r="Q88" s="112"/>
      <c r="R88" s="58"/>
      <c r="S88" s="58"/>
      <c r="T88" s="58"/>
      <c r="U88" s="63"/>
    </row>
    <row r="89" spans="1:21" ht="24">
      <c r="A89" s="246"/>
      <c r="B89" s="172" t="s">
        <v>107</v>
      </c>
      <c r="C89" s="108">
        <f t="shared" si="1"/>
        <v>150.32000000000005</v>
      </c>
      <c r="D89" s="163" t="s">
        <v>408</v>
      </c>
      <c r="E89" s="110">
        <v>128.4</v>
      </c>
      <c r="F89" s="110">
        <v>92.100000000000009</v>
      </c>
      <c r="G89" s="110">
        <v>36.299999999999997</v>
      </c>
      <c r="H89" s="110"/>
      <c r="I89" s="162" t="s">
        <v>14</v>
      </c>
      <c r="J89" s="159">
        <v>23.12000000000004</v>
      </c>
      <c r="K89" s="169">
        <v>5.0700000000000403</v>
      </c>
      <c r="L89" s="169">
        <v>7.93</v>
      </c>
      <c r="M89" s="169">
        <v>10.119999999999999</v>
      </c>
      <c r="N89" s="169"/>
      <c r="O89" s="170" t="s">
        <v>19</v>
      </c>
      <c r="P89" s="169">
        <v>-1.2</v>
      </c>
      <c r="Q89" s="112"/>
      <c r="R89" s="58"/>
      <c r="S89" s="58"/>
      <c r="T89" s="58"/>
    </row>
    <row r="90" spans="1:21" s="54" customFormat="1">
      <c r="A90" s="246" t="s">
        <v>108</v>
      </c>
      <c r="B90" s="174" t="s">
        <v>108</v>
      </c>
      <c r="C90" s="108">
        <f t="shared" si="1"/>
        <v>-33.110000000000014</v>
      </c>
      <c r="D90" s="159"/>
      <c r="E90" s="159">
        <v>205.82999999999998</v>
      </c>
      <c r="F90" s="159">
        <v>204.87999999999997</v>
      </c>
      <c r="G90" s="159">
        <v>0.95000000000000284</v>
      </c>
      <c r="H90" s="159"/>
      <c r="I90" s="160"/>
      <c r="J90" s="159">
        <v>-105.34</v>
      </c>
      <c r="K90" s="159">
        <v>-132.81</v>
      </c>
      <c r="L90" s="159">
        <v>-2.879999999999999</v>
      </c>
      <c r="M90" s="159">
        <v>30.35</v>
      </c>
      <c r="N90" s="159">
        <v>0</v>
      </c>
      <c r="O90" s="159"/>
      <c r="P90" s="159">
        <v>-133.6</v>
      </c>
      <c r="Q90" s="161"/>
      <c r="R90" s="62"/>
      <c r="S90" s="58"/>
      <c r="T90" s="62"/>
    </row>
    <row r="91" spans="1:21" ht="24">
      <c r="A91" s="246"/>
      <c r="B91" s="172" t="s">
        <v>110</v>
      </c>
      <c r="C91" s="108">
        <f t="shared" si="1"/>
        <v>-12.91</v>
      </c>
      <c r="D91" s="163" t="s">
        <v>408</v>
      </c>
      <c r="E91" s="110">
        <v>30.56</v>
      </c>
      <c r="F91" s="110">
        <v>21.88</v>
      </c>
      <c r="G91" s="110">
        <v>8.68</v>
      </c>
      <c r="H91" s="110"/>
      <c r="I91" s="162" t="s">
        <v>14</v>
      </c>
      <c r="J91" s="159">
        <v>-43.47</v>
      </c>
      <c r="K91" s="109">
        <v>-33.47</v>
      </c>
      <c r="L91" s="169">
        <v>0</v>
      </c>
      <c r="M91" s="169">
        <v>-10</v>
      </c>
      <c r="N91" s="169"/>
      <c r="O91" s="170" t="s">
        <v>19</v>
      </c>
      <c r="P91" s="169">
        <v>0</v>
      </c>
      <c r="Q91" s="112"/>
      <c r="S91" s="58"/>
      <c r="T91" s="58"/>
    </row>
    <row r="92" spans="1:21" ht="24">
      <c r="A92" s="246"/>
      <c r="B92" s="172" t="s">
        <v>111</v>
      </c>
      <c r="C92" s="108">
        <f t="shared" si="1"/>
        <v>7.6500000000000128</v>
      </c>
      <c r="D92" s="163" t="s">
        <v>409</v>
      </c>
      <c r="E92" s="110">
        <v>50.78</v>
      </c>
      <c r="F92" s="110">
        <v>73.11</v>
      </c>
      <c r="G92" s="110">
        <v>-22.33</v>
      </c>
      <c r="H92" s="110"/>
      <c r="I92" s="162" t="s">
        <v>14</v>
      </c>
      <c r="J92" s="159">
        <v>2.4700000000000202</v>
      </c>
      <c r="K92" s="109">
        <v>-7.4599999999999795</v>
      </c>
      <c r="L92" s="169">
        <v>-9.1700000000000017</v>
      </c>
      <c r="M92" s="169">
        <v>19.100000000000001</v>
      </c>
      <c r="N92" s="169"/>
      <c r="O92" s="170" t="s">
        <v>19</v>
      </c>
      <c r="P92" s="169">
        <v>-45.600000000000009</v>
      </c>
      <c r="Q92" s="112"/>
      <c r="S92" s="58"/>
      <c r="T92" s="58"/>
    </row>
    <row r="93" spans="1:21" ht="24">
      <c r="A93" s="246"/>
      <c r="B93" s="172" t="s">
        <v>112</v>
      </c>
      <c r="C93" s="108">
        <f t="shared" si="1"/>
        <v>-25.529999999999998</v>
      </c>
      <c r="D93" s="163" t="s">
        <v>409</v>
      </c>
      <c r="E93" s="110">
        <v>-9.35</v>
      </c>
      <c r="F93" s="110">
        <v>1.3000000000000007</v>
      </c>
      <c r="G93" s="110">
        <v>-10.65</v>
      </c>
      <c r="H93" s="110"/>
      <c r="I93" s="162" t="s">
        <v>14</v>
      </c>
      <c r="J93" s="159">
        <v>-11.679999999999998</v>
      </c>
      <c r="K93" s="109">
        <v>-9.2999999999999972</v>
      </c>
      <c r="L93" s="169">
        <v>-1.8</v>
      </c>
      <c r="M93" s="169">
        <v>-0.57999999999999996</v>
      </c>
      <c r="N93" s="169"/>
      <c r="O93" s="170" t="s">
        <v>19</v>
      </c>
      <c r="P93" s="169">
        <v>-4.5</v>
      </c>
      <c r="Q93" s="112"/>
      <c r="S93" s="58"/>
      <c r="T93" s="58"/>
    </row>
    <row r="94" spans="1:21" ht="24">
      <c r="A94" s="246"/>
      <c r="B94" s="172" t="s">
        <v>113</v>
      </c>
      <c r="C94" s="108">
        <f t="shared" si="1"/>
        <v>36.050000000000026</v>
      </c>
      <c r="D94" s="163" t="s">
        <v>409</v>
      </c>
      <c r="E94" s="110">
        <v>55.74</v>
      </c>
      <c r="F94" s="110">
        <v>43.61</v>
      </c>
      <c r="G94" s="110">
        <v>12.13</v>
      </c>
      <c r="H94" s="110"/>
      <c r="I94" s="162" t="s">
        <v>14</v>
      </c>
      <c r="J94" s="159">
        <v>29.110000000000028</v>
      </c>
      <c r="K94" s="109">
        <v>10.890000000000029</v>
      </c>
      <c r="L94" s="169">
        <v>4.8900000000000006</v>
      </c>
      <c r="M94" s="169">
        <v>13.33</v>
      </c>
      <c r="N94" s="169"/>
      <c r="O94" s="170" t="s">
        <v>19</v>
      </c>
      <c r="P94" s="169">
        <v>-48.8</v>
      </c>
      <c r="Q94" s="112"/>
      <c r="S94" s="58"/>
      <c r="T94" s="58"/>
    </row>
    <row r="95" spans="1:21" ht="24">
      <c r="A95" s="246"/>
      <c r="B95" s="172" t="s">
        <v>114</v>
      </c>
      <c r="C95" s="108">
        <f t="shared" si="1"/>
        <v>-38.370000000000068</v>
      </c>
      <c r="D95" s="163" t="s">
        <v>409</v>
      </c>
      <c r="E95" s="110">
        <v>78.099999999999994</v>
      </c>
      <c r="F95" s="110">
        <v>64.97999999999999</v>
      </c>
      <c r="G95" s="110">
        <v>13.12</v>
      </c>
      <c r="H95" s="110"/>
      <c r="I95" s="162" t="s">
        <v>14</v>
      </c>
      <c r="J95" s="159">
        <v>-81.770000000000067</v>
      </c>
      <c r="K95" s="109">
        <v>-93.47000000000007</v>
      </c>
      <c r="L95" s="169">
        <v>3.2000000000000028</v>
      </c>
      <c r="M95" s="169">
        <v>8.5</v>
      </c>
      <c r="N95" s="169"/>
      <c r="O95" s="170" t="s">
        <v>19</v>
      </c>
      <c r="P95" s="169">
        <v>-34.699999999999996</v>
      </c>
      <c r="Q95" s="112"/>
      <c r="S95" s="58"/>
      <c r="T95" s="58"/>
    </row>
    <row r="96" spans="1:21" s="54" customFormat="1">
      <c r="A96" s="246" t="s">
        <v>115</v>
      </c>
      <c r="B96" s="165" t="s">
        <v>115</v>
      </c>
      <c r="C96" s="108">
        <f t="shared" si="1"/>
        <v>207.47</v>
      </c>
      <c r="D96" s="164"/>
      <c r="E96" s="164">
        <v>300.67</v>
      </c>
      <c r="F96" s="164">
        <v>250.38</v>
      </c>
      <c r="G96" s="164">
        <v>50.29</v>
      </c>
      <c r="H96" s="164"/>
      <c r="I96" s="166"/>
      <c r="J96" s="159">
        <v>23.899999999999952</v>
      </c>
      <c r="K96" s="164">
        <v>-14.710000000000065</v>
      </c>
      <c r="L96" s="164">
        <v>10.440000000000001</v>
      </c>
      <c r="M96" s="164">
        <v>28.170000000000016</v>
      </c>
      <c r="N96" s="164">
        <v>0</v>
      </c>
      <c r="O96" s="164"/>
      <c r="P96" s="164">
        <v>-117.1</v>
      </c>
      <c r="Q96" s="161"/>
      <c r="S96" s="58"/>
      <c r="T96" s="62"/>
    </row>
    <row r="97" spans="1:20" ht="24">
      <c r="A97" s="246"/>
      <c r="B97" s="167" t="s">
        <v>117</v>
      </c>
      <c r="C97" s="108">
        <f t="shared" si="1"/>
        <v>-52.999999999999993</v>
      </c>
      <c r="D97" s="163" t="s">
        <v>409</v>
      </c>
      <c r="E97" s="110">
        <v>-56.72</v>
      </c>
      <c r="F97" s="110">
        <v>-70.44</v>
      </c>
      <c r="G97" s="110">
        <v>13.72</v>
      </c>
      <c r="H97" s="110"/>
      <c r="I97" s="162" t="s">
        <v>14</v>
      </c>
      <c r="J97" s="159">
        <v>3.7200000000000051</v>
      </c>
      <c r="K97" s="109">
        <v>3.6600000000000055</v>
      </c>
      <c r="L97" s="169">
        <v>0</v>
      </c>
      <c r="M97" s="169">
        <v>5.9999999999999602E-2</v>
      </c>
      <c r="N97" s="169"/>
      <c r="O97" s="170" t="s">
        <v>19</v>
      </c>
      <c r="P97" s="169">
        <v>0</v>
      </c>
      <c r="Q97" s="112"/>
      <c r="S97" s="58"/>
      <c r="T97" s="58"/>
    </row>
    <row r="98" spans="1:20" ht="24">
      <c r="A98" s="246"/>
      <c r="B98" s="167" t="s">
        <v>118</v>
      </c>
      <c r="C98" s="108">
        <f t="shared" si="1"/>
        <v>56.809999999999974</v>
      </c>
      <c r="D98" s="163" t="s">
        <v>410</v>
      </c>
      <c r="E98" s="110">
        <v>55.22</v>
      </c>
      <c r="F98" s="110">
        <v>49.3</v>
      </c>
      <c r="G98" s="110">
        <v>5.92</v>
      </c>
      <c r="H98" s="110"/>
      <c r="I98" s="162" t="s">
        <v>14</v>
      </c>
      <c r="J98" s="159">
        <v>1.5899999999999759</v>
      </c>
      <c r="K98" s="109">
        <v>-7.290000000000024</v>
      </c>
      <c r="L98" s="169">
        <v>2.4399999999999995</v>
      </c>
      <c r="M98" s="169">
        <v>6.44</v>
      </c>
      <c r="N98" s="169"/>
      <c r="O98" s="170" t="s">
        <v>19</v>
      </c>
      <c r="P98" s="169">
        <v>0</v>
      </c>
      <c r="Q98" s="112"/>
      <c r="S98" s="58"/>
      <c r="T98" s="58"/>
    </row>
    <row r="99" spans="1:20" ht="24">
      <c r="A99" s="246"/>
      <c r="B99" s="167" t="s">
        <v>119</v>
      </c>
      <c r="C99" s="108">
        <f t="shared" si="1"/>
        <v>-16.039999999999996</v>
      </c>
      <c r="D99" s="168"/>
      <c r="E99" s="110">
        <v>0</v>
      </c>
      <c r="F99" s="110">
        <v>0</v>
      </c>
      <c r="G99" s="110">
        <v>0</v>
      </c>
      <c r="H99" s="168"/>
      <c r="I99" s="162" t="s">
        <v>14</v>
      </c>
      <c r="J99" s="159">
        <v>-5.639999999999997</v>
      </c>
      <c r="K99" s="109">
        <v>-5.6899999999999977</v>
      </c>
      <c r="L99" s="169">
        <v>-0.33000000000000007</v>
      </c>
      <c r="M99" s="169">
        <v>0.380000000000001</v>
      </c>
      <c r="N99" s="169"/>
      <c r="O99" s="170" t="s">
        <v>19</v>
      </c>
      <c r="P99" s="169">
        <v>-10.399999999999999</v>
      </c>
      <c r="Q99" s="112"/>
      <c r="S99" s="58"/>
      <c r="T99" s="58"/>
    </row>
    <row r="100" spans="1:20" ht="24">
      <c r="A100" s="246"/>
      <c r="B100" s="167" t="s">
        <v>120</v>
      </c>
      <c r="C100" s="108">
        <f t="shared" si="1"/>
        <v>18.00999999999998</v>
      </c>
      <c r="D100" s="163" t="s">
        <v>410</v>
      </c>
      <c r="E100" s="110">
        <v>32.42</v>
      </c>
      <c r="F100" s="110">
        <v>37.86</v>
      </c>
      <c r="G100" s="110">
        <v>-5.44</v>
      </c>
      <c r="H100" s="110"/>
      <c r="I100" s="162" t="s">
        <v>14</v>
      </c>
      <c r="J100" s="159">
        <v>-13.510000000000023</v>
      </c>
      <c r="K100" s="109">
        <v>-20.280000000000022</v>
      </c>
      <c r="L100" s="169">
        <v>2.2699999999999996</v>
      </c>
      <c r="M100" s="169">
        <v>4.5</v>
      </c>
      <c r="N100" s="169"/>
      <c r="O100" s="170" t="s">
        <v>19</v>
      </c>
      <c r="P100" s="169">
        <v>-0.89999999999999858</v>
      </c>
      <c r="Q100" s="112"/>
      <c r="S100" s="58"/>
      <c r="T100" s="58"/>
    </row>
    <row r="101" spans="1:20" ht="24">
      <c r="A101" s="246"/>
      <c r="B101" s="167" t="s">
        <v>121</v>
      </c>
      <c r="C101" s="108">
        <f t="shared" si="1"/>
        <v>48.379999999999988</v>
      </c>
      <c r="D101" s="163" t="s">
        <v>410</v>
      </c>
      <c r="E101" s="110">
        <v>56.44</v>
      </c>
      <c r="F101" s="110">
        <v>49.92</v>
      </c>
      <c r="G101" s="110">
        <v>6.52</v>
      </c>
      <c r="H101" s="110"/>
      <c r="I101" s="162" t="s">
        <v>14</v>
      </c>
      <c r="J101" s="159">
        <v>13.039999999999996</v>
      </c>
      <c r="K101" s="109">
        <v>9.7099999999999937</v>
      </c>
      <c r="L101" s="169">
        <v>0.71000000000000085</v>
      </c>
      <c r="M101" s="169">
        <v>2.62</v>
      </c>
      <c r="N101" s="169"/>
      <c r="O101" s="170" t="s">
        <v>19</v>
      </c>
      <c r="P101" s="169">
        <v>-21.1</v>
      </c>
      <c r="Q101" s="112"/>
      <c r="S101" s="58"/>
      <c r="T101" s="58"/>
    </row>
    <row r="102" spans="1:20" ht="24">
      <c r="A102" s="246"/>
      <c r="B102" s="167" t="s">
        <v>122</v>
      </c>
      <c r="C102" s="108">
        <f t="shared" si="1"/>
        <v>42.159999999999982</v>
      </c>
      <c r="D102" s="163" t="s">
        <v>410</v>
      </c>
      <c r="E102" s="110">
        <v>55.73</v>
      </c>
      <c r="F102" s="110">
        <v>54.309999999999995</v>
      </c>
      <c r="G102" s="110">
        <v>1.42</v>
      </c>
      <c r="H102" s="110"/>
      <c r="I102" s="162" t="s">
        <v>14</v>
      </c>
      <c r="J102" s="159">
        <v>-4.7700000000000209</v>
      </c>
      <c r="K102" s="109">
        <v>-6.9600000000000213</v>
      </c>
      <c r="L102" s="169">
        <v>8.9999999999999858E-2</v>
      </c>
      <c r="M102" s="169">
        <v>2.1</v>
      </c>
      <c r="N102" s="169"/>
      <c r="O102" s="170" t="s">
        <v>19</v>
      </c>
      <c r="P102" s="169">
        <v>-8.8000000000000007</v>
      </c>
      <c r="Q102" s="112"/>
      <c r="S102" s="58"/>
      <c r="T102" s="58"/>
    </row>
    <row r="103" spans="1:20" ht="24">
      <c r="A103" s="246"/>
      <c r="B103" s="167" t="s">
        <v>123</v>
      </c>
      <c r="C103" s="108">
        <f t="shared" si="1"/>
        <v>27.670000000000009</v>
      </c>
      <c r="D103" s="163" t="s">
        <v>410</v>
      </c>
      <c r="E103" s="110">
        <v>32.950000000000003</v>
      </c>
      <c r="F103" s="110">
        <v>37.21</v>
      </c>
      <c r="G103" s="110">
        <v>-4.26</v>
      </c>
      <c r="H103" s="110"/>
      <c r="I103" s="162" t="s">
        <v>14</v>
      </c>
      <c r="J103" s="159">
        <v>-2.4799999999999951</v>
      </c>
      <c r="K103" s="109">
        <v>-5.9099999999999966</v>
      </c>
      <c r="L103" s="169">
        <v>1.1900000000000013</v>
      </c>
      <c r="M103" s="169">
        <v>2.2400000000000002</v>
      </c>
      <c r="N103" s="169"/>
      <c r="O103" s="170" t="s">
        <v>19</v>
      </c>
      <c r="P103" s="169">
        <v>-2.7999999999999972</v>
      </c>
      <c r="Q103" s="112"/>
      <c r="S103" s="58"/>
      <c r="T103" s="58"/>
    </row>
    <row r="104" spans="1:20" ht="24">
      <c r="A104" s="246"/>
      <c r="B104" s="167" t="s">
        <v>124</v>
      </c>
      <c r="C104" s="108">
        <f t="shared" si="1"/>
        <v>83.480000000000018</v>
      </c>
      <c r="D104" s="163" t="s">
        <v>410</v>
      </c>
      <c r="E104" s="110">
        <v>124.63</v>
      </c>
      <c r="F104" s="110">
        <v>92.22</v>
      </c>
      <c r="G104" s="110">
        <v>32.409999999999997</v>
      </c>
      <c r="H104" s="110"/>
      <c r="I104" s="162" t="s">
        <v>14</v>
      </c>
      <c r="J104" s="159">
        <v>31.95000000000001</v>
      </c>
      <c r="K104" s="109">
        <v>18.049999999999997</v>
      </c>
      <c r="L104" s="169">
        <v>4.07</v>
      </c>
      <c r="M104" s="169">
        <v>9.8300000000000107</v>
      </c>
      <c r="N104" s="169"/>
      <c r="O104" s="170" t="s">
        <v>19</v>
      </c>
      <c r="P104" s="169">
        <v>-73.099999999999994</v>
      </c>
      <c r="Q104" s="112"/>
      <c r="S104" s="58"/>
      <c r="T104" s="58"/>
    </row>
    <row r="105" spans="1:20" s="54" customFormat="1">
      <c r="A105" s="246" t="s">
        <v>125</v>
      </c>
      <c r="B105" s="165" t="s">
        <v>125</v>
      </c>
      <c r="C105" s="108">
        <f t="shared" si="1"/>
        <v>478.61999999999983</v>
      </c>
      <c r="D105" s="164"/>
      <c r="E105" s="164">
        <v>738.83</v>
      </c>
      <c r="F105" s="164">
        <v>672.99</v>
      </c>
      <c r="G105" s="164">
        <v>65.839999999999989</v>
      </c>
      <c r="H105" s="164"/>
      <c r="I105" s="166"/>
      <c r="J105" s="159">
        <v>70.389999999999731</v>
      </c>
      <c r="K105" s="164">
        <v>-97.410000000000295</v>
      </c>
      <c r="L105" s="164">
        <v>52.620000000000012</v>
      </c>
      <c r="M105" s="164">
        <v>115.18</v>
      </c>
      <c r="N105" s="164">
        <v>0</v>
      </c>
      <c r="O105" s="164"/>
      <c r="P105" s="164">
        <v>-330.59999999999997</v>
      </c>
      <c r="Q105" s="161"/>
      <c r="S105" s="58"/>
      <c r="T105" s="62"/>
    </row>
    <row r="106" spans="1:20" ht="24">
      <c r="A106" s="246"/>
      <c r="B106" s="167" t="s">
        <v>127</v>
      </c>
      <c r="C106" s="108">
        <f t="shared" si="1"/>
        <v>-24.599999999999998</v>
      </c>
      <c r="D106" s="163" t="s">
        <v>410</v>
      </c>
      <c r="E106" s="110">
        <v>-43.72</v>
      </c>
      <c r="F106" s="110">
        <v>-49.56</v>
      </c>
      <c r="G106" s="110">
        <v>5.84</v>
      </c>
      <c r="H106" s="110"/>
      <c r="I106" s="162" t="s">
        <v>14</v>
      </c>
      <c r="J106" s="159">
        <v>19.12</v>
      </c>
      <c r="K106" s="109">
        <v>11.74</v>
      </c>
      <c r="L106" s="169">
        <v>0</v>
      </c>
      <c r="M106" s="169">
        <v>7.38</v>
      </c>
      <c r="N106" s="169"/>
      <c r="O106" s="170" t="s">
        <v>19</v>
      </c>
      <c r="P106" s="169">
        <v>0</v>
      </c>
      <c r="Q106" s="112"/>
      <c r="S106" s="58"/>
      <c r="T106" s="58"/>
    </row>
    <row r="107" spans="1:20" ht="24">
      <c r="A107" s="246"/>
      <c r="B107" s="167" t="s">
        <v>128</v>
      </c>
      <c r="C107" s="108">
        <f t="shared" si="1"/>
        <v>-4.4000000000000004</v>
      </c>
      <c r="D107" s="163"/>
      <c r="E107" s="110">
        <v>0</v>
      </c>
      <c r="F107" s="110">
        <v>0</v>
      </c>
      <c r="G107" s="110">
        <v>0</v>
      </c>
      <c r="H107" s="110"/>
      <c r="I107" s="162"/>
      <c r="J107" s="159">
        <v>0</v>
      </c>
      <c r="K107" s="109">
        <v>0</v>
      </c>
      <c r="L107" s="169">
        <v>0</v>
      </c>
      <c r="M107" s="169">
        <v>0</v>
      </c>
      <c r="N107" s="169"/>
      <c r="O107" s="170" t="s">
        <v>19</v>
      </c>
      <c r="P107" s="169">
        <v>-4.4000000000000004</v>
      </c>
      <c r="Q107" s="112"/>
      <c r="S107" s="58"/>
      <c r="T107" s="58"/>
    </row>
    <row r="108" spans="1:20" ht="24">
      <c r="A108" s="246"/>
      <c r="B108" s="167" t="s">
        <v>129</v>
      </c>
      <c r="C108" s="108">
        <f t="shared" si="1"/>
        <v>-4.5999999999999996</v>
      </c>
      <c r="D108" s="163"/>
      <c r="E108" s="110">
        <v>0</v>
      </c>
      <c r="F108" s="110">
        <v>0</v>
      </c>
      <c r="G108" s="110">
        <v>0</v>
      </c>
      <c r="H108" s="110"/>
      <c r="I108" s="162"/>
      <c r="J108" s="159">
        <v>0</v>
      </c>
      <c r="K108" s="109">
        <v>0</v>
      </c>
      <c r="L108" s="169">
        <v>0</v>
      </c>
      <c r="M108" s="169">
        <v>0</v>
      </c>
      <c r="N108" s="169"/>
      <c r="O108" s="170" t="s">
        <v>19</v>
      </c>
      <c r="P108" s="169">
        <v>-4.5999999999999996</v>
      </c>
      <c r="Q108" s="112"/>
      <c r="S108" s="58"/>
    </row>
    <row r="109" spans="1:20" ht="24">
      <c r="A109" s="246"/>
      <c r="B109" s="167" t="s">
        <v>130</v>
      </c>
      <c r="C109" s="108">
        <f t="shared" si="1"/>
        <v>69.91</v>
      </c>
      <c r="D109" s="163" t="s">
        <v>410</v>
      </c>
      <c r="E109" s="110">
        <v>92.259999999999991</v>
      </c>
      <c r="F109" s="110">
        <v>86.94</v>
      </c>
      <c r="G109" s="110">
        <v>5.32</v>
      </c>
      <c r="H109" s="110"/>
      <c r="I109" s="162" t="s">
        <v>14</v>
      </c>
      <c r="J109" s="159">
        <v>-15.85</v>
      </c>
      <c r="K109" s="109">
        <v>-21.34</v>
      </c>
      <c r="L109" s="169">
        <v>2</v>
      </c>
      <c r="M109" s="169">
        <v>3.49</v>
      </c>
      <c r="N109" s="169"/>
      <c r="O109" s="170" t="s">
        <v>19</v>
      </c>
      <c r="P109" s="169">
        <v>-6.5</v>
      </c>
      <c r="Q109" s="112"/>
      <c r="S109" s="58"/>
    </row>
    <row r="110" spans="1:20" ht="24">
      <c r="A110" s="246"/>
      <c r="B110" s="167" t="s">
        <v>131</v>
      </c>
      <c r="C110" s="108">
        <f t="shared" si="1"/>
        <v>100.65</v>
      </c>
      <c r="D110" s="163" t="s">
        <v>410</v>
      </c>
      <c r="E110" s="110">
        <v>110.02</v>
      </c>
      <c r="F110" s="110">
        <v>109.05</v>
      </c>
      <c r="G110" s="110">
        <v>0.97</v>
      </c>
      <c r="H110" s="110"/>
      <c r="I110" s="162" t="s">
        <v>14</v>
      </c>
      <c r="J110" s="159">
        <v>-12.269999999999998</v>
      </c>
      <c r="K110" s="109">
        <v>-20.75</v>
      </c>
      <c r="L110" s="169">
        <v>2.4900000000000002</v>
      </c>
      <c r="M110" s="169">
        <v>5.99</v>
      </c>
      <c r="N110" s="169"/>
      <c r="O110" s="170" t="s">
        <v>19</v>
      </c>
      <c r="P110" s="169">
        <v>2.8999999999999986</v>
      </c>
      <c r="Q110" s="112"/>
      <c r="S110" s="58"/>
    </row>
    <row r="111" spans="1:20" ht="24">
      <c r="A111" s="246"/>
      <c r="B111" s="167" t="s">
        <v>132</v>
      </c>
      <c r="C111" s="108">
        <f t="shared" si="1"/>
        <v>13.149999999999959</v>
      </c>
      <c r="D111" s="163" t="s">
        <v>410</v>
      </c>
      <c r="E111" s="110">
        <v>2.59</v>
      </c>
      <c r="F111" s="110">
        <v>3.12</v>
      </c>
      <c r="G111" s="110">
        <v>-0.53</v>
      </c>
      <c r="H111" s="110"/>
      <c r="I111" s="162" t="s">
        <v>14</v>
      </c>
      <c r="J111" s="159">
        <v>20.859999999999964</v>
      </c>
      <c r="K111" s="109">
        <v>-0.530000000000037</v>
      </c>
      <c r="L111" s="169">
        <v>8.48</v>
      </c>
      <c r="M111" s="169">
        <v>12.91</v>
      </c>
      <c r="N111" s="169"/>
      <c r="O111" s="170" t="s">
        <v>19</v>
      </c>
      <c r="P111" s="169">
        <v>-10.300000000000004</v>
      </c>
      <c r="Q111" s="112"/>
      <c r="S111" s="58"/>
    </row>
    <row r="112" spans="1:20" ht="24">
      <c r="A112" s="246"/>
      <c r="B112" s="167" t="s">
        <v>133</v>
      </c>
      <c r="C112" s="108">
        <f t="shared" si="1"/>
        <v>47.099999999999994</v>
      </c>
      <c r="D112" s="163" t="s">
        <v>410</v>
      </c>
      <c r="E112" s="110">
        <v>2.91</v>
      </c>
      <c r="F112" s="110">
        <v>-2.4500000000000002</v>
      </c>
      <c r="G112" s="110">
        <v>5.36</v>
      </c>
      <c r="H112" s="110"/>
      <c r="I112" s="162" t="s">
        <v>14</v>
      </c>
      <c r="J112" s="159">
        <v>48.19</v>
      </c>
      <c r="K112" s="109">
        <v>27.91</v>
      </c>
      <c r="L112" s="169">
        <v>7.81</v>
      </c>
      <c r="M112" s="169">
        <v>12.47</v>
      </c>
      <c r="N112" s="169"/>
      <c r="O112" s="170" t="s">
        <v>19</v>
      </c>
      <c r="P112" s="169">
        <v>-4</v>
      </c>
      <c r="Q112" s="112"/>
      <c r="S112" s="58"/>
    </row>
    <row r="113" spans="1:19" ht="24">
      <c r="A113" s="246"/>
      <c r="B113" s="167" t="s">
        <v>134</v>
      </c>
      <c r="C113" s="108">
        <f t="shared" si="1"/>
        <v>51.649999999999821</v>
      </c>
      <c r="D113" s="163" t="s">
        <v>410</v>
      </c>
      <c r="E113" s="110">
        <v>84.18</v>
      </c>
      <c r="F113" s="110">
        <v>77.89</v>
      </c>
      <c r="G113" s="110">
        <v>6.29</v>
      </c>
      <c r="H113" s="110"/>
      <c r="I113" s="162" t="s">
        <v>14</v>
      </c>
      <c r="J113" s="159">
        <v>44.4699999999998</v>
      </c>
      <c r="K113" s="109">
        <v>22.249999999999801</v>
      </c>
      <c r="L113" s="169">
        <v>6.03</v>
      </c>
      <c r="M113" s="169">
        <v>16.190000000000001</v>
      </c>
      <c r="N113" s="169"/>
      <c r="O113" s="170" t="s">
        <v>19</v>
      </c>
      <c r="P113" s="169">
        <v>-76.999999999999986</v>
      </c>
      <c r="Q113" s="112"/>
      <c r="S113" s="58"/>
    </row>
    <row r="114" spans="1:19" ht="24">
      <c r="A114" s="246"/>
      <c r="B114" s="167" t="s">
        <v>135</v>
      </c>
      <c r="C114" s="108">
        <f t="shared" si="1"/>
        <v>38.539999999999978</v>
      </c>
      <c r="D114" s="163" t="s">
        <v>410</v>
      </c>
      <c r="E114" s="110">
        <v>57.06</v>
      </c>
      <c r="F114" s="110">
        <v>50.68</v>
      </c>
      <c r="G114" s="110">
        <v>6.38</v>
      </c>
      <c r="H114" s="110"/>
      <c r="I114" s="162" t="s">
        <v>14</v>
      </c>
      <c r="J114" s="159">
        <v>15.479999999999979</v>
      </c>
      <c r="K114" s="109">
        <v>7.1499999999999799</v>
      </c>
      <c r="L114" s="169">
        <v>2.0299999999999998</v>
      </c>
      <c r="M114" s="169">
        <v>6.3</v>
      </c>
      <c r="N114" s="169"/>
      <c r="O114" s="170" t="s">
        <v>19</v>
      </c>
      <c r="P114" s="169">
        <v>-34</v>
      </c>
      <c r="Q114" s="112"/>
      <c r="S114" s="58"/>
    </row>
    <row r="115" spans="1:19" ht="24">
      <c r="A115" s="246"/>
      <c r="B115" s="167" t="s">
        <v>136</v>
      </c>
      <c r="C115" s="108">
        <f t="shared" si="1"/>
        <v>7.710000000000008</v>
      </c>
      <c r="D115" s="163" t="s">
        <v>410</v>
      </c>
      <c r="E115" s="110">
        <v>87.79</v>
      </c>
      <c r="F115" s="110">
        <v>77.660000000000011</v>
      </c>
      <c r="G115" s="110">
        <v>10.130000000000001</v>
      </c>
      <c r="H115" s="110"/>
      <c r="I115" s="162" t="s">
        <v>14</v>
      </c>
      <c r="J115" s="159">
        <v>-23.88</v>
      </c>
      <c r="K115" s="109">
        <v>-55.93</v>
      </c>
      <c r="L115" s="169">
        <v>9.32</v>
      </c>
      <c r="M115" s="169">
        <v>22.73</v>
      </c>
      <c r="N115" s="169"/>
      <c r="O115" s="170" t="s">
        <v>19</v>
      </c>
      <c r="P115" s="169">
        <v>-56.2</v>
      </c>
      <c r="Q115" s="112"/>
      <c r="S115" s="58"/>
    </row>
    <row r="116" spans="1:19" ht="24">
      <c r="A116" s="246"/>
      <c r="B116" s="167" t="s">
        <v>137</v>
      </c>
      <c r="C116" s="108">
        <f t="shared" si="1"/>
        <v>78.22</v>
      </c>
      <c r="D116" s="163" t="s">
        <v>410</v>
      </c>
      <c r="E116" s="110">
        <v>78.760000000000005</v>
      </c>
      <c r="F116" s="110">
        <v>75.22</v>
      </c>
      <c r="G116" s="110">
        <v>3.54</v>
      </c>
      <c r="H116" s="110"/>
      <c r="I116" s="162" t="s">
        <v>14</v>
      </c>
      <c r="J116" s="159">
        <v>15.66</v>
      </c>
      <c r="K116" s="109">
        <v>7.86</v>
      </c>
      <c r="L116" s="169">
        <v>2.31</v>
      </c>
      <c r="M116" s="169">
        <v>5.49</v>
      </c>
      <c r="N116" s="169"/>
      <c r="O116" s="170" t="s">
        <v>19</v>
      </c>
      <c r="P116" s="169">
        <v>-16.200000000000003</v>
      </c>
      <c r="Q116" s="112"/>
      <c r="S116" s="58"/>
    </row>
    <row r="117" spans="1:19" ht="24">
      <c r="A117" s="246"/>
      <c r="B117" s="167" t="s">
        <v>138</v>
      </c>
      <c r="C117" s="108">
        <f t="shared" si="1"/>
        <v>-33.150000000000006</v>
      </c>
      <c r="D117" s="163" t="s">
        <v>410</v>
      </c>
      <c r="E117" s="110">
        <v>111.34</v>
      </c>
      <c r="F117" s="110">
        <v>101.66</v>
      </c>
      <c r="G117" s="110">
        <v>9.68</v>
      </c>
      <c r="H117" s="110"/>
      <c r="I117" s="162" t="s">
        <v>14</v>
      </c>
      <c r="J117" s="159">
        <v>-71.69</v>
      </c>
      <c r="K117" s="109">
        <v>-77.11</v>
      </c>
      <c r="L117" s="169">
        <v>1.92</v>
      </c>
      <c r="M117" s="169">
        <v>3.5</v>
      </c>
      <c r="N117" s="169"/>
      <c r="O117" s="170" t="s">
        <v>19</v>
      </c>
      <c r="P117" s="169">
        <v>-72.800000000000011</v>
      </c>
      <c r="Q117" s="112"/>
      <c r="S117" s="58"/>
    </row>
    <row r="118" spans="1:19" ht="24">
      <c r="A118" s="246"/>
      <c r="B118" s="167" t="s">
        <v>139</v>
      </c>
      <c r="C118" s="108">
        <f t="shared" si="1"/>
        <v>24.139999999999972</v>
      </c>
      <c r="D118" s="163" t="s">
        <v>410</v>
      </c>
      <c r="E118" s="110">
        <v>16.600000000000001</v>
      </c>
      <c r="F118" s="110">
        <v>14.120000000000001</v>
      </c>
      <c r="G118" s="110">
        <v>2.48</v>
      </c>
      <c r="H118" s="110"/>
      <c r="I118" s="162" t="s">
        <v>14</v>
      </c>
      <c r="J118" s="159">
        <v>17.039999999999971</v>
      </c>
      <c r="K118" s="109">
        <v>4.4299999999999704</v>
      </c>
      <c r="L118" s="169">
        <v>5.88</v>
      </c>
      <c r="M118" s="169">
        <v>6.73</v>
      </c>
      <c r="N118" s="169"/>
      <c r="O118" s="170" t="s">
        <v>19</v>
      </c>
      <c r="P118" s="169">
        <v>-9.5</v>
      </c>
      <c r="Q118" s="112"/>
      <c r="S118" s="58"/>
    </row>
    <row r="119" spans="1:19" ht="24">
      <c r="A119" s="246"/>
      <c r="B119" s="167" t="s">
        <v>140</v>
      </c>
      <c r="C119" s="108">
        <f t="shared" si="1"/>
        <v>114.29999999999998</v>
      </c>
      <c r="D119" s="163" t="s">
        <v>410</v>
      </c>
      <c r="E119" s="110">
        <v>139.04</v>
      </c>
      <c r="F119" s="110">
        <v>128.66</v>
      </c>
      <c r="G119" s="110">
        <v>10.38</v>
      </c>
      <c r="H119" s="110"/>
      <c r="I119" s="162" t="s">
        <v>14</v>
      </c>
      <c r="J119" s="159">
        <v>13.259999999999989</v>
      </c>
      <c r="K119" s="109">
        <v>-3.0900000000000101</v>
      </c>
      <c r="L119" s="169">
        <v>4.3499999999999996</v>
      </c>
      <c r="M119" s="169">
        <v>12</v>
      </c>
      <c r="N119" s="169"/>
      <c r="O119" s="170" t="s">
        <v>19</v>
      </c>
      <c r="P119" s="169">
        <v>-38.000000000000007</v>
      </c>
      <c r="Q119" s="112"/>
      <c r="S119" s="58"/>
    </row>
    <row r="120" spans="1:19" s="54" customFormat="1">
      <c r="A120" s="246" t="s">
        <v>141</v>
      </c>
      <c r="B120" s="165" t="s">
        <v>141</v>
      </c>
      <c r="C120" s="108">
        <f t="shared" si="1"/>
        <v>411.22</v>
      </c>
      <c r="D120" s="164"/>
      <c r="E120" s="164">
        <v>725.43999999999983</v>
      </c>
      <c r="F120" s="164">
        <v>644.98999999999978</v>
      </c>
      <c r="G120" s="164">
        <v>80.449999999999989</v>
      </c>
      <c r="H120" s="164"/>
      <c r="I120" s="166"/>
      <c r="J120" s="159">
        <v>-205.71999999999986</v>
      </c>
      <c r="K120" s="164">
        <v>-265.7999999999999</v>
      </c>
      <c r="L120" s="164">
        <v>21.420000000000005</v>
      </c>
      <c r="M120" s="164">
        <v>38.660000000000011</v>
      </c>
      <c r="N120" s="164">
        <v>0</v>
      </c>
      <c r="O120" s="164"/>
      <c r="P120" s="164">
        <v>-108.5</v>
      </c>
      <c r="Q120" s="161"/>
      <c r="S120" s="62"/>
    </row>
    <row r="121" spans="1:19" ht="24">
      <c r="A121" s="246"/>
      <c r="B121" s="167" t="s">
        <v>143</v>
      </c>
      <c r="C121" s="108">
        <f t="shared" si="1"/>
        <v>69.250000000000028</v>
      </c>
      <c r="D121" s="163" t="s">
        <v>410</v>
      </c>
      <c r="E121" s="110">
        <v>57.52000000000001</v>
      </c>
      <c r="F121" s="110">
        <v>40.760000000000005</v>
      </c>
      <c r="G121" s="110">
        <v>16.760000000000002</v>
      </c>
      <c r="H121" s="110"/>
      <c r="I121" s="111" t="s">
        <v>14</v>
      </c>
      <c r="J121" s="159">
        <v>11.730000000000013</v>
      </c>
      <c r="K121" s="109">
        <v>10.010000000000012</v>
      </c>
      <c r="L121" s="169">
        <v>0</v>
      </c>
      <c r="M121" s="169">
        <v>1.72</v>
      </c>
      <c r="N121" s="169"/>
      <c r="O121" s="170" t="s">
        <v>19</v>
      </c>
      <c r="P121" s="169">
        <v>0</v>
      </c>
      <c r="Q121" s="112"/>
      <c r="S121" s="58"/>
    </row>
    <row r="122" spans="1:19" ht="24">
      <c r="A122" s="246"/>
      <c r="B122" s="167" t="s">
        <v>144</v>
      </c>
      <c r="C122" s="108">
        <f t="shared" si="1"/>
        <v>67.400000000000006</v>
      </c>
      <c r="D122" s="163" t="s">
        <v>410</v>
      </c>
      <c r="E122" s="110">
        <v>85.58</v>
      </c>
      <c r="F122" s="110">
        <v>79.5</v>
      </c>
      <c r="G122" s="110">
        <v>6.08</v>
      </c>
      <c r="H122" s="110"/>
      <c r="I122" s="111" t="s">
        <v>14</v>
      </c>
      <c r="J122" s="159">
        <v>-19.47999999999999</v>
      </c>
      <c r="K122" s="109">
        <v>-13.429999999999991</v>
      </c>
      <c r="L122" s="169">
        <v>-1.4699999999999998</v>
      </c>
      <c r="M122" s="169">
        <v>-4.58</v>
      </c>
      <c r="N122" s="169"/>
      <c r="O122" s="170" t="s">
        <v>19</v>
      </c>
      <c r="P122" s="169">
        <v>1.3000000000000043</v>
      </c>
      <c r="Q122" s="112"/>
    </row>
    <row r="123" spans="1:19" ht="24">
      <c r="A123" s="246"/>
      <c r="B123" s="167" t="s">
        <v>145</v>
      </c>
      <c r="C123" s="108">
        <f t="shared" si="1"/>
        <v>68.31</v>
      </c>
      <c r="D123" s="163" t="s">
        <v>410</v>
      </c>
      <c r="E123" s="110">
        <v>77.040000000000006</v>
      </c>
      <c r="F123" s="110">
        <v>72.84</v>
      </c>
      <c r="G123" s="110">
        <v>4.2</v>
      </c>
      <c r="H123" s="110"/>
      <c r="I123" s="111" t="s">
        <v>14</v>
      </c>
      <c r="J123" s="159">
        <v>-9.0300000000000065</v>
      </c>
      <c r="K123" s="109">
        <v>-7.2900000000000063</v>
      </c>
      <c r="L123" s="169">
        <v>-0.67999999999999972</v>
      </c>
      <c r="M123" s="169">
        <v>-1.06</v>
      </c>
      <c r="N123" s="169"/>
      <c r="O123" s="170" t="s">
        <v>19</v>
      </c>
      <c r="P123" s="169">
        <v>0.30000000000000071</v>
      </c>
      <c r="Q123" s="112"/>
    </row>
    <row r="124" spans="1:19" ht="24">
      <c r="A124" s="246"/>
      <c r="B124" s="167" t="s">
        <v>146</v>
      </c>
      <c r="C124" s="108">
        <f t="shared" si="1"/>
        <v>49.359999999999985</v>
      </c>
      <c r="D124" s="163" t="s">
        <v>410</v>
      </c>
      <c r="E124" s="110">
        <v>47.3</v>
      </c>
      <c r="F124" s="110">
        <v>42.959999999999994</v>
      </c>
      <c r="G124" s="110">
        <v>4.34</v>
      </c>
      <c r="H124" s="110"/>
      <c r="I124" s="111" t="s">
        <v>14</v>
      </c>
      <c r="J124" s="159">
        <v>2.6599999999999873</v>
      </c>
      <c r="K124" s="109">
        <v>1.8899999999999864</v>
      </c>
      <c r="L124" s="169">
        <v>0.33000000000000007</v>
      </c>
      <c r="M124" s="169">
        <v>0.440000000000001</v>
      </c>
      <c r="N124" s="169"/>
      <c r="O124" s="170" t="s">
        <v>19</v>
      </c>
      <c r="P124" s="169">
        <v>-0.60000000000000142</v>
      </c>
      <c r="Q124" s="112"/>
    </row>
    <row r="125" spans="1:19" ht="24">
      <c r="A125" s="246"/>
      <c r="B125" s="167" t="s">
        <v>147</v>
      </c>
      <c r="C125" s="108">
        <f t="shared" si="1"/>
        <v>77.950000000000017</v>
      </c>
      <c r="D125" s="163" t="s">
        <v>410</v>
      </c>
      <c r="E125" s="110">
        <v>162.29</v>
      </c>
      <c r="F125" s="110">
        <v>153.35999999999999</v>
      </c>
      <c r="G125" s="110">
        <v>8.93</v>
      </c>
      <c r="H125" s="110"/>
      <c r="I125" s="111" t="s">
        <v>14</v>
      </c>
      <c r="J125" s="159">
        <v>-85.539999999999978</v>
      </c>
      <c r="K125" s="109">
        <v>-95.70999999999998</v>
      </c>
      <c r="L125" s="169">
        <v>4</v>
      </c>
      <c r="M125" s="169">
        <v>6.17</v>
      </c>
      <c r="N125" s="169"/>
      <c r="O125" s="170" t="s">
        <v>19</v>
      </c>
      <c r="P125" s="169">
        <v>1.2000000000000028</v>
      </c>
      <c r="Q125" s="112"/>
    </row>
    <row r="126" spans="1:19" ht="24">
      <c r="A126" s="246"/>
      <c r="B126" s="167" t="s">
        <v>148</v>
      </c>
      <c r="C126" s="108">
        <f t="shared" si="1"/>
        <v>37.6</v>
      </c>
      <c r="D126" s="163" t="s">
        <v>410</v>
      </c>
      <c r="E126" s="110">
        <v>29.94</v>
      </c>
      <c r="F126" s="110">
        <v>28.78</v>
      </c>
      <c r="G126" s="110">
        <v>1.1599999999999999</v>
      </c>
      <c r="H126" s="110"/>
      <c r="I126" s="111" t="s">
        <v>14</v>
      </c>
      <c r="J126" s="159">
        <v>29.060000000000002</v>
      </c>
      <c r="K126" s="109">
        <v>18.5</v>
      </c>
      <c r="L126" s="169">
        <v>2.9800000000000004</v>
      </c>
      <c r="M126" s="169">
        <v>7.58</v>
      </c>
      <c r="N126" s="169"/>
      <c r="O126" s="170" t="s">
        <v>19</v>
      </c>
      <c r="P126" s="169">
        <v>-21.4</v>
      </c>
      <c r="Q126" s="112"/>
    </row>
    <row r="127" spans="1:19" ht="24">
      <c r="A127" s="246"/>
      <c r="B127" s="167" t="s">
        <v>149</v>
      </c>
      <c r="C127" s="108">
        <f t="shared" si="1"/>
        <v>-76.540000000000049</v>
      </c>
      <c r="D127" s="163" t="s">
        <v>410</v>
      </c>
      <c r="E127" s="110">
        <v>11.420000000000002</v>
      </c>
      <c r="F127" s="110">
        <v>18.64</v>
      </c>
      <c r="G127" s="110">
        <v>-7.22</v>
      </c>
      <c r="H127" s="110"/>
      <c r="I127" s="111" t="s">
        <v>14</v>
      </c>
      <c r="J127" s="159">
        <v>-86.960000000000051</v>
      </c>
      <c r="K127" s="109">
        <v>-102.20000000000006</v>
      </c>
      <c r="L127" s="169">
        <v>6.6500000000000057</v>
      </c>
      <c r="M127" s="169">
        <v>8.59</v>
      </c>
      <c r="N127" s="169"/>
      <c r="O127" s="170" t="s">
        <v>19</v>
      </c>
      <c r="P127" s="169">
        <v>-1</v>
      </c>
      <c r="Q127" s="112"/>
    </row>
    <row r="128" spans="1:19" ht="24">
      <c r="A128" s="246"/>
      <c r="B128" s="167" t="s">
        <v>150</v>
      </c>
      <c r="C128" s="108">
        <f t="shared" si="1"/>
        <v>38.640000000000015</v>
      </c>
      <c r="D128" s="163" t="s">
        <v>410</v>
      </c>
      <c r="E128" s="110">
        <v>24.5</v>
      </c>
      <c r="F128" s="110">
        <v>19.2</v>
      </c>
      <c r="G128" s="110">
        <v>5.3</v>
      </c>
      <c r="H128" s="110"/>
      <c r="I128" s="111" t="s">
        <v>14</v>
      </c>
      <c r="J128" s="159">
        <v>14.840000000000011</v>
      </c>
      <c r="K128" s="109">
        <v>10.45000000000001</v>
      </c>
      <c r="L128" s="169">
        <v>1.8900000000000006</v>
      </c>
      <c r="M128" s="169">
        <v>2.5</v>
      </c>
      <c r="N128" s="169"/>
      <c r="O128" s="170" t="s">
        <v>19</v>
      </c>
      <c r="P128" s="169">
        <v>-0.69999999999999929</v>
      </c>
      <c r="Q128" s="112"/>
    </row>
    <row r="129" spans="1:20" ht="24">
      <c r="A129" s="246"/>
      <c r="B129" s="167" t="s">
        <v>151</v>
      </c>
      <c r="C129" s="108">
        <f t="shared" si="1"/>
        <v>40.390000000000043</v>
      </c>
      <c r="D129" s="163" t="s">
        <v>410</v>
      </c>
      <c r="E129" s="110">
        <v>47.95</v>
      </c>
      <c r="F129" s="110">
        <v>45.64</v>
      </c>
      <c r="G129" s="110">
        <v>2.31</v>
      </c>
      <c r="H129" s="110"/>
      <c r="I129" s="111" t="s">
        <v>14</v>
      </c>
      <c r="J129" s="159">
        <v>-8.2599999999999589</v>
      </c>
      <c r="K129" s="109">
        <v>-11.149999999999959</v>
      </c>
      <c r="L129" s="169">
        <v>1.1400000000000006</v>
      </c>
      <c r="M129" s="169">
        <v>1.75</v>
      </c>
      <c r="N129" s="169"/>
      <c r="O129" s="170" t="s">
        <v>19</v>
      </c>
      <c r="P129" s="169">
        <v>0.69999999999999929</v>
      </c>
      <c r="Q129" s="112"/>
    </row>
    <row r="130" spans="1:20" ht="24">
      <c r="A130" s="246"/>
      <c r="B130" s="167" t="s">
        <v>152</v>
      </c>
      <c r="C130" s="108">
        <f t="shared" si="1"/>
        <v>39.089999999999968</v>
      </c>
      <c r="D130" s="163" t="s">
        <v>410</v>
      </c>
      <c r="E130" s="110">
        <v>97.69</v>
      </c>
      <c r="F130" s="110">
        <v>76.47999999999999</v>
      </c>
      <c r="G130" s="110">
        <v>21.21</v>
      </c>
      <c r="H130" s="110"/>
      <c r="I130" s="111" t="s">
        <v>14</v>
      </c>
      <c r="J130" s="159">
        <v>-23.300000000000022</v>
      </c>
      <c r="K130" s="109">
        <v>-35.460000000000022</v>
      </c>
      <c r="L130" s="169">
        <v>3.3599999999999994</v>
      </c>
      <c r="M130" s="169">
        <v>8.8000000000000007</v>
      </c>
      <c r="N130" s="169"/>
      <c r="O130" s="170" t="s">
        <v>19</v>
      </c>
      <c r="P130" s="169">
        <v>-35.300000000000004</v>
      </c>
      <c r="Q130" s="112"/>
    </row>
    <row r="131" spans="1:20" ht="24">
      <c r="A131" s="246"/>
      <c r="B131" s="167" t="s">
        <v>153</v>
      </c>
      <c r="C131" s="108">
        <f t="shared" si="1"/>
        <v>-9.4899999999999523</v>
      </c>
      <c r="D131" s="163" t="s">
        <v>410</v>
      </c>
      <c r="E131" s="110">
        <v>32.659999999999997</v>
      </c>
      <c r="F131" s="110">
        <v>26.409999999999997</v>
      </c>
      <c r="G131" s="110">
        <v>6.25</v>
      </c>
      <c r="H131" s="110"/>
      <c r="I131" s="111" t="s">
        <v>14</v>
      </c>
      <c r="J131" s="159">
        <v>-24.449999999999953</v>
      </c>
      <c r="K131" s="109">
        <v>-32.409999999999954</v>
      </c>
      <c r="L131" s="169">
        <v>2.5</v>
      </c>
      <c r="M131" s="169">
        <v>5.46</v>
      </c>
      <c r="N131" s="169"/>
      <c r="O131" s="170" t="s">
        <v>19</v>
      </c>
      <c r="P131" s="169">
        <v>-17.699999999999996</v>
      </c>
      <c r="Q131" s="112"/>
    </row>
    <row r="132" spans="1:20" ht="24">
      <c r="A132" s="246"/>
      <c r="B132" s="167" t="s">
        <v>154</v>
      </c>
      <c r="C132" s="108">
        <f t="shared" si="1"/>
        <v>9.2600000000000691</v>
      </c>
      <c r="D132" s="163" t="s">
        <v>410</v>
      </c>
      <c r="E132" s="110">
        <v>51.55</v>
      </c>
      <c r="F132" s="110">
        <v>40.419999999999995</v>
      </c>
      <c r="G132" s="110">
        <v>11.13</v>
      </c>
      <c r="H132" s="110"/>
      <c r="I132" s="111" t="s">
        <v>14</v>
      </c>
      <c r="J132" s="159">
        <v>-6.9899999999999274</v>
      </c>
      <c r="K132" s="109">
        <v>-8.9999999999999361</v>
      </c>
      <c r="L132" s="169">
        <v>0.71999999999999886</v>
      </c>
      <c r="M132" s="169">
        <v>1.29000000000001</v>
      </c>
      <c r="N132" s="169"/>
      <c r="O132" s="170" t="s">
        <v>19</v>
      </c>
      <c r="P132" s="169">
        <v>-35.300000000000004</v>
      </c>
      <c r="Q132" s="112"/>
    </row>
    <row r="133" spans="1:20" s="54" customFormat="1">
      <c r="A133" s="246" t="s">
        <v>155</v>
      </c>
      <c r="B133" s="165" t="s">
        <v>155</v>
      </c>
      <c r="C133" s="108">
        <f t="shared" si="1"/>
        <v>337.88000000000005</v>
      </c>
      <c r="D133" s="164"/>
      <c r="E133" s="164">
        <v>497.47999999999996</v>
      </c>
      <c r="F133" s="164">
        <v>343.59999999999997</v>
      </c>
      <c r="G133" s="164">
        <v>153.88</v>
      </c>
      <c r="H133" s="164"/>
      <c r="I133" s="166"/>
      <c r="J133" s="159">
        <v>52.700000000000109</v>
      </c>
      <c r="K133" s="164">
        <v>-71.669999999999902</v>
      </c>
      <c r="L133" s="164">
        <v>36.680000000000014</v>
      </c>
      <c r="M133" s="164">
        <v>87.69</v>
      </c>
      <c r="N133" s="164">
        <v>0</v>
      </c>
      <c r="O133" s="164"/>
      <c r="P133" s="164">
        <v>-212.3</v>
      </c>
      <c r="Q133" s="161"/>
    </row>
    <row r="134" spans="1:20" ht="24">
      <c r="A134" s="246"/>
      <c r="B134" s="175" t="s">
        <v>157</v>
      </c>
      <c r="C134" s="108">
        <f t="shared" si="1"/>
        <v>-22.400000000000002</v>
      </c>
      <c r="D134" s="163" t="s">
        <v>410</v>
      </c>
      <c r="E134" s="110">
        <v>-6.68</v>
      </c>
      <c r="F134" s="110">
        <v>-60.64</v>
      </c>
      <c r="G134" s="110">
        <v>53.96</v>
      </c>
      <c r="H134" s="110"/>
      <c r="I134" s="162" t="s">
        <v>14</v>
      </c>
      <c r="J134" s="159">
        <v>-15.720000000000002</v>
      </c>
      <c r="K134" s="109">
        <v>-17.590000000000003</v>
      </c>
      <c r="L134" s="169">
        <v>0</v>
      </c>
      <c r="M134" s="169">
        <v>1.87</v>
      </c>
      <c r="N134" s="169"/>
      <c r="O134" s="170" t="s">
        <v>19</v>
      </c>
      <c r="P134" s="169">
        <v>0</v>
      </c>
      <c r="Q134" s="171"/>
      <c r="S134" s="58"/>
    </row>
    <row r="135" spans="1:20" ht="24">
      <c r="A135" s="246"/>
      <c r="B135" s="176" t="s">
        <v>158</v>
      </c>
      <c r="C135" s="108">
        <f t="shared" ref="C135:C165" si="2">E135+J135+P135</f>
        <v>3.5900000000000021</v>
      </c>
      <c r="D135" s="163"/>
      <c r="E135" s="110">
        <v>0</v>
      </c>
      <c r="F135" s="110">
        <v>0</v>
      </c>
      <c r="G135" s="110">
        <v>0</v>
      </c>
      <c r="H135" s="110"/>
      <c r="I135" s="162" t="s">
        <v>14</v>
      </c>
      <c r="J135" s="159">
        <v>3.5900000000000021</v>
      </c>
      <c r="K135" s="109">
        <v>2.280000000000002</v>
      </c>
      <c r="L135" s="169">
        <v>0</v>
      </c>
      <c r="M135" s="169">
        <v>1.31</v>
      </c>
      <c r="N135" s="169"/>
      <c r="O135" s="170" t="s">
        <v>19</v>
      </c>
      <c r="P135" s="169">
        <v>0</v>
      </c>
      <c r="Q135" s="171"/>
      <c r="S135" s="58"/>
      <c r="T135" s="58"/>
    </row>
    <row r="136" spans="1:20" ht="24">
      <c r="A136" s="246"/>
      <c r="B136" s="167" t="s">
        <v>159</v>
      </c>
      <c r="C136" s="108">
        <f t="shared" si="2"/>
        <v>-6.3900000000000325</v>
      </c>
      <c r="D136" s="168"/>
      <c r="E136" s="110">
        <v>0</v>
      </c>
      <c r="F136" s="110">
        <v>0</v>
      </c>
      <c r="G136" s="110">
        <v>0</v>
      </c>
      <c r="H136" s="168"/>
      <c r="I136" s="162" t="s">
        <v>14</v>
      </c>
      <c r="J136" s="159">
        <v>-7.3900000000000325</v>
      </c>
      <c r="K136" s="109">
        <v>-8.1500000000000306</v>
      </c>
      <c r="L136" s="169">
        <v>-0.14000000000000057</v>
      </c>
      <c r="M136" s="169">
        <v>0.89999999999999902</v>
      </c>
      <c r="N136" s="169"/>
      <c r="O136" s="170" t="s">
        <v>19</v>
      </c>
      <c r="P136" s="169">
        <v>1</v>
      </c>
      <c r="Q136" s="112"/>
      <c r="S136" s="58"/>
      <c r="T136" s="58"/>
    </row>
    <row r="137" spans="1:20" ht="24">
      <c r="A137" s="246"/>
      <c r="B137" s="167" t="s">
        <v>160</v>
      </c>
      <c r="C137" s="108">
        <f t="shared" si="2"/>
        <v>-46.159999999999833</v>
      </c>
      <c r="D137" s="163" t="s">
        <v>410</v>
      </c>
      <c r="E137" s="110">
        <v>96.68</v>
      </c>
      <c r="F137" s="110">
        <v>85.22</v>
      </c>
      <c r="G137" s="110">
        <v>11.46</v>
      </c>
      <c r="H137" s="110"/>
      <c r="I137" s="162" t="s">
        <v>14</v>
      </c>
      <c r="J137" s="159">
        <v>-122.23999999999984</v>
      </c>
      <c r="K137" s="109">
        <v>-156.62999999999985</v>
      </c>
      <c r="L137" s="169">
        <v>14.610000000000014</v>
      </c>
      <c r="M137" s="169">
        <v>19.78</v>
      </c>
      <c r="N137" s="169"/>
      <c r="O137" s="170" t="s">
        <v>19</v>
      </c>
      <c r="P137" s="169">
        <v>-20.6</v>
      </c>
      <c r="Q137" s="112"/>
      <c r="S137" s="58"/>
      <c r="T137" s="58"/>
    </row>
    <row r="138" spans="1:20" ht="24">
      <c r="A138" s="246"/>
      <c r="B138" s="167" t="s">
        <v>161</v>
      </c>
      <c r="C138" s="108">
        <f t="shared" si="2"/>
        <v>197.30000000000004</v>
      </c>
      <c r="D138" s="163" t="s">
        <v>410</v>
      </c>
      <c r="E138" s="110">
        <v>197.22</v>
      </c>
      <c r="F138" s="110">
        <v>145.94</v>
      </c>
      <c r="G138" s="110">
        <v>51.28</v>
      </c>
      <c r="H138" s="110"/>
      <c r="I138" s="162" t="s">
        <v>14</v>
      </c>
      <c r="J138" s="159">
        <v>14.780000000000019</v>
      </c>
      <c r="K138" s="109">
        <v>11.620000000000019</v>
      </c>
      <c r="L138" s="169">
        <v>0.78000000000000025</v>
      </c>
      <c r="M138" s="169">
        <v>2.38</v>
      </c>
      <c r="N138" s="169"/>
      <c r="O138" s="170" t="s">
        <v>19</v>
      </c>
      <c r="P138" s="169">
        <v>-14.7</v>
      </c>
      <c r="Q138" s="112"/>
      <c r="S138" s="58"/>
      <c r="T138" s="58"/>
    </row>
    <row r="139" spans="1:20" ht="24">
      <c r="A139" s="246"/>
      <c r="B139" s="167" t="s">
        <v>162</v>
      </c>
      <c r="C139" s="108">
        <f t="shared" si="2"/>
        <v>13.479999999999912</v>
      </c>
      <c r="D139" s="163" t="s">
        <v>410</v>
      </c>
      <c r="E139" s="110">
        <v>27.16</v>
      </c>
      <c r="F139" s="110">
        <v>25.1</v>
      </c>
      <c r="G139" s="110">
        <v>2.06</v>
      </c>
      <c r="H139" s="110"/>
      <c r="I139" s="162" t="s">
        <v>14</v>
      </c>
      <c r="J139" s="159">
        <v>47.919999999999909</v>
      </c>
      <c r="K139" s="109">
        <v>27.689999999999912</v>
      </c>
      <c r="L139" s="169">
        <v>5.009999999999998</v>
      </c>
      <c r="M139" s="169">
        <v>15.22</v>
      </c>
      <c r="N139" s="169"/>
      <c r="O139" s="170" t="s">
        <v>19</v>
      </c>
      <c r="P139" s="169">
        <v>-61.6</v>
      </c>
      <c r="Q139" s="112"/>
      <c r="S139" s="58"/>
      <c r="T139" s="58"/>
    </row>
    <row r="140" spans="1:20" ht="24">
      <c r="A140" s="246"/>
      <c r="B140" s="167" t="s">
        <v>163</v>
      </c>
      <c r="C140" s="108">
        <f t="shared" si="2"/>
        <v>198.46</v>
      </c>
      <c r="D140" s="163" t="s">
        <v>410</v>
      </c>
      <c r="E140" s="110">
        <v>183.1</v>
      </c>
      <c r="F140" s="110">
        <v>147.97999999999999</v>
      </c>
      <c r="G140" s="110">
        <v>35.119999999999997</v>
      </c>
      <c r="H140" s="110"/>
      <c r="I140" s="162" t="s">
        <v>14</v>
      </c>
      <c r="J140" s="159">
        <v>131.76000000000005</v>
      </c>
      <c r="K140" s="109">
        <v>69.110000000000042</v>
      </c>
      <c r="L140" s="169">
        <v>16.420000000000002</v>
      </c>
      <c r="M140" s="169">
        <v>46.23</v>
      </c>
      <c r="N140" s="169"/>
      <c r="O140" s="170" t="s">
        <v>19</v>
      </c>
      <c r="P140" s="169">
        <v>-116.4</v>
      </c>
      <c r="Q140" s="112"/>
      <c r="S140" s="58"/>
      <c r="T140" s="58"/>
    </row>
    <row r="141" spans="1:20" s="54" customFormat="1">
      <c r="A141" s="246" t="s">
        <v>164</v>
      </c>
      <c r="B141" s="165" t="s">
        <v>164</v>
      </c>
      <c r="C141" s="108">
        <f t="shared" si="2"/>
        <v>343.8400000000002</v>
      </c>
      <c r="D141" s="164"/>
      <c r="E141" s="164">
        <v>621.96</v>
      </c>
      <c r="F141" s="164">
        <v>433.37</v>
      </c>
      <c r="G141" s="164">
        <v>188.59</v>
      </c>
      <c r="H141" s="164"/>
      <c r="I141" s="166"/>
      <c r="J141" s="159">
        <v>-36.119999999999948</v>
      </c>
      <c r="K141" s="164">
        <v>-209.38999999999993</v>
      </c>
      <c r="L141" s="164">
        <v>51.320000000000007</v>
      </c>
      <c r="M141" s="164">
        <v>121.94999999999999</v>
      </c>
      <c r="N141" s="164">
        <v>0</v>
      </c>
      <c r="O141" s="164"/>
      <c r="P141" s="164">
        <v>-241.99999999999994</v>
      </c>
      <c r="Q141" s="161"/>
      <c r="S141" s="62"/>
      <c r="T141" s="62"/>
    </row>
    <row r="142" spans="1:20" ht="24">
      <c r="A142" s="246"/>
      <c r="B142" s="167" t="s">
        <v>166</v>
      </c>
      <c r="C142" s="108">
        <f t="shared" si="2"/>
        <v>51.469999999999956</v>
      </c>
      <c r="D142" s="163" t="s">
        <v>410</v>
      </c>
      <c r="E142" s="110">
        <v>-14.159999999999997</v>
      </c>
      <c r="F142" s="110">
        <v>-58.72</v>
      </c>
      <c r="G142" s="110">
        <v>44.56</v>
      </c>
      <c r="H142" s="110"/>
      <c r="I142" s="111" t="s">
        <v>14</v>
      </c>
      <c r="J142" s="159">
        <v>65.629999999999953</v>
      </c>
      <c r="K142" s="109">
        <v>47.329999999999956</v>
      </c>
      <c r="L142" s="169">
        <v>0</v>
      </c>
      <c r="M142" s="169">
        <v>18.3</v>
      </c>
      <c r="N142" s="169"/>
      <c r="O142" s="170" t="s">
        <v>19</v>
      </c>
      <c r="P142" s="169">
        <v>0</v>
      </c>
      <c r="Q142" s="112"/>
      <c r="S142" s="58"/>
    </row>
    <row r="143" spans="1:20" ht="24">
      <c r="A143" s="246"/>
      <c r="B143" s="167" t="s">
        <v>167</v>
      </c>
      <c r="C143" s="108">
        <f t="shared" si="2"/>
        <v>24.98</v>
      </c>
      <c r="D143" s="163" t="s">
        <v>410</v>
      </c>
      <c r="E143" s="110">
        <v>26.15</v>
      </c>
      <c r="F143" s="110">
        <v>23.45</v>
      </c>
      <c r="G143" s="110">
        <v>2.7</v>
      </c>
      <c r="H143" s="110"/>
      <c r="I143" s="111" t="s">
        <v>14</v>
      </c>
      <c r="J143" s="159">
        <v>-16.769999999999992</v>
      </c>
      <c r="K143" s="109">
        <v>-19.139999999999993</v>
      </c>
      <c r="L143" s="169">
        <v>0.67999999999999972</v>
      </c>
      <c r="M143" s="169">
        <v>1.69</v>
      </c>
      <c r="N143" s="169"/>
      <c r="O143" s="170" t="s">
        <v>19</v>
      </c>
      <c r="P143" s="169">
        <v>15.599999999999994</v>
      </c>
      <c r="Q143" s="112"/>
      <c r="S143" s="58"/>
    </row>
    <row r="144" spans="1:20" ht="24">
      <c r="A144" s="246"/>
      <c r="B144" s="167" t="s">
        <v>168</v>
      </c>
      <c r="C144" s="108">
        <f t="shared" si="2"/>
        <v>-57.969999999999963</v>
      </c>
      <c r="D144" s="163" t="s">
        <v>410</v>
      </c>
      <c r="E144" s="110">
        <v>39.54</v>
      </c>
      <c r="F144" s="110">
        <v>33.119999999999997</v>
      </c>
      <c r="G144" s="110">
        <v>6.42</v>
      </c>
      <c r="H144" s="110"/>
      <c r="I144" s="111" t="s">
        <v>14</v>
      </c>
      <c r="J144" s="159">
        <v>-39.109999999999971</v>
      </c>
      <c r="K144" s="109">
        <v>-65.819999999999965</v>
      </c>
      <c r="L144" s="169">
        <v>7.5799999999999983</v>
      </c>
      <c r="M144" s="169">
        <v>19.13</v>
      </c>
      <c r="N144" s="169"/>
      <c r="O144" s="170" t="s">
        <v>19</v>
      </c>
      <c r="P144" s="169">
        <v>-58.399999999999991</v>
      </c>
      <c r="Q144" s="112"/>
      <c r="S144" s="58"/>
    </row>
    <row r="145" spans="1:19" ht="24">
      <c r="A145" s="246"/>
      <c r="B145" s="167" t="s">
        <v>169</v>
      </c>
      <c r="C145" s="108">
        <f t="shared" si="2"/>
        <v>94.939999999999984</v>
      </c>
      <c r="D145" s="163" t="s">
        <v>410</v>
      </c>
      <c r="E145" s="110">
        <v>79.069999999999993</v>
      </c>
      <c r="F145" s="110">
        <v>66.83</v>
      </c>
      <c r="G145" s="110">
        <v>12.24</v>
      </c>
      <c r="H145" s="110"/>
      <c r="I145" s="111" t="s">
        <v>14</v>
      </c>
      <c r="J145" s="159">
        <v>18.86999999999999</v>
      </c>
      <c r="K145" s="109">
        <v>-0.14000000000000767</v>
      </c>
      <c r="L145" s="169">
        <v>7.82</v>
      </c>
      <c r="M145" s="169">
        <v>11.19</v>
      </c>
      <c r="N145" s="169"/>
      <c r="O145" s="170" t="s">
        <v>19</v>
      </c>
      <c r="P145" s="169">
        <v>-3</v>
      </c>
      <c r="Q145" s="112"/>
    </row>
    <row r="146" spans="1:19" ht="24">
      <c r="A146" s="246"/>
      <c r="B146" s="167" t="s">
        <v>170</v>
      </c>
      <c r="C146" s="108">
        <f t="shared" si="2"/>
        <v>344.98999999999995</v>
      </c>
      <c r="D146" s="163" t="s">
        <v>410</v>
      </c>
      <c r="E146" s="110">
        <v>294.95</v>
      </c>
      <c r="F146" s="110">
        <v>223.65999999999997</v>
      </c>
      <c r="G146" s="110">
        <v>71.290000000000006</v>
      </c>
      <c r="H146" s="110"/>
      <c r="I146" s="111" t="s">
        <v>14</v>
      </c>
      <c r="J146" s="159">
        <v>53.239999999999945</v>
      </c>
      <c r="K146" s="109">
        <v>16.999999999999943</v>
      </c>
      <c r="L146" s="169">
        <v>14.700000000000003</v>
      </c>
      <c r="M146" s="169">
        <v>21.54</v>
      </c>
      <c r="N146" s="169"/>
      <c r="O146" s="170" t="s">
        <v>19</v>
      </c>
      <c r="P146" s="169">
        <v>-3.1999999999999886</v>
      </c>
      <c r="Q146" s="112"/>
    </row>
    <row r="147" spans="1:19" ht="24">
      <c r="A147" s="246"/>
      <c r="B147" s="167" t="s">
        <v>171</v>
      </c>
      <c r="C147" s="108">
        <f t="shared" si="2"/>
        <v>-24.260000000000012</v>
      </c>
      <c r="D147" s="163" t="s">
        <v>410</v>
      </c>
      <c r="E147" s="110">
        <v>51.11</v>
      </c>
      <c r="F147" s="110">
        <v>40.78</v>
      </c>
      <c r="G147" s="110">
        <v>10.33</v>
      </c>
      <c r="H147" s="110"/>
      <c r="I147" s="111" t="s">
        <v>14</v>
      </c>
      <c r="J147" s="159">
        <v>-38.570000000000007</v>
      </c>
      <c r="K147" s="109">
        <v>-48.56</v>
      </c>
      <c r="L147" s="169">
        <v>2.6499999999999986</v>
      </c>
      <c r="M147" s="169">
        <v>7.34</v>
      </c>
      <c r="N147" s="169"/>
      <c r="O147" s="170" t="s">
        <v>19</v>
      </c>
      <c r="P147" s="169">
        <v>-36.800000000000004</v>
      </c>
      <c r="Q147" s="112"/>
    </row>
    <row r="148" spans="1:19" ht="24">
      <c r="A148" s="246"/>
      <c r="B148" s="167" t="s">
        <v>172</v>
      </c>
      <c r="C148" s="108">
        <f t="shared" si="2"/>
        <v>-61.519999999999953</v>
      </c>
      <c r="D148" s="163" t="s">
        <v>410</v>
      </c>
      <c r="E148" s="110">
        <v>-58.16</v>
      </c>
      <c r="F148" s="110">
        <v>-59.55</v>
      </c>
      <c r="G148" s="110">
        <v>1.39</v>
      </c>
      <c r="H148" s="110"/>
      <c r="I148" s="111" t="s">
        <v>14</v>
      </c>
      <c r="J148" s="159">
        <v>18.240000000000045</v>
      </c>
      <c r="K148" s="109">
        <v>5.8900000000000432</v>
      </c>
      <c r="L148" s="169">
        <v>2.9400000000000013</v>
      </c>
      <c r="M148" s="169">
        <v>9.41</v>
      </c>
      <c r="N148" s="169"/>
      <c r="O148" s="170" t="s">
        <v>19</v>
      </c>
      <c r="P148" s="169">
        <v>-21.6</v>
      </c>
      <c r="Q148" s="112"/>
    </row>
    <row r="149" spans="1:19" ht="24">
      <c r="A149" s="246"/>
      <c r="B149" s="167" t="s">
        <v>173</v>
      </c>
      <c r="C149" s="108">
        <f t="shared" si="2"/>
        <v>42.269999999999968</v>
      </c>
      <c r="D149" s="163" t="s">
        <v>410</v>
      </c>
      <c r="E149" s="110">
        <v>61.09</v>
      </c>
      <c r="F149" s="110">
        <v>44.570000000000007</v>
      </c>
      <c r="G149" s="110">
        <v>16.52</v>
      </c>
      <c r="H149" s="110"/>
      <c r="I149" s="111" t="s">
        <v>14</v>
      </c>
      <c r="J149" s="159">
        <v>16.379999999999963</v>
      </c>
      <c r="K149" s="109">
        <v>10.969999999999963</v>
      </c>
      <c r="L149" s="169">
        <v>1.0099999999999998</v>
      </c>
      <c r="M149" s="169">
        <v>4.4000000000000004</v>
      </c>
      <c r="N149" s="169"/>
      <c r="O149" s="170" t="s">
        <v>19</v>
      </c>
      <c r="P149" s="169">
        <v>-35.200000000000003</v>
      </c>
      <c r="Q149" s="112"/>
    </row>
    <row r="150" spans="1:19" ht="24">
      <c r="A150" s="246"/>
      <c r="B150" s="167" t="s">
        <v>174</v>
      </c>
      <c r="C150" s="108">
        <f t="shared" si="2"/>
        <v>20.63999999999999</v>
      </c>
      <c r="D150" s="163" t="s">
        <v>410</v>
      </c>
      <c r="E150" s="110">
        <v>-16.2</v>
      </c>
      <c r="F150" s="110">
        <v>-13.82</v>
      </c>
      <c r="G150" s="110">
        <v>-2.38</v>
      </c>
      <c r="H150" s="110"/>
      <c r="I150" s="111" t="s">
        <v>14</v>
      </c>
      <c r="J150" s="159">
        <v>39.239999999999988</v>
      </c>
      <c r="K150" s="109">
        <v>28.369999999999983</v>
      </c>
      <c r="L150" s="169">
        <v>4.5199999999999996</v>
      </c>
      <c r="M150" s="169">
        <v>6.35</v>
      </c>
      <c r="N150" s="169"/>
      <c r="O150" s="170" t="s">
        <v>19</v>
      </c>
      <c r="P150" s="169">
        <v>-2.3999999999999986</v>
      </c>
      <c r="Q150" s="112"/>
    </row>
    <row r="151" spans="1:19" ht="24">
      <c r="A151" s="246"/>
      <c r="B151" s="167" t="s">
        <v>175</v>
      </c>
      <c r="C151" s="108">
        <f t="shared" si="2"/>
        <v>-46.509999999999962</v>
      </c>
      <c r="D151" s="163" t="s">
        <v>410</v>
      </c>
      <c r="E151" s="110">
        <v>27.2</v>
      </c>
      <c r="F151" s="110">
        <v>27.54</v>
      </c>
      <c r="G151" s="110">
        <v>-0.34</v>
      </c>
      <c r="H151" s="110"/>
      <c r="I151" s="111" t="s">
        <v>14</v>
      </c>
      <c r="J151" s="159">
        <v>-78.209999999999965</v>
      </c>
      <c r="K151" s="109">
        <v>-89.809999999999974</v>
      </c>
      <c r="L151" s="169">
        <v>4.7100000000000009</v>
      </c>
      <c r="M151" s="169">
        <v>6.89</v>
      </c>
      <c r="N151" s="169"/>
      <c r="O151" s="170" t="s">
        <v>19</v>
      </c>
      <c r="P151" s="169">
        <v>4.5</v>
      </c>
      <c r="Q151" s="112"/>
    </row>
    <row r="152" spans="1:19" ht="24">
      <c r="A152" s="246"/>
      <c r="B152" s="167" t="s">
        <v>176</v>
      </c>
      <c r="C152" s="108">
        <f t="shared" si="2"/>
        <v>-25.900000000000006</v>
      </c>
      <c r="D152" s="163" t="s">
        <v>410</v>
      </c>
      <c r="E152" s="110">
        <v>9.9999999999999978E-2</v>
      </c>
      <c r="F152" s="110">
        <v>0.45999999999999996</v>
      </c>
      <c r="G152" s="110">
        <v>-0.36</v>
      </c>
      <c r="H152" s="110"/>
      <c r="I152" s="111" t="s">
        <v>14</v>
      </c>
      <c r="J152" s="159">
        <v>-15.900000000000007</v>
      </c>
      <c r="K152" s="109">
        <v>-15.410000000000007</v>
      </c>
      <c r="L152" s="169">
        <v>9.9999999999997868E-3</v>
      </c>
      <c r="M152" s="169">
        <v>-0.5</v>
      </c>
      <c r="N152" s="169"/>
      <c r="O152" s="170" t="s">
        <v>19</v>
      </c>
      <c r="P152" s="169">
        <v>-10.099999999999998</v>
      </c>
      <c r="Q152" s="112"/>
    </row>
    <row r="153" spans="1:19" ht="24">
      <c r="A153" s="246"/>
      <c r="B153" s="167" t="s">
        <v>177</v>
      </c>
      <c r="C153" s="108">
        <f t="shared" si="2"/>
        <v>-36.249999999999972</v>
      </c>
      <c r="D153" s="163" t="s">
        <v>410</v>
      </c>
      <c r="E153" s="110">
        <v>61.95</v>
      </c>
      <c r="F153" s="110">
        <v>51.410000000000004</v>
      </c>
      <c r="G153" s="110">
        <v>10.54</v>
      </c>
      <c r="H153" s="110"/>
      <c r="I153" s="111" t="s">
        <v>14</v>
      </c>
      <c r="J153" s="159">
        <v>-52.599999999999973</v>
      </c>
      <c r="K153" s="109">
        <v>-56.369999999999976</v>
      </c>
      <c r="L153" s="169">
        <v>0.92000000000000171</v>
      </c>
      <c r="M153" s="169">
        <v>2.85</v>
      </c>
      <c r="N153" s="169"/>
      <c r="O153" s="170" t="s">
        <v>19</v>
      </c>
      <c r="P153" s="169">
        <v>-45.6</v>
      </c>
      <c r="Q153" s="112"/>
    </row>
    <row r="154" spans="1:19" ht="24">
      <c r="A154" s="246"/>
      <c r="B154" s="167" t="s">
        <v>178</v>
      </c>
      <c r="C154" s="108">
        <f t="shared" si="2"/>
        <v>22.320000000000004</v>
      </c>
      <c r="D154" s="163" t="s">
        <v>410</v>
      </c>
      <c r="E154" s="110">
        <v>48.989999999999995</v>
      </c>
      <c r="F154" s="110">
        <v>37.69</v>
      </c>
      <c r="G154" s="110">
        <v>11.3</v>
      </c>
      <c r="H154" s="110"/>
      <c r="I154" s="111" t="s">
        <v>14</v>
      </c>
      <c r="J154" s="159">
        <v>-1.0699999999999932</v>
      </c>
      <c r="K154" s="109">
        <v>-8.659999999999993</v>
      </c>
      <c r="L154" s="169">
        <v>1.5899999999999999</v>
      </c>
      <c r="M154" s="169">
        <v>6</v>
      </c>
      <c r="N154" s="169"/>
      <c r="O154" s="170" t="s">
        <v>19</v>
      </c>
      <c r="P154" s="169">
        <v>-25.599999999999998</v>
      </c>
      <c r="Q154" s="112"/>
    </row>
    <row r="155" spans="1:19" ht="24">
      <c r="A155" s="246"/>
      <c r="B155" s="167" t="s">
        <v>179</v>
      </c>
      <c r="C155" s="108">
        <f t="shared" si="2"/>
        <v>-5.3599999999999177</v>
      </c>
      <c r="D155" s="163" t="s">
        <v>410</v>
      </c>
      <c r="E155" s="110">
        <v>20.329999999999998</v>
      </c>
      <c r="F155" s="110">
        <v>15.95</v>
      </c>
      <c r="G155" s="110">
        <v>4.38</v>
      </c>
      <c r="H155" s="110"/>
      <c r="I155" s="111" t="s">
        <v>14</v>
      </c>
      <c r="J155" s="159">
        <v>-5.4899999999999176</v>
      </c>
      <c r="K155" s="109">
        <v>-15.039999999999919</v>
      </c>
      <c r="L155" s="169">
        <v>2.1900000000000013</v>
      </c>
      <c r="M155" s="169">
        <v>7.36</v>
      </c>
      <c r="N155" s="169"/>
      <c r="O155" s="170" t="s">
        <v>19</v>
      </c>
      <c r="P155" s="169">
        <v>-20.2</v>
      </c>
      <c r="Q155" s="112"/>
    </row>
    <row r="156" spans="1:19" s="54" customFormat="1" ht="28.5" customHeight="1">
      <c r="A156" s="247" t="s">
        <v>180</v>
      </c>
      <c r="B156" s="165" t="s">
        <v>181</v>
      </c>
      <c r="C156" s="108">
        <f t="shared" si="2"/>
        <v>-297.3000000000003</v>
      </c>
      <c r="D156" s="164"/>
      <c r="E156" s="164">
        <v>114.52999999999997</v>
      </c>
      <c r="F156" s="164">
        <v>42.449999999999982</v>
      </c>
      <c r="G156" s="164">
        <v>72.08</v>
      </c>
      <c r="H156" s="164"/>
      <c r="I156" s="166"/>
      <c r="J156" s="159">
        <v>-108.93000000000026</v>
      </c>
      <c r="K156" s="164">
        <v>-271.16000000000025</v>
      </c>
      <c r="L156" s="164">
        <v>41.239999999999995</v>
      </c>
      <c r="M156" s="164">
        <v>120.98999999999998</v>
      </c>
      <c r="N156" s="164">
        <v>0</v>
      </c>
      <c r="O156" s="164"/>
      <c r="P156" s="164">
        <v>-302.89999999999998</v>
      </c>
      <c r="Q156" s="161"/>
    </row>
    <row r="157" spans="1:19" ht="24">
      <c r="A157" s="247"/>
      <c r="B157" s="167" t="s">
        <v>183</v>
      </c>
      <c r="C157" s="108">
        <f t="shared" si="2"/>
        <v>-71.419999999999987</v>
      </c>
      <c r="D157" s="163" t="s">
        <v>410</v>
      </c>
      <c r="E157" s="110">
        <v>-77.040000000000006</v>
      </c>
      <c r="F157" s="110">
        <v>-100.80000000000001</v>
      </c>
      <c r="G157" s="110">
        <v>23.76</v>
      </c>
      <c r="H157" s="110"/>
      <c r="I157" s="162" t="s">
        <v>14</v>
      </c>
      <c r="J157" s="159">
        <v>5.6200000000000179</v>
      </c>
      <c r="K157" s="109">
        <v>-9.9999999999818099E-3</v>
      </c>
      <c r="L157" s="169">
        <v>0</v>
      </c>
      <c r="M157" s="169">
        <v>5.63</v>
      </c>
      <c r="N157" s="169"/>
      <c r="O157" s="170" t="s">
        <v>19</v>
      </c>
      <c r="P157" s="169">
        <v>0</v>
      </c>
      <c r="Q157" s="112"/>
      <c r="S157" s="58"/>
    </row>
    <row r="158" spans="1:19" ht="24">
      <c r="A158" s="247"/>
      <c r="B158" s="167" t="s">
        <v>184</v>
      </c>
      <c r="C158" s="108">
        <f t="shared" si="2"/>
        <v>2.6599999999998829</v>
      </c>
      <c r="D158" s="163" t="s">
        <v>410</v>
      </c>
      <c r="E158" s="110">
        <v>70.16</v>
      </c>
      <c r="F158" s="110">
        <v>59.12</v>
      </c>
      <c r="G158" s="110">
        <v>11.04</v>
      </c>
      <c r="H158" s="110"/>
      <c r="I158" s="162" t="s">
        <v>14</v>
      </c>
      <c r="J158" s="159">
        <v>1.6999999999998892</v>
      </c>
      <c r="K158" s="109">
        <v>-15.050000000000111</v>
      </c>
      <c r="L158" s="169">
        <v>4.7300000000000004</v>
      </c>
      <c r="M158" s="169">
        <v>12.02</v>
      </c>
      <c r="N158" s="169"/>
      <c r="O158" s="170" t="s">
        <v>19</v>
      </c>
      <c r="P158" s="169">
        <v>-69.2</v>
      </c>
      <c r="Q158" s="112"/>
      <c r="S158" s="58"/>
    </row>
    <row r="159" spans="1:19" ht="24">
      <c r="A159" s="247"/>
      <c r="B159" s="167" t="s">
        <v>185</v>
      </c>
      <c r="C159" s="108">
        <f t="shared" si="2"/>
        <v>-29.210000000000072</v>
      </c>
      <c r="D159" s="163" t="s">
        <v>410</v>
      </c>
      <c r="E159" s="110">
        <v>24.85</v>
      </c>
      <c r="F159" s="110">
        <v>21.43</v>
      </c>
      <c r="G159" s="110">
        <v>3.42</v>
      </c>
      <c r="H159" s="110"/>
      <c r="I159" s="162" t="s">
        <v>14</v>
      </c>
      <c r="J159" s="159">
        <v>-28.260000000000073</v>
      </c>
      <c r="K159" s="109">
        <v>-41.910000000000068</v>
      </c>
      <c r="L159" s="169">
        <v>3.629999999999999</v>
      </c>
      <c r="M159" s="169">
        <v>10.02</v>
      </c>
      <c r="N159" s="169"/>
      <c r="O159" s="170" t="s">
        <v>19</v>
      </c>
      <c r="P159" s="169">
        <v>-25.8</v>
      </c>
      <c r="Q159" s="112"/>
      <c r="S159" s="58"/>
    </row>
    <row r="160" spans="1:19" ht="24">
      <c r="A160" s="247"/>
      <c r="B160" s="167" t="s">
        <v>186</v>
      </c>
      <c r="C160" s="108">
        <f t="shared" si="2"/>
        <v>-86.060000000000088</v>
      </c>
      <c r="D160" s="163" t="s">
        <v>410</v>
      </c>
      <c r="E160" s="110">
        <v>-48.11</v>
      </c>
      <c r="F160" s="110">
        <v>-44.4</v>
      </c>
      <c r="G160" s="110">
        <v>-3.71</v>
      </c>
      <c r="H160" s="110"/>
      <c r="I160" s="162" t="s">
        <v>14</v>
      </c>
      <c r="J160" s="159">
        <v>2.7499999999999218</v>
      </c>
      <c r="K160" s="109">
        <v>-23.650000000000077</v>
      </c>
      <c r="L160" s="169">
        <v>7.259999999999998</v>
      </c>
      <c r="M160" s="169">
        <v>19.14</v>
      </c>
      <c r="N160" s="169"/>
      <c r="O160" s="170" t="s">
        <v>19</v>
      </c>
      <c r="P160" s="169">
        <v>-40.700000000000003</v>
      </c>
      <c r="Q160" s="112"/>
      <c r="S160" s="58"/>
    </row>
    <row r="161" spans="1:19" ht="24">
      <c r="A161" s="247"/>
      <c r="B161" s="167" t="s">
        <v>187</v>
      </c>
      <c r="C161" s="108">
        <f t="shared" si="2"/>
        <v>-26.770000000000035</v>
      </c>
      <c r="D161" s="163" t="s">
        <v>410</v>
      </c>
      <c r="E161" s="110">
        <v>20.84</v>
      </c>
      <c r="F161" s="110">
        <v>17.86</v>
      </c>
      <c r="G161" s="110">
        <v>2.98</v>
      </c>
      <c r="H161" s="110"/>
      <c r="I161" s="162" t="s">
        <v>14</v>
      </c>
      <c r="J161" s="159">
        <v>-20.110000000000035</v>
      </c>
      <c r="K161" s="109">
        <v>-39.930000000000035</v>
      </c>
      <c r="L161" s="169">
        <v>5.240000000000002</v>
      </c>
      <c r="M161" s="169">
        <v>14.58</v>
      </c>
      <c r="N161" s="169"/>
      <c r="O161" s="170" t="s">
        <v>19</v>
      </c>
      <c r="P161" s="169">
        <v>-27.5</v>
      </c>
      <c r="Q161" s="112"/>
      <c r="S161" s="58"/>
    </row>
    <row r="162" spans="1:19" ht="24">
      <c r="A162" s="247"/>
      <c r="B162" s="167" t="s">
        <v>188</v>
      </c>
      <c r="C162" s="108">
        <f t="shared" si="2"/>
        <v>6.9099999999999966</v>
      </c>
      <c r="D162" s="163" t="s">
        <v>410</v>
      </c>
      <c r="E162" s="110">
        <v>12.35</v>
      </c>
      <c r="F162" s="110">
        <v>7.06</v>
      </c>
      <c r="G162" s="110">
        <v>5.29</v>
      </c>
      <c r="H162" s="110"/>
      <c r="I162" s="162" t="s">
        <v>14</v>
      </c>
      <c r="J162" s="159">
        <v>14.459999999999997</v>
      </c>
      <c r="K162" s="109">
        <v>-8.120000000000001</v>
      </c>
      <c r="L162" s="169">
        <v>5.8999999999999986</v>
      </c>
      <c r="M162" s="169">
        <v>16.68</v>
      </c>
      <c r="N162" s="169"/>
      <c r="O162" s="170" t="s">
        <v>19</v>
      </c>
      <c r="P162" s="169">
        <v>-19.899999999999999</v>
      </c>
      <c r="Q162" s="112"/>
      <c r="S162" s="58"/>
    </row>
    <row r="163" spans="1:19" ht="24">
      <c r="A163" s="247"/>
      <c r="B163" s="167" t="s">
        <v>189</v>
      </c>
      <c r="C163" s="108">
        <f t="shared" si="2"/>
        <v>17.910000000000004</v>
      </c>
      <c r="D163" s="163" t="s">
        <v>410</v>
      </c>
      <c r="E163" s="110">
        <v>23.08</v>
      </c>
      <c r="F163" s="110">
        <v>17.82</v>
      </c>
      <c r="G163" s="110">
        <v>5.26</v>
      </c>
      <c r="H163" s="110"/>
      <c r="I163" s="162" t="s">
        <v>14</v>
      </c>
      <c r="J163" s="159">
        <v>5.9300000000000033</v>
      </c>
      <c r="K163" s="109">
        <v>-1.8699999999999974</v>
      </c>
      <c r="L163" s="169">
        <v>1.9700000000000006</v>
      </c>
      <c r="M163" s="169">
        <v>5.83</v>
      </c>
      <c r="N163" s="169"/>
      <c r="O163" s="170" t="s">
        <v>19</v>
      </c>
      <c r="P163" s="169">
        <v>-11.1</v>
      </c>
      <c r="Q163" s="112"/>
      <c r="S163" s="58"/>
    </row>
    <row r="164" spans="1:19" ht="24">
      <c r="A164" s="247"/>
      <c r="B164" s="167" t="s">
        <v>190</v>
      </c>
      <c r="C164" s="108">
        <f t="shared" si="2"/>
        <v>-136.07999999999993</v>
      </c>
      <c r="D164" s="163" t="s">
        <v>410</v>
      </c>
      <c r="E164" s="110">
        <v>-39.989999999999995</v>
      </c>
      <c r="F164" s="110">
        <v>-37.58</v>
      </c>
      <c r="G164" s="110">
        <v>-2.41</v>
      </c>
      <c r="H164" s="110"/>
      <c r="I164" s="162" t="s">
        <v>14</v>
      </c>
      <c r="J164" s="159">
        <v>-46.189999999999941</v>
      </c>
      <c r="K164" s="109">
        <v>-67.719999999999942</v>
      </c>
      <c r="L164" s="169">
        <v>5.82</v>
      </c>
      <c r="M164" s="169">
        <v>15.71</v>
      </c>
      <c r="N164" s="169"/>
      <c r="O164" s="170" t="s">
        <v>19</v>
      </c>
      <c r="P164" s="169">
        <v>-49.9</v>
      </c>
      <c r="Q164" s="112"/>
      <c r="S164" s="58"/>
    </row>
    <row r="165" spans="1:19" ht="24">
      <c r="A165" s="247"/>
      <c r="B165" s="167" t="s">
        <v>191</v>
      </c>
      <c r="C165" s="108">
        <f t="shared" si="2"/>
        <v>24.759999999999934</v>
      </c>
      <c r="D165" s="163" t="s">
        <v>410</v>
      </c>
      <c r="E165" s="110">
        <v>128.38999999999999</v>
      </c>
      <c r="F165" s="110">
        <v>101.93999999999998</v>
      </c>
      <c r="G165" s="110">
        <v>26.45</v>
      </c>
      <c r="H165" s="110"/>
      <c r="I165" s="162" t="s">
        <v>14</v>
      </c>
      <c r="J165" s="159">
        <v>-44.830000000000055</v>
      </c>
      <c r="K165" s="109">
        <v>-72.900000000000048</v>
      </c>
      <c r="L165" s="169">
        <v>6.6899999999999977</v>
      </c>
      <c r="M165" s="169">
        <v>21.38</v>
      </c>
      <c r="N165" s="169"/>
      <c r="O165" s="170" t="s">
        <v>19</v>
      </c>
      <c r="P165" s="169">
        <v>-58.8</v>
      </c>
      <c r="Q165" s="112"/>
      <c r="S165" s="58"/>
    </row>
  </sheetData>
  <mergeCells count="28">
    <mergeCell ref="A7:A17"/>
    <mergeCell ref="A18:A28"/>
    <mergeCell ref="A29:A35"/>
    <mergeCell ref="A36:A49"/>
    <mergeCell ref="A50:A63"/>
    <mergeCell ref="A120:A132"/>
    <mergeCell ref="A133:A140"/>
    <mergeCell ref="A141:A155"/>
    <mergeCell ref="A156:A165"/>
    <mergeCell ref="A64:A75"/>
    <mergeCell ref="A76:A89"/>
    <mergeCell ref="A90:A95"/>
    <mergeCell ref="A96:A104"/>
    <mergeCell ref="A105:A119"/>
    <mergeCell ref="A2:Q2"/>
    <mergeCell ref="B3:L3"/>
    <mergeCell ref="E4:G4"/>
    <mergeCell ref="J4:M4"/>
    <mergeCell ref="C4:C5"/>
    <mergeCell ref="D4:D5"/>
    <mergeCell ref="H4:H5"/>
    <mergeCell ref="I4:I5"/>
    <mergeCell ref="N4:N5"/>
    <mergeCell ref="O4:O5"/>
    <mergeCell ref="P4:P5"/>
    <mergeCell ref="Q4:Q5"/>
    <mergeCell ref="A4:A5"/>
    <mergeCell ref="B4:B5"/>
  </mergeCells>
  <phoneticPr fontId="2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K18" sqref="K18"/>
    </sheetView>
  </sheetViews>
  <sheetFormatPr defaultColWidth="9" defaultRowHeight="14.25"/>
  <cols>
    <col min="1" max="1" width="18.125" style="23" customWidth="1"/>
    <col min="2" max="2" width="21.125" style="23" customWidth="1"/>
    <col min="3" max="3" width="10.125" style="23" customWidth="1"/>
    <col min="4" max="7" width="5.25" style="23" customWidth="1"/>
    <col min="8" max="8" width="9.75" style="23" customWidth="1"/>
    <col min="9" max="9" width="10.75" style="23" customWidth="1"/>
    <col min="10" max="11" width="9.875" style="23" customWidth="1"/>
    <col min="12" max="253" width="9" style="23"/>
    <col min="254" max="254" width="18.375" style="23" customWidth="1"/>
    <col min="255" max="255" width="7" style="23" customWidth="1"/>
    <col min="256" max="259" width="5.25" style="23" customWidth="1"/>
    <col min="260" max="260" width="7.875" style="23" customWidth="1"/>
    <col min="261" max="261" width="7.125" style="23" customWidth="1"/>
    <col min="262" max="262" width="6.625" style="23" customWidth="1"/>
    <col min="263" max="263" width="8" style="23" customWidth="1"/>
    <col min="264" max="264" width="7.625" style="23" customWidth="1"/>
    <col min="265" max="265" width="7.75" style="23" customWidth="1"/>
    <col min="266" max="266" width="7.25" style="23" customWidth="1"/>
    <col min="267" max="267" width="7.5" style="23" customWidth="1"/>
    <col min="268" max="509" width="9" style="23"/>
    <col min="510" max="510" width="18.375" style="23" customWidth="1"/>
    <col min="511" max="511" width="7" style="23" customWidth="1"/>
    <col min="512" max="515" width="5.25" style="23" customWidth="1"/>
    <col min="516" max="516" width="7.875" style="23" customWidth="1"/>
    <col min="517" max="517" width="7.125" style="23" customWidth="1"/>
    <col min="518" max="518" width="6.625" style="23" customWidth="1"/>
    <col min="519" max="519" width="8" style="23" customWidth="1"/>
    <col min="520" max="520" width="7.625" style="23" customWidth="1"/>
    <col min="521" max="521" width="7.75" style="23" customWidth="1"/>
    <col min="522" max="522" width="7.25" style="23" customWidth="1"/>
    <col min="523" max="523" width="7.5" style="23" customWidth="1"/>
    <col min="524" max="765" width="9" style="23"/>
    <col min="766" max="766" width="18.375" style="23" customWidth="1"/>
    <col min="767" max="767" width="7" style="23" customWidth="1"/>
    <col min="768" max="771" width="5.25" style="23" customWidth="1"/>
    <col min="772" max="772" width="7.875" style="23" customWidth="1"/>
    <col min="773" max="773" width="7.125" style="23" customWidth="1"/>
    <col min="774" max="774" width="6.625" style="23" customWidth="1"/>
    <col min="775" max="775" width="8" style="23" customWidth="1"/>
    <col min="776" max="776" width="7.625" style="23" customWidth="1"/>
    <col min="777" max="777" width="7.75" style="23" customWidth="1"/>
    <col min="778" max="778" width="7.25" style="23" customWidth="1"/>
    <col min="779" max="779" width="7.5" style="23" customWidth="1"/>
    <col min="780" max="1021" width="9" style="23"/>
    <col min="1022" max="1022" width="18.375" style="23" customWidth="1"/>
    <col min="1023" max="1023" width="7" style="23" customWidth="1"/>
    <col min="1024" max="1027" width="5.25" style="23" customWidth="1"/>
    <col min="1028" max="1028" width="7.875" style="23" customWidth="1"/>
    <col min="1029" max="1029" width="7.125" style="23" customWidth="1"/>
    <col min="1030" max="1030" width="6.625" style="23" customWidth="1"/>
    <col min="1031" max="1031" width="8" style="23" customWidth="1"/>
    <col min="1032" max="1032" width="7.625" style="23" customWidth="1"/>
    <col min="1033" max="1033" width="7.75" style="23" customWidth="1"/>
    <col min="1034" max="1034" width="7.25" style="23" customWidth="1"/>
    <col min="1035" max="1035" width="7.5" style="23" customWidth="1"/>
    <col min="1036" max="1277" width="9" style="23"/>
    <col min="1278" max="1278" width="18.375" style="23" customWidth="1"/>
    <col min="1279" max="1279" width="7" style="23" customWidth="1"/>
    <col min="1280" max="1283" width="5.25" style="23" customWidth="1"/>
    <col min="1284" max="1284" width="7.875" style="23" customWidth="1"/>
    <col min="1285" max="1285" width="7.125" style="23" customWidth="1"/>
    <col min="1286" max="1286" width="6.625" style="23" customWidth="1"/>
    <col min="1287" max="1287" width="8" style="23" customWidth="1"/>
    <col min="1288" max="1288" width="7.625" style="23" customWidth="1"/>
    <col min="1289" max="1289" width="7.75" style="23" customWidth="1"/>
    <col min="1290" max="1290" width="7.25" style="23" customWidth="1"/>
    <col min="1291" max="1291" width="7.5" style="23" customWidth="1"/>
    <col min="1292" max="1533" width="9" style="23"/>
    <col min="1534" max="1534" width="18.375" style="23" customWidth="1"/>
    <col min="1535" max="1535" width="7" style="23" customWidth="1"/>
    <col min="1536" max="1539" width="5.25" style="23" customWidth="1"/>
    <col min="1540" max="1540" width="7.875" style="23" customWidth="1"/>
    <col min="1541" max="1541" width="7.125" style="23" customWidth="1"/>
    <col min="1542" max="1542" width="6.625" style="23" customWidth="1"/>
    <col min="1543" max="1543" width="8" style="23" customWidth="1"/>
    <col min="1544" max="1544" width="7.625" style="23" customWidth="1"/>
    <col min="1545" max="1545" width="7.75" style="23" customWidth="1"/>
    <col min="1546" max="1546" width="7.25" style="23" customWidth="1"/>
    <col min="1547" max="1547" width="7.5" style="23" customWidth="1"/>
    <col min="1548" max="1789" width="9" style="23"/>
    <col min="1790" max="1790" width="18.375" style="23" customWidth="1"/>
    <col min="1791" max="1791" width="7" style="23" customWidth="1"/>
    <col min="1792" max="1795" width="5.25" style="23" customWidth="1"/>
    <col min="1796" max="1796" width="7.875" style="23" customWidth="1"/>
    <col min="1797" max="1797" width="7.125" style="23" customWidth="1"/>
    <col min="1798" max="1798" width="6.625" style="23" customWidth="1"/>
    <col min="1799" max="1799" width="8" style="23" customWidth="1"/>
    <col min="1800" max="1800" width="7.625" style="23" customWidth="1"/>
    <col min="1801" max="1801" width="7.75" style="23" customWidth="1"/>
    <col min="1802" max="1802" width="7.25" style="23" customWidth="1"/>
    <col min="1803" max="1803" width="7.5" style="23" customWidth="1"/>
    <col min="1804" max="2045" width="9" style="23"/>
    <col min="2046" max="2046" width="18.375" style="23" customWidth="1"/>
    <col min="2047" max="2047" width="7" style="23" customWidth="1"/>
    <col min="2048" max="2051" width="5.25" style="23" customWidth="1"/>
    <col min="2052" max="2052" width="7.875" style="23" customWidth="1"/>
    <col min="2053" max="2053" width="7.125" style="23" customWidth="1"/>
    <col min="2054" max="2054" width="6.625" style="23" customWidth="1"/>
    <col min="2055" max="2055" width="8" style="23" customWidth="1"/>
    <col min="2056" max="2056" width="7.625" style="23" customWidth="1"/>
    <col min="2057" max="2057" width="7.75" style="23" customWidth="1"/>
    <col min="2058" max="2058" width="7.25" style="23" customWidth="1"/>
    <col min="2059" max="2059" width="7.5" style="23" customWidth="1"/>
    <col min="2060" max="2301" width="9" style="23"/>
    <col min="2302" max="2302" width="18.375" style="23" customWidth="1"/>
    <col min="2303" max="2303" width="7" style="23" customWidth="1"/>
    <col min="2304" max="2307" width="5.25" style="23" customWidth="1"/>
    <col min="2308" max="2308" width="7.875" style="23" customWidth="1"/>
    <col min="2309" max="2309" width="7.125" style="23" customWidth="1"/>
    <col min="2310" max="2310" width="6.625" style="23" customWidth="1"/>
    <col min="2311" max="2311" width="8" style="23" customWidth="1"/>
    <col min="2312" max="2312" width="7.625" style="23" customWidth="1"/>
    <col min="2313" max="2313" width="7.75" style="23" customWidth="1"/>
    <col min="2314" max="2314" width="7.25" style="23" customWidth="1"/>
    <col min="2315" max="2315" width="7.5" style="23" customWidth="1"/>
    <col min="2316" max="2557" width="9" style="23"/>
    <col min="2558" max="2558" width="18.375" style="23" customWidth="1"/>
    <col min="2559" max="2559" width="7" style="23" customWidth="1"/>
    <col min="2560" max="2563" width="5.25" style="23" customWidth="1"/>
    <col min="2564" max="2564" width="7.875" style="23" customWidth="1"/>
    <col min="2565" max="2565" width="7.125" style="23" customWidth="1"/>
    <col min="2566" max="2566" width="6.625" style="23" customWidth="1"/>
    <col min="2567" max="2567" width="8" style="23" customWidth="1"/>
    <col min="2568" max="2568" width="7.625" style="23" customWidth="1"/>
    <col min="2569" max="2569" width="7.75" style="23" customWidth="1"/>
    <col min="2570" max="2570" width="7.25" style="23" customWidth="1"/>
    <col min="2571" max="2571" width="7.5" style="23" customWidth="1"/>
    <col min="2572" max="2813" width="9" style="23"/>
    <col min="2814" max="2814" width="18.375" style="23" customWidth="1"/>
    <col min="2815" max="2815" width="7" style="23" customWidth="1"/>
    <col min="2816" max="2819" width="5.25" style="23" customWidth="1"/>
    <col min="2820" max="2820" width="7.875" style="23" customWidth="1"/>
    <col min="2821" max="2821" width="7.125" style="23" customWidth="1"/>
    <col min="2822" max="2822" width="6.625" style="23" customWidth="1"/>
    <col min="2823" max="2823" width="8" style="23" customWidth="1"/>
    <col min="2824" max="2824" width="7.625" style="23" customWidth="1"/>
    <col min="2825" max="2825" width="7.75" style="23" customWidth="1"/>
    <col min="2826" max="2826" width="7.25" style="23" customWidth="1"/>
    <col min="2827" max="2827" width="7.5" style="23" customWidth="1"/>
    <col min="2828" max="3069" width="9" style="23"/>
    <col min="3070" max="3070" width="18.375" style="23" customWidth="1"/>
    <col min="3071" max="3071" width="7" style="23" customWidth="1"/>
    <col min="3072" max="3075" width="5.25" style="23" customWidth="1"/>
    <col min="3076" max="3076" width="7.875" style="23" customWidth="1"/>
    <col min="3077" max="3077" width="7.125" style="23" customWidth="1"/>
    <col min="3078" max="3078" width="6.625" style="23" customWidth="1"/>
    <col min="3079" max="3079" width="8" style="23" customWidth="1"/>
    <col min="3080" max="3080" width="7.625" style="23" customWidth="1"/>
    <col min="3081" max="3081" width="7.75" style="23" customWidth="1"/>
    <col min="3082" max="3082" width="7.25" style="23" customWidth="1"/>
    <col min="3083" max="3083" width="7.5" style="23" customWidth="1"/>
    <col min="3084" max="3325" width="9" style="23"/>
    <col min="3326" max="3326" width="18.375" style="23" customWidth="1"/>
    <col min="3327" max="3327" width="7" style="23" customWidth="1"/>
    <col min="3328" max="3331" width="5.25" style="23" customWidth="1"/>
    <col min="3332" max="3332" width="7.875" style="23" customWidth="1"/>
    <col min="3333" max="3333" width="7.125" style="23" customWidth="1"/>
    <col min="3334" max="3334" width="6.625" style="23" customWidth="1"/>
    <col min="3335" max="3335" width="8" style="23" customWidth="1"/>
    <col min="3336" max="3336" width="7.625" style="23" customWidth="1"/>
    <col min="3337" max="3337" width="7.75" style="23" customWidth="1"/>
    <col min="3338" max="3338" width="7.25" style="23" customWidth="1"/>
    <col min="3339" max="3339" width="7.5" style="23" customWidth="1"/>
    <col min="3340" max="3581" width="9" style="23"/>
    <col min="3582" max="3582" width="18.375" style="23" customWidth="1"/>
    <col min="3583" max="3583" width="7" style="23" customWidth="1"/>
    <col min="3584" max="3587" width="5.25" style="23" customWidth="1"/>
    <col min="3588" max="3588" width="7.875" style="23" customWidth="1"/>
    <col min="3589" max="3589" width="7.125" style="23" customWidth="1"/>
    <col min="3590" max="3590" width="6.625" style="23" customWidth="1"/>
    <col min="3591" max="3591" width="8" style="23" customWidth="1"/>
    <col min="3592" max="3592" width="7.625" style="23" customWidth="1"/>
    <col min="3593" max="3593" width="7.75" style="23" customWidth="1"/>
    <col min="3594" max="3594" width="7.25" style="23" customWidth="1"/>
    <col min="3595" max="3595" width="7.5" style="23" customWidth="1"/>
    <col min="3596" max="3837" width="9" style="23"/>
    <col min="3838" max="3838" width="18.375" style="23" customWidth="1"/>
    <col min="3839" max="3839" width="7" style="23" customWidth="1"/>
    <col min="3840" max="3843" width="5.25" style="23" customWidth="1"/>
    <col min="3844" max="3844" width="7.875" style="23" customWidth="1"/>
    <col min="3845" max="3845" width="7.125" style="23" customWidth="1"/>
    <col min="3846" max="3846" width="6.625" style="23" customWidth="1"/>
    <col min="3847" max="3847" width="8" style="23" customWidth="1"/>
    <col min="3848" max="3848" width="7.625" style="23" customWidth="1"/>
    <col min="3849" max="3849" width="7.75" style="23" customWidth="1"/>
    <col min="3850" max="3850" width="7.25" style="23" customWidth="1"/>
    <col min="3851" max="3851" width="7.5" style="23" customWidth="1"/>
    <col min="3852" max="4093" width="9" style="23"/>
    <col min="4094" max="4094" width="18.375" style="23" customWidth="1"/>
    <col min="4095" max="4095" width="7" style="23" customWidth="1"/>
    <col min="4096" max="4099" width="5.25" style="23" customWidth="1"/>
    <col min="4100" max="4100" width="7.875" style="23" customWidth="1"/>
    <col min="4101" max="4101" width="7.125" style="23" customWidth="1"/>
    <col min="4102" max="4102" width="6.625" style="23" customWidth="1"/>
    <col min="4103" max="4103" width="8" style="23" customWidth="1"/>
    <col min="4104" max="4104" width="7.625" style="23" customWidth="1"/>
    <col min="4105" max="4105" width="7.75" style="23" customWidth="1"/>
    <col min="4106" max="4106" width="7.25" style="23" customWidth="1"/>
    <col min="4107" max="4107" width="7.5" style="23" customWidth="1"/>
    <col min="4108" max="4349" width="9" style="23"/>
    <col min="4350" max="4350" width="18.375" style="23" customWidth="1"/>
    <col min="4351" max="4351" width="7" style="23" customWidth="1"/>
    <col min="4352" max="4355" width="5.25" style="23" customWidth="1"/>
    <col min="4356" max="4356" width="7.875" style="23" customWidth="1"/>
    <col min="4357" max="4357" width="7.125" style="23" customWidth="1"/>
    <col min="4358" max="4358" width="6.625" style="23" customWidth="1"/>
    <col min="4359" max="4359" width="8" style="23" customWidth="1"/>
    <col min="4360" max="4360" width="7.625" style="23" customWidth="1"/>
    <col min="4361" max="4361" width="7.75" style="23" customWidth="1"/>
    <col min="4362" max="4362" width="7.25" style="23" customWidth="1"/>
    <col min="4363" max="4363" width="7.5" style="23" customWidth="1"/>
    <col min="4364" max="4605" width="9" style="23"/>
    <col min="4606" max="4606" width="18.375" style="23" customWidth="1"/>
    <col min="4607" max="4607" width="7" style="23" customWidth="1"/>
    <col min="4608" max="4611" width="5.25" style="23" customWidth="1"/>
    <col min="4612" max="4612" width="7.875" style="23" customWidth="1"/>
    <col min="4613" max="4613" width="7.125" style="23" customWidth="1"/>
    <col min="4614" max="4614" width="6.625" style="23" customWidth="1"/>
    <col min="4615" max="4615" width="8" style="23" customWidth="1"/>
    <col min="4616" max="4616" width="7.625" style="23" customWidth="1"/>
    <col min="4617" max="4617" width="7.75" style="23" customWidth="1"/>
    <col min="4618" max="4618" width="7.25" style="23" customWidth="1"/>
    <col min="4619" max="4619" width="7.5" style="23" customWidth="1"/>
    <col min="4620" max="4861" width="9" style="23"/>
    <col min="4862" max="4862" width="18.375" style="23" customWidth="1"/>
    <col min="4863" max="4863" width="7" style="23" customWidth="1"/>
    <col min="4864" max="4867" width="5.25" style="23" customWidth="1"/>
    <col min="4868" max="4868" width="7.875" style="23" customWidth="1"/>
    <col min="4869" max="4869" width="7.125" style="23" customWidth="1"/>
    <col min="4870" max="4870" width="6.625" style="23" customWidth="1"/>
    <col min="4871" max="4871" width="8" style="23" customWidth="1"/>
    <col min="4872" max="4872" width="7.625" style="23" customWidth="1"/>
    <col min="4873" max="4873" width="7.75" style="23" customWidth="1"/>
    <col min="4874" max="4874" width="7.25" style="23" customWidth="1"/>
    <col min="4875" max="4875" width="7.5" style="23" customWidth="1"/>
    <col min="4876" max="5117" width="9" style="23"/>
    <col min="5118" max="5118" width="18.375" style="23" customWidth="1"/>
    <col min="5119" max="5119" width="7" style="23" customWidth="1"/>
    <col min="5120" max="5123" width="5.25" style="23" customWidth="1"/>
    <col min="5124" max="5124" width="7.875" style="23" customWidth="1"/>
    <col min="5125" max="5125" width="7.125" style="23" customWidth="1"/>
    <col min="5126" max="5126" width="6.625" style="23" customWidth="1"/>
    <col min="5127" max="5127" width="8" style="23" customWidth="1"/>
    <col min="5128" max="5128" width="7.625" style="23" customWidth="1"/>
    <col min="5129" max="5129" width="7.75" style="23" customWidth="1"/>
    <col min="5130" max="5130" width="7.25" style="23" customWidth="1"/>
    <col min="5131" max="5131" width="7.5" style="23" customWidth="1"/>
    <col min="5132" max="5373" width="9" style="23"/>
    <col min="5374" max="5374" width="18.375" style="23" customWidth="1"/>
    <col min="5375" max="5375" width="7" style="23" customWidth="1"/>
    <col min="5376" max="5379" width="5.25" style="23" customWidth="1"/>
    <col min="5380" max="5380" width="7.875" style="23" customWidth="1"/>
    <col min="5381" max="5381" width="7.125" style="23" customWidth="1"/>
    <col min="5382" max="5382" width="6.625" style="23" customWidth="1"/>
    <col min="5383" max="5383" width="8" style="23" customWidth="1"/>
    <col min="5384" max="5384" width="7.625" style="23" customWidth="1"/>
    <col min="5385" max="5385" width="7.75" style="23" customWidth="1"/>
    <col min="5386" max="5386" width="7.25" style="23" customWidth="1"/>
    <col min="5387" max="5387" width="7.5" style="23" customWidth="1"/>
    <col min="5388" max="5629" width="9" style="23"/>
    <col min="5630" max="5630" width="18.375" style="23" customWidth="1"/>
    <col min="5631" max="5631" width="7" style="23" customWidth="1"/>
    <col min="5632" max="5635" width="5.25" style="23" customWidth="1"/>
    <col min="5636" max="5636" width="7.875" style="23" customWidth="1"/>
    <col min="5637" max="5637" width="7.125" style="23" customWidth="1"/>
    <col min="5638" max="5638" width="6.625" style="23" customWidth="1"/>
    <col min="5639" max="5639" width="8" style="23" customWidth="1"/>
    <col min="5640" max="5640" width="7.625" style="23" customWidth="1"/>
    <col min="5641" max="5641" width="7.75" style="23" customWidth="1"/>
    <col min="5642" max="5642" width="7.25" style="23" customWidth="1"/>
    <col min="5643" max="5643" width="7.5" style="23" customWidth="1"/>
    <col min="5644" max="5885" width="9" style="23"/>
    <col min="5886" max="5886" width="18.375" style="23" customWidth="1"/>
    <col min="5887" max="5887" width="7" style="23" customWidth="1"/>
    <col min="5888" max="5891" width="5.25" style="23" customWidth="1"/>
    <col min="5892" max="5892" width="7.875" style="23" customWidth="1"/>
    <col min="5893" max="5893" width="7.125" style="23" customWidth="1"/>
    <col min="5894" max="5894" width="6.625" style="23" customWidth="1"/>
    <col min="5895" max="5895" width="8" style="23" customWidth="1"/>
    <col min="5896" max="5896" width="7.625" style="23" customWidth="1"/>
    <col min="5897" max="5897" width="7.75" style="23" customWidth="1"/>
    <col min="5898" max="5898" width="7.25" style="23" customWidth="1"/>
    <col min="5899" max="5899" width="7.5" style="23" customWidth="1"/>
    <col min="5900" max="6141" width="9" style="23"/>
    <col min="6142" max="6142" width="18.375" style="23" customWidth="1"/>
    <col min="6143" max="6143" width="7" style="23" customWidth="1"/>
    <col min="6144" max="6147" width="5.25" style="23" customWidth="1"/>
    <col min="6148" max="6148" width="7.875" style="23" customWidth="1"/>
    <col min="6149" max="6149" width="7.125" style="23" customWidth="1"/>
    <col min="6150" max="6150" width="6.625" style="23" customWidth="1"/>
    <col min="6151" max="6151" width="8" style="23" customWidth="1"/>
    <col min="6152" max="6152" width="7.625" style="23" customWidth="1"/>
    <col min="6153" max="6153" width="7.75" style="23" customWidth="1"/>
    <col min="6154" max="6154" width="7.25" style="23" customWidth="1"/>
    <col min="6155" max="6155" width="7.5" style="23" customWidth="1"/>
    <col min="6156" max="6397" width="9" style="23"/>
    <col min="6398" max="6398" width="18.375" style="23" customWidth="1"/>
    <col min="6399" max="6399" width="7" style="23" customWidth="1"/>
    <col min="6400" max="6403" width="5.25" style="23" customWidth="1"/>
    <col min="6404" max="6404" width="7.875" style="23" customWidth="1"/>
    <col min="6405" max="6405" width="7.125" style="23" customWidth="1"/>
    <col min="6406" max="6406" width="6.625" style="23" customWidth="1"/>
    <col min="6407" max="6407" width="8" style="23" customWidth="1"/>
    <col min="6408" max="6408" width="7.625" style="23" customWidth="1"/>
    <col min="6409" max="6409" width="7.75" style="23" customWidth="1"/>
    <col min="6410" max="6410" width="7.25" style="23" customWidth="1"/>
    <col min="6411" max="6411" width="7.5" style="23" customWidth="1"/>
    <col min="6412" max="6653" width="9" style="23"/>
    <col min="6654" max="6654" width="18.375" style="23" customWidth="1"/>
    <col min="6655" max="6655" width="7" style="23" customWidth="1"/>
    <col min="6656" max="6659" width="5.25" style="23" customWidth="1"/>
    <col min="6660" max="6660" width="7.875" style="23" customWidth="1"/>
    <col min="6661" max="6661" width="7.125" style="23" customWidth="1"/>
    <col min="6662" max="6662" width="6.625" style="23" customWidth="1"/>
    <col min="6663" max="6663" width="8" style="23" customWidth="1"/>
    <col min="6664" max="6664" width="7.625" style="23" customWidth="1"/>
    <col min="6665" max="6665" width="7.75" style="23" customWidth="1"/>
    <col min="6666" max="6666" width="7.25" style="23" customWidth="1"/>
    <col min="6667" max="6667" width="7.5" style="23" customWidth="1"/>
    <col min="6668" max="6909" width="9" style="23"/>
    <col min="6910" max="6910" width="18.375" style="23" customWidth="1"/>
    <col min="6911" max="6911" width="7" style="23" customWidth="1"/>
    <col min="6912" max="6915" width="5.25" style="23" customWidth="1"/>
    <col min="6916" max="6916" width="7.875" style="23" customWidth="1"/>
    <col min="6917" max="6917" width="7.125" style="23" customWidth="1"/>
    <col min="6918" max="6918" width="6.625" style="23" customWidth="1"/>
    <col min="6919" max="6919" width="8" style="23" customWidth="1"/>
    <col min="6920" max="6920" width="7.625" style="23" customWidth="1"/>
    <col min="6921" max="6921" width="7.75" style="23" customWidth="1"/>
    <col min="6922" max="6922" width="7.25" style="23" customWidth="1"/>
    <col min="6923" max="6923" width="7.5" style="23" customWidth="1"/>
    <col min="6924" max="7165" width="9" style="23"/>
    <col min="7166" max="7166" width="18.375" style="23" customWidth="1"/>
    <col min="7167" max="7167" width="7" style="23" customWidth="1"/>
    <col min="7168" max="7171" width="5.25" style="23" customWidth="1"/>
    <col min="7172" max="7172" width="7.875" style="23" customWidth="1"/>
    <col min="7173" max="7173" width="7.125" style="23" customWidth="1"/>
    <col min="7174" max="7174" width="6.625" style="23" customWidth="1"/>
    <col min="7175" max="7175" width="8" style="23" customWidth="1"/>
    <col min="7176" max="7176" width="7.625" style="23" customWidth="1"/>
    <col min="7177" max="7177" width="7.75" style="23" customWidth="1"/>
    <col min="7178" max="7178" width="7.25" style="23" customWidth="1"/>
    <col min="7179" max="7179" width="7.5" style="23" customWidth="1"/>
    <col min="7180" max="7421" width="9" style="23"/>
    <col min="7422" max="7422" width="18.375" style="23" customWidth="1"/>
    <col min="7423" max="7423" width="7" style="23" customWidth="1"/>
    <col min="7424" max="7427" width="5.25" style="23" customWidth="1"/>
    <col min="7428" max="7428" width="7.875" style="23" customWidth="1"/>
    <col min="7429" max="7429" width="7.125" style="23" customWidth="1"/>
    <col min="7430" max="7430" width="6.625" style="23" customWidth="1"/>
    <col min="7431" max="7431" width="8" style="23" customWidth="1"/>
    <col min="7432" max="7432" width="7.625" style="23" customWidth="1"/>
    <col min="7433" max="7433" width="7.75" style="23" customWidth="1"/>
    <col min="7434" max="7434" width="7.25" style="23" customWidth="1"/>
    <col min="7435" max="7435" width="7.5" style="23" customWidth="1"/>
    <col min="7436" max="7677" width="9" style="23"/>
    <col min="7678" max="7678" width="18.375" style="23" customWidth="1"/>
    <col min="7679" max="7679" width="7" style="23" customWidth="1"/>
    <col min="7680" max="7683" width="5.25" style="23" customWidth="1"/>
    <col min="7684" max="7684" width="7.875" style="23" customWidth="1"/>
    <col min="7685" max="7685" width="7.125" style="23" customWidth="1"/>
    <col min="7686" max="7686" width="6.625" style="23" customWidth="1"/>
    <col min="7687" max="7687" width="8" style="23" customWidth="1"/>
    <col min="7688" max="7688" width="7.625" style="23" customWidth="1"/>
    <col min="7689" max="7689" width="7.75" style="23" customWidth="1"/>
    <col min="7690" max="7690" width="7.25" style="23" customWidth="1"/>
    <col min="7691" max="7691" width="7.5" style="23" customWidth="1"/>
    <col min="7692" max="7933" width="9" style="23"/>
    <col min="7934" max="7934" width="18.375" style="23" customWidth="1"/>
    <col min="7935" max="7935" width="7" style="23" customWidth="1"/>
    <col min="7936" max="7939" width="5.25" style="23" customWidth="1"/>
    <col min="7940" max="7940" width="7.875" style="23" customWidth="1"/>
    <col min="7941" max="7941" width="7.125" style="23" customWidth="1"/>
    <col min="7942" max="7942" width="6.625" style="23" customWidth="1"/>
    <col min="7943" max="7943" width="8" style="23" customWidth="1"/>
    <col min="7944" max="7944" width="7.625" style="23" customWidth="1"/>
    <col min="7945" max="7945" width="7.75" style="23" customWidth="1"/>
    <col min="7946" max="7946" width="7.25" style="23" customWidth="1"/>
    <col min="7947" max="7947" width="7.5" style="23" customWidth="1"/>
    <col min="7948" max="8189" width="9" style="23"/>
    <col min="8190" max="8190" width="18.375" style="23" customWidth="1"/>
    <col min="8191" max="8191" width="7" style="23" customWidth="1"/>
    <col min="8192" max="8195" width="5.25" style="23" customWidth="1"/>
    <col min="8196" max="8196" width="7.875" style="23" customWidth="1"/>
    <col min="8197" max="8197" width="7.125" style="23" customWidth="1"/>
    <col min="8198" max="8198" width="6.625" style="23" customWidth="1"/>
    <col min="8199" max="8199" width="8" style="23" customWidth="1"/>
    <col min="8200" max="8200" width="7.625" style="23" customWidth="1"/>
    <col min="8201" max="8201" width="7.75" style="23" customWidth="1"/>
    <col min="8202" max="8202" width="7.25" style="23" customWidth="1"/>
    <col min="8203" max="8203" width="7.5" style="23" customWidth="1"/>
    <col min="8204" max="8445" width="9" style="23"/>
    <col min="8446" max="8446" width="18.375" style="23" customWidth="1"/>
    <col min="8447" max="8447" width="7" style="23" customWidth="1"/>
    <col min="8448" max="8451" width="5.25" style="23" customWidth="1"/>
    <col min="8452" max="8452" width="7.875" style="23" customWidth="1"/>
    <col min="8453" max="8453" width="7.125" style="23" customWidth="1"/>
    <col min="8454" max="8454" width="6.625" style="23" customWidth="1"/>
    <col min="8455" max="8455" width="8" style="23" customWidth="1"/>
    <col min="8456" max="8456" width="7.625" style="23" customWidth="1"/>
    <col min="8457" max="8457" width="7.75" style="23" customWidth="1"/>
    <col min="8458" max="8458" width="7.25" style="23" customWidth="1"/>
    <col min="8459" max="8459" width="7.5" style="23" customWidth="1"/>
    <col min="8460" max="8701" width="9" style="23"/>
    <col min="8702" max="8702" width="18.375" style="23" customWidth="1"/>
    <col min="8703" max="8703" width="7" style="23" customWidth="1"/>
    <col min="8704" max="8707" width="5.25" style="23" customWidth="1"/>
    <col min="8708" max="8708" width="7.875" style="23" customWidth="1"/>
    <col min="8709" max="8709" width="7.125" style="23" customWidth="1"/>
    <col min="8710" max="8710" width="6.625" style="23" customWidth="1"/>
    <col min="8711" max="8711" width="8" style="23" customWidth="1"/>
    <col min="8712" max="8712" width="7.625" style="23" customWidth="1"/>
    <col min="8713" max="8713" width="7.75" style="23" customWidth="1"/>
    <col min="8714" max="8714" width="7.25" style="23" customWidth="1"/>
    <col min="8715" max="8715" width="7.5" style="23" customWidth="1"/>
    <col min="8716" max="8957" width="9" style="23"/>
    <col min="8958" max="8958" width="18.375" style="23" customWidth="1"/>
    <col min="8959" max="8959" width="7" style="23" customWidth="1"/>
    <col min="8960" max="8963" width="5.25" style="23" customWidth="1"/>
    <col min="8964" max="8964" width="7.875" style="23" customWidth="1"/>
    <col min="8965" max="8965" width="7.125" style="23" customWidth="1"/>
    <col min="8966" max="8966" width="6.625" style="23" customWidth="1"/>
    <col min="8967" max="8967" width="8" style="23" customWidth="1"/>
    <col min="8968" max="8968" width="7.625" style="23" customWidth="1"/>
    <col min="8969" max="8969" width="7.75" style="23" customWidth="1"/>
    <col min="8970" max="8970" width="7.25" style="23" customWidth="1"/>
    <col min="8971" max="8971" width="7.5" style="23" customWidth="1"/>
    <col min="8972" max="9213" width="9" style="23"/>
    <col min="9214" max="9214" width="18.375" style="23" customWidth="1"/>
    <col min="9215" max="9215" width="7" style="23" customWidth="1"/>
    <col min="9216" max="9219" width="5.25" style="23" customWidth="1"/>
    <col min="9220" max="9220" width="7.875" style="23" customWidth="1"/>
    <col min="9221" max="9221" width="7.125" style="23" customWidth="1"/>
    <col min="9222" max="9222" width="6.625" style="23" customWidth="1"/>
    <col min="9223" max="9223" width="8" style="23" customWidth="1"/>
    <col min="9224" max="9224" width="7.625" style="23" customWidth="1"/>
    <col min="9225" max="9225" width="7.75" style="23" customWidth="1"/>
    <col min="9226" max="9226" width="7.25" style="23" customWidth="1"/>
    <col min="9227" max="9227" width="7.5" style="23" customWidth="1"/>
    <col min="9228" max="9469" width="9" style="23"/>
    <col min="9470" max="9470" width="18.375" style="23" customWidth="1"/>
    <col min="9471" max="9471" width="7" style="23" customWidth="1"/>
    <col min="9472" max="9475" width="5.25" style="23" customWidth="1"/>
    <col min="9476" max="9476" width="7.875" style="23" customWidth="1"/>
    <col min="9477" max="9477" width="7.125" style="23" customWidth="1"/>
    <col min="9478" max="9478" width="6.625" style="23" customWidth="1"/>
    <col min="9479" max="9479" width="8" style="23" customWidth="1"/>
    <col min="9480" max="9480" width="7.625" style="23" customWidth="1"/>
    <col min="9481" max="9481" width="7.75" style="23" customWidth="1"/>
    <col min="9482" max="9482" width="7.25" style="23" customWidth="1"/>
    <col min="9483" max="9483" width="7.5" style="23" customWidth="1"/>
    <col min="9484" max="9725" width="9" style="23"/>
    <col min="9726" max="9726" width="18.375" style="23" customWidth="1"/>
    <col min="9727" max="9727" width="7" style="23" customWidth="1"/>
    <col min="9728" max="9731" width="5.25" style="23" customWidth="1"/>
    <col min="9732" max="9732" width="7.875" style="23" customWidth="1"/>
    <col min="9733" max="9733" width="7.125" style="23" customWidth="1"/>
    <col min="9734" max="9734" width="6.625" style="23" customWidth="1"/>
    <col min="9735" max="9735" width="8" style="23" customWidth="1"/>
    <col min="9736" max="9736" width="7.625" style="23" customWidth="1"/>
    <col min="9737" max="9737" width="7.75" style="23" customWidth="1"/>
    <col min="9738" max="9738" width="7.25" style="23" customWidth="1"/>
    <col min="9739" max="9739" width="7.5" style="23" customWidth="1"/>
    <col min="9740" max="9981" width="9" style="23"/>
    <col min="9982" max="9982" width="18.375" style="23" customWidth="1"/>
    <col min="9983" max="9983" width="7" style="23" customWidth="1"/>
    <col min="9984" max="9987" width="5.25" style="23" customWidth="1"/>
    <col min="9988" max="9988" width="7.875" style="23" customWidth="1"/>
    <col min="9989" max="9989" width="7.125" style="23" customWidth="1"/>
    <col min="9990" max="9990" width="6.625" style="23" customWidth="1"/>
    <col min="9991" max="9991" width="8" style="23" customWidth="1"/>
    <col min="9992" max="9992" width="7.625" style="23" customWidth="1"/>
    <col min="9993" max="9993" width="7.75" style="23" customWidth="1"/>
    <col min="9994" max="9994" width="7.25" style="23" customWidth="1"/>
    <col min="9995" max="9995" width="7.5" style="23" customWidth="1"/>
    <col min="9996" max="10237" width="9" style="23"/>
    <col min="10238" max="10238" width="18.375" style="23" customWidth="1"/>
    <col min="10239" max="10239" width="7" style="23" customWidth="1"/>
    <col min="10240" max="10243" width="5.25" style="23" customWidth="1"/>
    <col min="10244" max="10244" width="7.875" style="23" customWidth="1"/>
    <col min="10245" max="10245" width="7.125" style="23" customWidth="1"/>
    <col min="10246" max="10246" width="6.625" style="23" customWidth="1"/>
    <col min="10247" max="10247" width="8" style="23" customWidth="1"/>
    <col min="10248" max="10248" width="7.625" style="23" customWidth="1"/>
    <col min="10249" max="10249" width="7.75" style="23" customWidth="1"/>
    <col min="10250" max="10250" width="7.25" style="23" customWidth="1"/>
    <col min="10251" max="10251" width="7.5" style="23" customWidth="1"/>
    <col min="10252" max="10493" width="9" style="23"/>
    <col min="10494" max="10494" width="18.375" style="23" customWidth="1"/>
    <col min="10495" max="10495" width="7" style="23" customWidth="1"/>
    <col min="10496" max="10499" width="5.25" style="23" customWidth="1"/>
    <col min="10500" max="10500" width="7.875" style="23" customWidth="1"/>
    <col min="10501" max="10501" width="7.125" style="23" customWidth="1"/>
    <col min="10502" max="10502" width="6.625" style="23" customWidth="1"/>
    <col min="10503" max="10503" width="8" style="23" customWidth="1"/>
    <col min="10504" max="10504" width="7.625" style="23" customWidth="1"/>
    <col min="10505" max="10505" width="7.75" style="23" customWidth="1"/>
    <col min="10506" max="10506" width="7.25" style="23" customWidth="1"/>
    <col min="10507" max="10507" width="7.5" style="23" customWidth="1"/>
    <col min="10508" max="10749" width="9" style="23"/>
    <col min="10750" max="10750" width="18.375" style="23" customWidth="1"/>
    <col min="10751" max="10751" width="7" style="23" customWidth="1"/>
    <col min="10752" max="10755" width="5.25" style="23" customWidth="1"/>
    <col min="10756" max="10756" width="7.875" style="23" customWidth="1"/>
    <col min="10757" max="10757" width="7.125" style="23" customWidth="1"/>
    <col min="10758" max="10758" width="6.625" style="23" customWidth="1"/>
    <col min="10759" max="10759" width="8" style="23" customWidth="1"/>
    <col min="10760" max="10760" width="7.625" style="23" customWidth="1"/>
    <col min="10761" max="10761" width="7.75" style="23" customWidth="1"/>
    <col min="10762" max="10762" width="7.25" style="23" customWidth="1"/>
    <col min="10763" max="10763" width="7.5" style="23" customWidth="1"/>
    <col min="10764" max="11005" width="9" style="23"/>
    <col min="11006" max="11006" width="18.375" style="23" customWidth="1"/>
    <col min="11007" max="11007" width="7" style="23" customWidth="1"/>
    <col min="11008" max="11011" width="5.25" style="23" customWidth="1"/>
    <col min="11012" max="11012" width="7.875" style="23" customWidth="1"/>
    <col min="11013" max="11013" width="7.125" style="23" customWidth="1"/>
    <col min="11014" max="11014" width="6.625" style="23" customWidth="1"/>
    <col min="11015" max="11015" width="8" style="23" customWidth="1"/>
    <col min="11016" max="11016" width="7.625" style="23" customWidth="1"/>
    <col min="11017" max="11017" width="7.75" style="23" customWidth="1"/>
    <col min="11018" max="11018" width="7.25" style="23" customWidth="1"/>
    <col min="11019" max="11019" width="7.5" style="23" customWidth="1"/>
    <col min="11020" max="11261" width="9" style="23"/>
    <col min="11262" max="11262" width="18.375" style="23" customWidth="1"/>
    <col min="11263" max="11263" width="7" style="23" customWidth="1"/>
    <col min="11264" max="11267" width="5.25" style="23" customWidth="1"/>
    <col min="11268" max="11268" width="7.875" style="23" customWidth="1"/>
    <col min="11269" max="11269" width="7.125" style="23" customWidth="1"/>
    <col min="11270" max="11270" width="6.625" style="23" customWidth="1"/>
    <col min="11271" max="11271" width="8" style="23" customWidth="1"/>
    <col min="11272" max="11272" width="7.625" style="23" customWidth="1"/>
    <col min="11273" max="11273" width="7.75" style="23" customWidth="1"/>
    <col min="11274" max="11274" width="7.25" style="23" customWidth="1"/>
    <col min="11275" max="11275" width="7.5" style="23" customWidth="1"/>
    <col min="11276" max="11517" width="9" style="23"/>
    <col min="11518" max="11518" width="18.375" style="23" customWidth="1"/>
    <col min="11519" max="11519" width="7" style="23" customWidth="1"/>
    <col min="11520" max="11523" width="5.25" style="23" customWidth="1"/>
    <col min="11524" max="11524" width="7.875" style="23" customWidth="1"/>
    <col min="11525" max="11525" width="7.125" style="23" customWidth="1"/>
    <col min="11526" max="11526" width="6.625" style="23" customWidth="1"/>
    <col min="11527" max="11527" width="8" style="23" customWidth="1"/>
    <col min="11528" max="11528" width="7.625" style="23" customWidth="1"/>
    <col min="11529" max="11529" width="7.75" style="23" customWidth="1"/>
    <col min="11530" max="11530" width="7.25" style="23" customWidth="1"/>
    <col min="11531" max="11531" width="7.5" style="23" customWidth="1"/>
    <col min="11532" max="11773" width="9" style="23"/>
    <col min="11774" max="11774" width="18.375" style="23" customWidth="1"/>
    <col min="11775" max="11775" width="7" style="23" customWidth="1"/>
    <col min="11776" max="11779" width="5.25" style="23" customWidth="1"/>
    <col min="11780" max="11780" width="7.875" style="23" customWidth="1"/>
    <col min="11781" max="11781" width="7.125" style="23" customWidth="1"/>
    <col min="11782" max="11782" width="6.625" style="23" customWidth="1"/>
    <col min="11783" max="11783" width="8" style="23" customWidth="1"/>
    <col min="11784" max="11784" width="7.625" style="23" customWidth="1"/>
    <col min="11785" max="11785" width="7.75" style="23" customWidth="1"/>
    <col min="11786" max="11786" width="7.25" style="23" customWidth="1"/>
    <col min="11787" max="11787" width="7.5" style="23" customWidth="1"/>
    <col min="11788" max="12029" width="9" style="23"/>
    <col min="12030" max="12030" width="18.375" style="23" customWidth="1"/>
    <col min="12031" max="12031" width="7" style="23" customWidth="1"/>
    <col min="12032" max="12035" width="5.25" style="23" customWidth="1"/>
    <col min="12036" max="12036" width="7.875" style="23" customWidth="1"/>
    <col min="12037" max="12037" width="7.125" style="23" customWidth="1"/>
    <col min="12038" max="12038" width="6.625" style="23" customWidth="1"/>
    <col min="12039" max="12039" width="8" style="23" customWidth="1"/>
    <col min="12040" max="12040" width="7.625" style="23" customWidth="1"/>
    <col min="12041" max="12041" width="7.75" style="23" customWidth="1"/>
    <col min="12042" max="12042" width="7.25" style="23" customWidth="1"/>
    <col min="12043" max="12043" width="7.5" style="23" customWidth="1"/>
    <col min="12044" max="12285" width="9" style="23"/>
    <col min="12286" max="12286" width="18.375" style="23" customWidth="1"/>
    <col min="12287" max="12287" width="7" style="23" customWidth="1"/>
    <col min="12288" max="12291" width="5.25" style="23" customWidth="1"/>
    <col min="12292" max="12292" width="7.875" style="23" customWidth="1"/>
    <col min="12293" max="12293" width="7.125" style="23" customWidth="1"/>
    <col min="12294" max="12294" width="6.625" style="23" customWidth="1"/>
    <col min="12295" max="12295" width="8" style="23" customWidth="1"/>
    <col min="12296" max="12296" width="7.625" style="23" customWidth="1"/>
    <col min="12297" max="12297" width="7.75" style="23" customWidth="1"/>
    <col min="12298" max="12298" width="7.25" style="23" customWidth="1"/>
    <col min="12299" max="12299" width="7.5" style="23" customWidth="1"/>
    <col min="12300" max="12541" width="9" style="23"/>
    <col min="12542" max="12542" width="18.375" style="23" customWidth="1"/>
    <col min="12543" max="12543" width="7" style="23" customWidth="1"/>
    <col min="12544" max="12547" width="5.25" style="23" customWidth="1"/>
    <col min="12548" max="12548" width="7.875" style="23" customWidth="1"/>
    <col min="12549" max="12549" width="7.125" style="23" customWidth="1"/>
    <col min="12550" max="12550" width="6.625" style="23" customWidth="1"/>
    <col min="12551" max="12551" width="8" style="23" customWidth="1"/>
    <col min="12552" max="12552" width="7.625" style="23" customWidth="1"/>
    <col min="12553" max="12553" width="7.75" style="23" customWidth="1"/>
    <col min="12554" max="12554" width="7.25" style="23" customWidth="1"/>
    <col min="12555" max="12555" width="7.5" style="23" customWidth="1"/>
    <col min="12556" max="12797" width="9" style="23"/>
    <col min="12798" max="12798" width="18.375" style="23" customWidth="1"/>
    <col min="12799" max="12799" width="7" style="23" customWidth="1"/>
    <col min="12800" max="12803" width="5.25" style="23" customWidth="1"/>
    <col min="12804" max="12804" width="7.875" style="23" customWidth="1"/>
    <col min="12805" max="12805" width="7.125" style="23" customWidth="1"/>
    <col min="12806" max="12806" width="6.625" style="23" customWidth="1"/>
    <col min="12807" max="12807" width="8" style="23" customWidth="1"/>
    <col min="12808" max="12808" width="7.625" style="23" customWidth="1"/>
    <col min="12809" max="12809" width="7.75" style="23" customWidth="1"/>
    <col min="12810" max="12810" width="7.25" style="23" customWidth="1"/>
    <col min="12811" max="12811" width="7.5" style="23" customWidth="1"/>
    <col min="12812" max="13053" width="9" style="23"/>
    <col min="13054" max="13054" width="18.375" style="23" customWidth="1"/>
    <col min="13055" max="13055" width="7" style="23" customWidth="1"/>
    <col min="13056" max="13059" width="5.25" style="23" customWidth="1"/>
    <col min="13060" max="13060" width="7.875" style="23" customWidth="1"/>
    <col min="13061" max="13061" width="7.125" style="23" customWidth="1"/>
    <col min="13062" max="13062" width="6.625" style="23" customWidth="1"/>
    <col min="13063" max="13063" width="8" style="23" customWidth="1"/>
    <col min="13064" max="13064" width="7.625" style="23" customWidth="1"/>
    <col min="13065" max="13065" width="7.75" style="23" customWidth="1"/>
    <col min="13066" max="13066" width="7.25" style="23" customWidth="1"/>
    <col min="13067" max="13067" width="7.5" style="23" customWidth="1"/>
    <col min="13068" max="13309" width="9" style="23"/>
    <col min="13310" max="13310" width="18.375" style="23" customWidth="1"/>
    <col min="13311" max="13311" width="7" style="23" customWidth="1"/>
    <col min="13312" max="13315" width="5.25" style="23" customWidth="1"/>
    <col min="13316" max="13316" width="7.875" style="23" customWidth="1"/>
    <col min="13317" max="13317" width="7.125" style="23" customWidth="1"/>
    <col min="13318" max="13318" width="6.625" style="23" customWidth="1"/>
    <col min="13319" max="13319" width="8" style="23" customWidth="1"/>
    <col min="13320" max="13320" width="7.625" style="23" customWidth="1"/>
    <col min="13321" max="13321" width="7.75" style="23" customWidth="1"/>
    <col min="13322" max="13322" width="7.25" style="23" customWidth="1"/>
    <col min="13323" max="13323" width="7.5" style="23" customWidth="1"/>
    <col min="13324" max="13565" width="9" style="23"/>
    <col min="13566" max="13566" width="18.375" style="23" customWidth="1"/>
    <col min="13567" max="13567" width="7" style="23" customWidth="1"/>
    <col min="13568" max="13571" width="5.25" style="23" customWidth="1"/>
    <col min="13572" max="13572" width="7.875" style="23" customWidth="1"/>
    <col min="13573" max="13573" width="7.125" style="23" customWidth="1"/>
    <col min="13574" max="13574" width="6.625" style="23" customWidth="1"/>
    <col min="13575" max="13575" width="8" style="23" customWidth="1"/>
    <col min="13576" max="13576" width="7.625" style="23" customWidth="1"/>
    <col min="13577" max="13577" width="7.75" style="23" customWidth="1"/>
    <col min="13578" max="13578" width="7.25" style="23" customWidth="1"/>
    <col min="13579" max="13579" width="7.5" style="23" customWidth="1"/>
    <col min="13580" max="13821" width="9" style="23"/>
    <col min="13822" max="13822" width="18.375" style="23" customWidth="1"/>
    <col min="13823" max="13823" width="7" style="23" customWidth="1"/>
    <col min="13824" max="13827" width="5.25" style="23" customWidth="1"/>
    <col min="13828" max="13828" width="7.875" style="23" customWidth="1"/>
    <col min="13829" max="13829" width="7.125" style="23" customWidth="1"/>
    <col min="13830" max="13830" width="6.625" style="23" customWidth="1"/>
    <col min="13831" max="13831" width="8" style="23" customWidth="1"/>
    <col min="13832" max="13832" width="7.625" style="23" customWidth="1"/>
    <col min="13833" max="13833" width="7.75" style="23" customWidth="1"/>
    <col min="13834" max="13834" width="7.25" style="23" customWidth="1"/>
    <col min="13835" max="13835" width="7.5" style="23" customWidth="1"/>
    <col min="13836" max="14077" width="9" style="23"/>
    <col min="14078" max="14078" width="18.375" style="23" customWidth="1"/>
    <col min="14079" max="14079" width="7" style="23" customWidth="1"/>
    <col min="14080" max="14083" width="5.25" style="23" customWidth="1"/>
    <col min="14084" max="14084" width="7.875" style="23" customWidth="1"/>
    <col min="14085" max="14085" width="7.125" style="23" customWidth="1"/>
    <col min="14086" max="14086" width="6.625" style="23" customWidth="1"/>
    <col min="14087" max="14087" width="8" style="23" customWidth="1"/>
    <col min="14088" max="14088" width="7.625" style="23" customWidth="1"/>
    <col min="14089" max="14089" width="7.75" style="23" customWidth="1"/>
    <col min="14090" max="14090" width="7.25" style="23" customWidth="1"/>
    <col min="14091" max="14091" width="7.5" style="23" customWidth="1"/>
    <col min="14092" max="14333" width="9" style="23"/>
    <col min="14334" max="14334" width="18.375" style="23" customWidth="1"/>
    <col min="14335" max="14335" width="7" style="23" customWidth="1"/>
    <col min="14336" max="14339" width="5.25" style="23" customWidth="1"/>
    <col min="14340" max="14340" width="7.875" style="23" customWidth="1"/>
    <col min="14341" max="14341" width="7.125" style="23" customWidth="1"/>
    <col min="14342" max="14342" width="6.625" style="23" customWidth="1"/>
    <col min="14343" max="14343" width="8" style="23" customWidth="1"/>
    <col min="14344" max="14344" width="7.625" style="23" customWidth="1"/>
    <col min="14345" max="14345" width="7.75" style="23" customWidth="1"/>
    <col min="14346" max="14346" width="7.25" style="23" customWidth="1"/>
    <col min="14347" max="14347" width="7.5" style="23" customWidth="1"/>
    <col min="14348" max="14589" width="9" style="23"/>
    <col min="14590" max="14590" width="18.375" style="23" customWidth="1"/>
    <col min="14591" max="14591" width="7" style="23" customWidth="1"/>
    <col min="14592" max="14595" width="5.25" style="23" customWidth="1"/>
    <col min="14596" max="14596" width="7.875" style="23" customWidth="1"/>
    <col min="14597" max="14597" width="7.125" style="23" customWidth="1"/>
    <col min="14598" max="14598" width="6.625" style="23" customWidth="1"/>
    <col min="14599" max="14599" width="8" style="23" customWidth="1"/>
    <col min="14600" max="14600" width="7.625" style="23" customWidth="1"/>
    <col min="14601" max="14601" width="7.75" style="23" customWidth="1"/>
    <col min="14602" max="14602" width="7.25" style="23" customWidth="1"/>
    <col min="14603" max="14603" width="7.5" style="23" customWidth="1"/>
    <col min="14604" max="14845" width="9" style="23"/>
    <col min="14846" max="14846" width="18.375" style="23" customWidth="1"/>
    <col min="14847" max="14847" width="7" style="23" customWidth="1"/>
    <col min="14848" max="14851" width="5.25" style="23" customWidth="1"/>
    <col min="14852" max="14852" width="7.875" style="23" customWidth="1"/>
    <col min="14853" max="14853" width="7.125" style="23" customWidth="1"/>
    <col min="14854" max="14854" width="6.625" style="23" customWidth="1"/>
    <col min="14855" max="14855" width="8" style="23" customWidth="1"/>
    <col min="14856" max="14856" width="7.625" style="23" customWidth="1"/>
    <col min="14857" max="14857" width="7.75" style="23" customWidth="1"/>
    <col min="14858" max="14858" width="7.25" style="23" customWidth="1"/>
    <col min="14859" max="14859" width="7.5" style="23" customWidth="1"/>
    <col min="14860" max="15101" width="9" style="23"/>
    <col min="15102" max="15102" width="18.375" style="23" customWidth="1"/>
    <col min="15103" max="15103" width="7" style="23" customWidth="1"/>
    <col min="15104" max="15107" width="5.25" style="23" customWidth="1"/>
    <col min="15108" max="15108" width="7.875" style="23" customWidth="1"/>
    <col min="15109" max="15109" width="7.125" style="23" customWidth="1"/>
    <col min="15110" max="15110" width="6.625" style="23" customWidth="1"/>
    <col min="15111" max="15111" width="8" style="23" customWidth="1"/>
    <col min="15112" max="15112" width="7.625" style="23" customWidth="1"/>
    <col min="15113" max="15113" width="7.75" style="23" customWidth="1"/>
    <col min="15114" max="15114" width="7.25" style="23" customWidth="1"/>
    <col min="15115" max="15115" width="7.5" style="23" customWidth="1"/>
    <col min="15116" max="15357" width="9" style="23"/>
    <col min="15358" max="15358" width="18.375" style="23" customWidth="1"/>
    <col min="15359" max="15359" width="7" style="23" customWidth="1"/>
    <col min="15360" max="15363" width="5.25" style="23" customWidth="1"/>
    <col min="15364" max="15364" width="7.875" style="23" customWidth="1"/>
    <col min="15365" max="15365" width="7.125" style="23" customWidth="1"/>
    <col min="15366" max="15366" width="6.625" style="23" customWidth="1"/>
    <col min="15367" max="15367" width="8" style="23" customWidth="1"/>
    <col min="15368" max="15368" width="7.625" style="23" customWidth="1"/>
    <col min="15369" max="15369" width="7.75" style="23" customWidth="1"/>
    <col min="15370" max="15370" width="7.25" style="23" customWidth="1"/>
    <col min="15371" max="15371" width="7.5" style="23" customWidth="1"/>
    <col min="15372" max="15613" width="9" style="23"/>
    <col min="15614" max="15614" width="18.375" style="23" customWidth="1"/>
    <col min="15615" max="15615" width="7" style="23" customWidth="1"/>
    <col min="15616" max="15619" width="5.25" style="23" customWidth="1"/>
    <col min="15620" max="15620" width="7.875" style="23" customWidth="1"/>
    <col min="15621" max="15621" width="7.125" style="23" customWidth="1"/>
    <col min="15622" max="15622" width="6.625" style="23" customWidth="1"/>
    <col min="15623" max="15623" width="8" style="23" customWidth="1"/>
    <col min="15624" max="15624" width="7.625" style="23" customWidth="1"/>
    <col min="15625" max="15625" width="7.75" style="23" customWidth="1"/>
    <col min="15626" max="15626" width="7.25" style="23" customWidth="1"/>
    <col min="15627" max="15627" width="7.5" style="23" customWidth="1"/>
    <col min="15628" max="15869" width="9" style="23"/>
    <col min="15870" max="15870" width="18.375" style="23" customWidth="1"/>
    <col min="15871" max="15871" width="7" style="23" customWidth="1"/>
    <col min="15872" max="15875" width="5.25" style="23" customWidth="1"/>
    <col min="15876" max="15876" width="7.875" style="23" customWidth="1"/>
    <col min="15877" max="15877" width="7.125" style="23" customWidth="1"/>
    <col min="15878" max="15878" width="6.625" style="23" customWidth="1"/>
    <col min="15879" max="15879" width="8" style="23" customWidth="1"/>
    <col min="15880" max="15880" width="7.625" style="23" customWidth="1"/>
    <col min="15881" max="15881" width="7.75" style="23" customWidth="1"/>
    <col min="15882" max="15882" width="7.25" style="23" customWidth="1"/>
    <col min="15883" max="15883" width="7.5" style="23" customWidth="1"/>
    <col min="15884" max="16125" width="9" style="23"/>
    <col min="16126" max="16126" width="18.375" style="23" customWidth="1"/>
    <col min="16127" max="16127" width="7" style="23" customWidth="1"/>
    <col min="16128" max="16131" width="5.25" style="23" customWidth="1"/>
    <col min="16132" max="16132" width="7.875" style="23" customWidth="1"/>
    <col min="16133" max="16133" width="7.125" style="23" customWidth="1"/>
    <col min="16134" max="16134" width="6.625" style="23" customWidth="1"/>
    <col min="16135" max="16135" width="8" style="23" customWidth="1"/>
    <col min="16136" max="16136" width="7.625" style="23" customWidth="1"/>
    <col min="16137" max="16137" width="7.75" style="23" customWidth="1"/>
    <col min="16138" max="16138" width="7.25" style="23" customWidth="1"/>
    <col min="16139" max="16139" width="7.5" style="23" customWidth="1"/>
    <col min="16140" max="16384" width="9" style="23"/>
  </cols>
  <sheetData>
    <row r="1" spans="1:12">
      <c r="A1" s="305" t="s">
        <v>443</v>
      </c>
      <c r="B1" s="312"/>
    </row>
    <row r="2" spans="1:12" ht="38.25" customHeight="1">
      <c r="A2" s="314" t="s">
        <v>303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12" ht="23.25" customHeight="1">
      <c r="J3" s="315" t="s">
        <v>2</v>
      </c>
      <c r="K3" s="315"/>
    </row>
    <row r="4" spans="1:12" ht="36.75" customHeight="1">
      <c r="A4" s="316" t="s">
        <v>260</v>
      </c>
      <c r="B4" s="316"/>
      <c r="C4" s="316" t="s">
        <v>304</v>
      </c>
      <c r="D4" s="316" t="s">
        <v>230</v>
      </c>
      <c r="E4" s="316"/>
      <c r="F4" s="316"/>
      <c r="G4" s="316"/>
      <c r="H4" s="316" t="s">
        <v>278</v>
      </c>
      <c r="I4" s="316"/>
      <c r="J4" s="316"/>
      <c r="K4" s="316"/>
      <c r="L4" s="315"/>
    </row>
    <row r="5" spans="1:12" ht="32.25" customHeight="1">
      <c r="A5" s="316"/>
      <c r="B5" s="316"/>
      <c r="C5" s="316"/>
      <c r="D5" s="24" t="s">
        <v>204</v>
      </c>
      <c r="E5" s="24" t="s">
        <v>205</v>
      </c>
      <c r="F5" s="24" t="s">
        <v>206</v>
      </c>
      <c r="G5" s="24" t="s">
        <v>273</v>
      </c>
      <c r="H5" s="24" t="s">
        <v>3</v>
      </c>
      <c r="I5" s="24" t="s">
        <v>204</v>
      </c>
      <c r="J5" s="24" t="s">
        <v>206</v>
      </c>
      <c r="K5" s="24" t="s">
        <v>243</v>
      </c>
      <c r="L5" s="315"/>
    </row>
    <row r="6" spans="1:12">
      <c r="A6" s="25"/>
      <c r="B6" s="25" t="s">
        <v>211</v>
      </c>
      <c r="C6" s="25">
        <v>101427</v>
      </c>
      <c r="D6" s="25"/>
      <c r="E6" s="25"/>
      <c r="F6" s="25"/>
      <c r="G6" s="25"/>
      <c r="H6" s="25">
        <v>32456.639999999999</v>
      </c>
      <c r="I6" s="25">
        <v>11832</v>
      </c>
      <c r="J6" s="25">
        <v>2926.0299999999997</v>
      </c>
      <c r="K6" s="25">
        <v>17698.61</v>
      </c>
    </row>
    <row r="7" spans="1:12">
      <c r="A7" s="321" t="s">
        <v>16</v>
      </c>
      <c r="B7" s="25" t="s">
        <v>17</v>
      </c>
      <c r="C7" s="25">
        <v>30646</v>
      </c>
      <c r="D7" s="25"/>
      <c r="E7" s="25"/>
      <c r="F7" s="25"/>
      <c r="G7" s="25"/>
      <c r="H7" s="25">
        <v>9806.7199999999993</v>
      </c>
      <c r="I7" s="25">
        <v>3472</v>
      </c>
      <c r="J7" s="25">
        <v>456.79999999999984</v>
      </c>
      <c r="K7" s="25">
        <v>5877.92</v>
      </c>
    </row>
    <row r="8" spans="1:12" ht="28.5">
      <c r="A8" s="321"/>
      <c r="B8" s="25" t="s">
        <v>212</v>
      </c>
      <c r="C8" s="25">
        <v>28552</v>
      </c>
      <c r="D8" s="25"/>
      <c r="E8" s="25"/>
      <c r="F8" s="25"/>
      <c r="G8" s="25"/>
      <c r="H8" s="25">
        <v>9136.64</v>
      </c>
      <c r="I8" s="25">
        <v>3235</v>
      </c>
      <c r="J8" s="25">
        <v>191.23999999999978</v>
      </c>
      <c r="K8" s="25">
        <v>5710.4</v>
      </c>
    </row>
    <row r="9" spans="1:12">
      <c r="A9" s="321"/>
      <c r="B9" s="25" t="s">
        <v>18</v>
      </c>
      <c r="C9" s="25">
        <v>28552</v>
      </c>
      <c r="D9" s="25">
        <v>0.6</v>
      </c>
      <c r="E9" s="25">
        <v>0.4</v>
      </c>
      <c r="F9" s="25">
        <v>0</v>
      </c>
      <c r="G9" s="25">
        <v>1</v>
      </c>
      <c r="H9" s="25">
        <v>9136.64</v>
      </c>
      <c r="I9" s="25">
        <v>3235</v>
      </c>
      <c r="J9" s="25">
        <v>191.23999999999978</v>
      </c>
      <c r="K9" s="25">
        <v>5710.4</v>
      </c>
    </row>
    <row r="10" spans="1:12">
      <c r="A10" s="321"/>
      <c r="B10" s="25" t="s">
        <v>27</v>
      </c>
      <c r="C10" s="25">
        <v>2094</v>
      </c>
      <c r="D10" s="25">
        <v>0.6</v>
      </c>
      <c r="E10" s="25">
        <v>0.4</v>
      </c>
      <c r="F10" s="25">
        <v>0.6</v>
      </c>
      <c r="G10" s="25">
        <v>0.4</v>
      </c>
      <c r="H10" s="25">
        <v>670.08</v>
      </c>
      <c r="I10" s="25">
        <v>237</v>
      </c>
      <c r="J10" s="25">
        <v>265.56000000000006</v>
      </c>
      <c r="K10" s="25">
        <v>167.52</v>
      </c>
    </row>
    <row r="11" spans="1:12">
      <c r="A11" s="321" t="s">
        <v>29</v>
      </c>
      <c r="B11" s="25" t="s">
        <v>30</v>
      </c>
      <c r="C11" s="25">
        <v>6474</v>
      </c>
      <c r="D11" s="25"/>
      <c r="E11" s="25"/>
      <c r="F11" s="25"/>
      <c r="G11" s="25"/>
      <c r="H11" s="25">
        <v>2071.6799999999998</v>
      </c>
      <c r="I11" s="25">
        <v>734</v>
      </c>
      <c r="J11" s="25">
        <v>42.879999999999882</v>
      </c>
      <c r="K11" s="25">
        <v>1294.8</v>
      </c>
    </row>
    <row r="12" spans="1:12" ht="28.5">
      <c r="A12" s="321"/>
      <c r="B12" s="25" t="s">
        <v>214</v>
      </c>
      <c r="C12" s="25">
        <v>6474</v>
      </c>
      <c r="D12" s="25"/>
      <c r="E12" s="25"/>
      <c r="F12" s="25"/>
      <c r="G12" s="25"/>
      <c r="H12" s="25">
        <v>2071.6799999999998</v>
      </c>
      <c r="I12" s="25">
        <v>734</v>
      </c>
      <c r="J12" s="25">
        <v>42.879999999999882</v>
      </c>
      <c r="K12" s="25">
        <v>1294.8</v>
      </c>
    </row>
    <row r="13" spans="1:12">
      <c r="A13" s="321"/>
      <c r="B13" s="25" t="s">
        <v>31</v>
      </c>
      <c r="C13" s="25">
        <v>6474</v>
      </c>
      <c r="D13" s="25">
        <v>0.6</v>
      </c>
      <c r="E13" s="25">
        <v>0.4</v>
      </c>
      <c r="F13" s="25">
        <v>0</v>
      </c>
      <c r="G13" s="25">
        <v>1</v>
      </c>
      <c r="H13" s="25">
        <v>2071.6799999999998</v>
      </c>
      <c r="I13" s="25">
        <v>734</v>
      </c>
      <c r="J13" s="25">
        <v>42.879999999999882</v>
      </c>
      <c r="K13" s="25">
        <v>1294.8</v>
      </c>
    </row>
    <row r="14" spans="1:12">
      <c r="A14" s="321"/>
      <c r="B14" s="25" t="s">
        <v>36</v>
      </c>
      <c r="C14" s="25">
        <v>0</v>
      </c>
      <c r="D14" s="25">
        <v>0.6</v>
      </c>
      <c r="E14" s="25">
        <v>0.4</v>
      </c>
      <c r="F14" s="25">
        <v>0.65</v>
      </c>
      <c r="G14" s="25">
        <v>0.35</v>
      </c>
      <c r="H14" s="25">
        <v>0</v>
      </c>
      <c r="I14" s="25">
        <v>0</v>
      </c>
      <c r="J14" s="25">
        <v>0</v>
      </c>
      <c r="K14" s="25">
        <v>0</v>
      </c>
    </row>
    <row r="15" spans="1:12">
      <c r="A15" s="321" t="s">
        <v>41</v>
      </c>
      <c r="B15" s="25" t="s">
        <v>42</v>
      </c>
      <c r="C15" s="25">
        <v>3333</v>
      </c>
      <c r="D15" s="25"/>
      <c r="E15" s="25"/>
      <c r="F15" s="25"/>
      <c r="G15" s="25"/>
      <c r="H15" s="25">
        <v>1066.56</v>
      </c>
      <c r="I15" s="25">
        <v>378</v>
      </c>
      <c r="J15" s="25">
        <v>21.959999999999923</v>
      </c>
      <c r="K15" s="25">
        <v>666.6</v>
      </c>
    </row>
    <row r="16" spans="1:12" ht="28.5">
      <c r="A16" s="321"/>
      <c r="B16" s="25" t="s">
        <v>215</v>
      </c>
      <c r="C16" s="25">
        <v>3333</v>
      </c>
      <c r="D16" s="25"/>
      <c r="E16" s="25"/>
      <c r="F16" s="25"/>
      <c r="G16" s="25"/>
      <c r="H16" s="25">
        <v>1066.56</v>
      </c>
      <c r="I16" s="25">
        <v>378</v>
      </c>
      <c r="J16" s="25">
        <v>21.959999999999923</v>
      </c>
      <c r="K16" s="25">
        <v>666.6</v>
      </c>
    </row>
    <row r="17" spans="1:11">
      <c r="A17" s="321"/>
      <c r="B17" s="25" t="s">
        <v>43</v>
      </c>
      <c r="C17" s="25">
        <v>3333</v>
      </c>
      <c r="D17" s="25">
        <v>0.6</v>
      </c>
      <c r="E17" s="25">
        <v>0.4</v>
      </c>
      <c r="F17" s="25">
        <v>0</v>
      </c>
      <c r="G17" s="25">
        <v>1</v>
      </c>
      <c r="H17" s="25">
        <v>1066.56</v>
      </c>
      <c r="I17" s="25">
        <v>378</v>
      </c>
      <c r="J17" s="25">
        <v>21.959999999999923</v>
      </c>
      <c r="K17" s="25">
        <v>666.6</v>
      </c>
    </row>
    <row r="18" spans="1:11">
      <c r="A18" s="321" t="s">
        <v>49</v>
      </c>
      <c r="B18" s="25" t="s">
        <v>50</v>
      </c>
      <c r="C18" s="25">
        <v>14842</v>
      </c>
      <c r="D18" s="25"/>
      <c r="E18" s="25"/>
      <c r="F18" s="25"/>
      <c r="G18" s="25"/>
      <c r="H18" s="25">
        <v>4749.4399999999996</v>
      </c>
      <c r="I18" s="25">
        <v>1682</v>
      </c>
      <c r="J18" s="25">
        <v>649.69000000000005</v>
      </c>
      <c r="K18" s="25">
        <v>2417.75</v>
      </c>
    </row>
    <row r="19" spans="1:11" ht="28.5">
      <c r="A19" s="321"/>
      <c r="B19" s="25" t="s">
        <v>216</v>
      </c>
      <c r="C19" s="25">
        <v>11171</v>
      </c>
      <c r="D19" s="25"/>
      <c r="E19" s="25"/>
      <c r="F19" s="25"/>
      <c r="G19" s="25"/>
      <c r="H19" s="25">
        <v>3574.72</v>
      </c>
      <c r="I19" s="25">
        <v>1266</v>
      </c>
      <c r="J19" s="25">
        <v>74.519999999999982</v>
      </c>
      <c r="K19" s="25">
        <v>2234.1999999999998</v>
      </c>
    </row>
    <row r="20" spans="1:11">
      <c r="A20" s="321"/>
      <c r="B20" s="25" t="s">
        <v>51</v>
      </c>
      <c r="C20" s="25">
        <v>11171</v>
      </c>
      <c r="D20" s="25">
        <v>0.6</v>
      </c>
      <c r="E20" s="25">
        <v>0.4</v>
      </c>
      <c r="F20" s="25">
        <v>0</v>
      </c>
      <c r="G20" s="25">
        <v>1</v>
      </c>
      <c r="H20" s="25">
        <v>3574.72</v>
      </c>
      <c r="I20" s="25">
        <v>1266</v>
      </c>
      <c r="J20" s="25">
        <v>74.519999999999982</v>
      </c>
      <c r="K20" s="25">
        <v>2234.1999999999998</v>
      </c>
    </row>
    <row r="21" spans="1:11">
      <c r="A21" s="321"/>
      <c r="B21" s="25" t="s">
        <v>58</v>
      </c>
      <c r="C21" s="25">
        <v>1987</v>
      </c>
      <c r="D21" s="25">
        <v>0.6</v>
      </c>
      <c r="E21" s="25">
        <v>0.4</v>
      </c>
      <c r="F21" s="25">
        <v>0.75</v>
      </c>
      <c r="G21" s="25">
        <v>0.25</v>
      </c>
      <c r="H21" s="25">
        <v>635.84</v>
      </c>
      <c r="I21" s="25">
        <v>225</v>
      </c>
      <c r="J21" s="25">
        <v>311.49</v>
      </c>
      <c r="K21" s="25">
        <v>99.35</v>
      </c>
    </row>
    <row r="22" spans="1:11">
      <c r="A22" s="321"/>
      <c r="B22" s="25" t="s">
        <v>57</v>
      </c>
      <c r="C22" s="25">
        <v>1684</v>
      </c>
      <c r="D22" s="25">
        <v>0.6</v>
      </c>
      <c r="E22" s="25">
        <v>0.4</v>
      </c>
      <c r="F22" s="25">
        <v>0.75</v>
      </c>
      <c r="G22" s="25">
        <v>0.25</v>
      </c>
      <c r="H22" s="25">
        <v>538.88</v>
      </c>
      <c r="I22" s="25">
        <v>191</v>
      </c>
      <c r="J22" s="25">
        <v>263.68</v>
      </c>
      <c r="K22" s="25">
        <v>84.2</v>
      </c>
    </row>
    <row r="23" spans="1:11">
      <c r="A23" s="321" t="s">
        <v>64</v>
      </c>
      <c r="B23" s="25" t="s">
        <v>65</v>
      </c>
      <c r="C23" s="25">
        <v>7652</v>
      </c>
      <c r="D23" s="25"/>
      <c r="E23" s="25"/>
      <c r="F23" s="25"/>
      <c r="G23" s="25"/>
      <c r="H23" s="25">
        <v>2448.64</v>
      </c>
      <c r="I23" s="25">
        <v>868</v>
      </c>
      <c r="J23" s="25">
        <v>244.47999999999996</v>
      </c>
      <c r="K23" s="25">
        <v>1336.16</v>
      </c>
    </row>
    <row r="24" spans="1:11" ht="28.5">
      <c r="A24" s="321"/>
      <c r="B24" s="25" t="s">
        <v>217</v>
      </c>
      <c r="C24" s="25">
        <v>6438</v>
      </c>
      <c r="D24" s="25"/>
      <c r="E24" s="25"/>
      <c r="F24" s="25"/>
      <c r="G24" s="25"/>
      <c r="H24" s="25">
        <v>2060.16</v>
      </c>
      <c r="I24" s="25">
        <v>730</v>
      </c>
      <c r="J24" s="25">
        <v>42.559999999999945</v>
      </c>
      <c r="K24" s="25">
        <v>1287.5999999999999</v>
      </c>
    </row>
    <row r="25" spans="1:11">
      <c r="A25" s="321"/>
      <c r="B25" s="25" t="s">
        <v>66</v>
      </c>
      <c r="C25" s="25">
        <v>6438</v>
      </c>
      <c r="D25" s="25">
        <v>0.6</v>
      </c>
      <c r="E25" s="25">
        <v>0.4</v>
      </c>
      <c r="F25" s="25">
        <v>0</v>
      </c>
      <c r="G25" s="25">
        <v>1</v>
      </c>
      <c r="H25" s="25">
        <v>2060.16</v>
      </c>
      <c r="I25" s="25">
        <v>730</v>
      </c>
      <c r="J25" s="25">
        <v>42.559999999999945</v>
      </c>
      <c r="K25" s="25">
        <v>1287.5999999999999</v>
      </c>
    </row>
    <row r="26" spans="1:11">
      <c r="A26" s="321"/>
      <c r="B26" s="25" t="s">
        <v>73</v>
      </c>
      <c r="C26" s="25">
        <v>1214</v>
      </c>
      <c r="D26" s="25">
        <v>0.6</v>
      </c>
      <c r="E26" s="25">
        <v>0.4</v>
      </c>
      <c r="F26" s="25">
        <v>0.8</v>
      </c>
      <c r="G26" s="25">
        <v>0.2</v>
      </c>
      <c r="H26" s="25">
        <v>388.48</v>
      </c>
      <c r="I26" s="25">
        <v>138</v>
      </c>
      <c r="J26" s="25">
        <v>201.92000000000002</v>
      </c>
      <c r="K26" s="25">
        <v>48.56</v>
      </c>
    </row>
    <row r="27" spans="1:11">
      <c r="A27" s="321" t="s">
        <v>79</v>
      </c>
      <c r="B27" s="25" t="s">
        <v>80</v>
      </c>
      <c r="C27" s="25">
        <v>3636</v>
      </c>
      <c r="D27" s="25"/>
      <c r="E27" s="25"/>
      <c r="F27" s="25"/>
      <c r="G27" s="25"/>
      <c r="H27" s="25">
        <v>1163.52</v>
      </c>
      <c r="I27" s="25">
        <v>412</v>
      </c>
      <c r="J27" s="25">
        <v>24.319999999999936</v>
      </c>
      <c r="K27" s="25">
        <v>727.2</v>
      </c>
    </row>
    <row r="28" spans="1:11" ht="28.5">
      <c r="A28" s="321"/>
      <c r="B28" s="25" t="s">
        <v>218</v>
      </c>
      <c r="C28" s="25">
        <v>3636</v>
      </c>
      <c r="D28" s="25"/>
      <c r="E28" s="25"/>
      <c r="F28" s="25"/>
      <c r="G28" s="25"/>
      <c r="H28" s="25">
        <v>1163.52</v>
      </c>
      <c r="I28" s="25">
        <v>412</v>
      </c>
      <c r="J28" s="25">
        <v>24.319999999999936</v>
      </c>
      <c r="K28" s="25">
        <v>727.2</v>
      </c>
    </row>
    <row r="29" spans="1:11">
      <c r="A29" s="321"/>
      <c r="B29" s="25" t="s">
        <v>81</v>
      </c>
      <c r="C29" s="25">
        <v>3636</v>
      </c>
      <c r="D29" s="25">
        <v>0.6</v>
      </c>
      <c r="E29" s="25">
        <v>0.4</v>
      </c>
      <c r="F29" s="25">
        <v>0</v>
      </c>
      <c r="G29" s="25">
        <v>1</v>
      </c>
      <c r="H29" s="25">
        <v>1163.52</v>
      </c>
      <c r="I29" s="25">
        <v>412</v>
      </c>
      <c r="J29" s="25">
        <v>24.319999999999936</v>
      </c>
      <c r="K29" s="25">
        <v>727.2</v>
      </c>
    </row>
    <row r="30" spans="1:11">
      <c r="A30" s="321" t="s">
        <v>92</v>
      </c>
      <c r="B30" s="25" t="s">
        <v>93</v>
      </c>
      <c r="C30" s="25">
        <v>6720</v>
      </c>
      <c r="D30" s="25"/>
      <c r="E30" s="25"/>
      <c r="F30" s="25"/>
      <c r="G30" s="25"/>
      <c r="H30" s="25">
        <v>2150.4</v>
      </c>
      <c r="I30" s="25">
        <v>827</v>
      </c>
      <c r="J30" s="25">
        <v>486.1099999999999</v>
      </c>
      <c r="K30" s="25">
        <v>837.29</v>
      </c>
    </row>
    <row r="31" spans="1:11" ht="28.5">
      <c r="A31" s="321"/>
      <c r="B31" s="25" t="s">
        <v>219</v>
      </c>
      <c r="C31" s="25">
        <v>3251</v>
      </c>
      <c r="D31" s="25"/>
      <c r="E31" s="25"/>
      <c r="F31" s="25"/>
      <c r="G31" s="25"/>
      <c r="H31" s="25">
        <v>1040.32</v>
      </c>
      <c r="I31" s="25">
        <v>368</v>
      </c>
      <c r="J31" s="25">
        <v>22.119999999999891</v>
      </c>
      <c r="K31" s="25">
        <v>650.20000000000005</v>
      </c>
    </row>
    <row r="32" spans="1:11">
      <c r="A32" s="321"/>
      <c r="B32" s="25" t="s">
        <v>94</v>
      </c>
      <c r="C32" s="25">
        <v>3251</v>
      </c>
      <c r="D32" s="25">
        <v>0.6</v>
      </c>
      <c r="E32" s="25">
        <v>0.4</v>
      </c>
      <c r="F32" s="25">
        <v>0</v>
      </c>
      <c r="G32" s="25">
        <v>1</v>
      </c>
      <c r="H32" s="25">
        <v>1040.32</v>
      </c>
      <c r="I32" s="25">
        <v>368</v>
      </c>
      <c r="J32" s="25">
        <v>22.119999999999891</v>
      </c>
      <c r="K32" s="25">
        <v>650.20000000000005</v>
      </c>
    </row>
    <row r="33" spans="1:11">
      <c r="A33" s="321"/>
      <c r="B33" s="25" t="s">
        <v>101</v>
      </c>
      <c r="C33" s="25">
        <v>139</v>
      </c>
      <c r="D33" s="25">
        <v>0.8</v>
      </c>
      <c r="E33" s="25">
        <v>0.2</v>
      </c>
      <c r="F33" s="25">
        <v>0.7</v>
      </c>
      <c r="G33" s="25">
        <v>0.3</v>
      </c>
      <c r="H33" s="25">
        <v>44.48</v>
      </c>
      <c r="I33" s="25">
        <v>21</v>
      </c>
      <c r="J33" s="25">
        <v>16.810000000000006</v>
      </c>
      <c r="K33" s="25">
        <v>6.6699999999999902</v>
      </c>
    </row>
    <row r="34" spans="1:11">
      <c r="A34" s="321"/>
      <c r="B34" s="25" t="s">
        <v>104</v>
      </c>
      <c r="C34" s="25">
        <v>1615</v>
      </c>
      <c r="D34" s="25">
        <v>0.8</v>
      </c>
      <c r="E34" s="25">
        <v>0.2</v>
      </c>
      <c r="F34" s="25">
        <v>0.7</v>
      </c>
      <c r="G34" s="25">
        <v>0.3</v>
      </c>
      <c r="H34" s="25">
        <v>516.79999999999995</v>
      </c>
      <c r="I34" s="25">
        <v>244</v>
      </c>
      <c r="J34" s="25">
        <v>195.28000000000006</v>
      </c>
      <c r="K34" s="25">
        <v>77.519999999999897</v>
      </c>
    </row>
    <row r="35" spans="1:11">
      <c r="A35" s="321"/>
      <c r="B35" s="25" t="s">
        <v>106</v>
      </c>
      <c r="C35" s="25">
        <v>1715</v>
      </c>
      <c r="D35" s="25">
        <v>0.6</v>
      </c>
      <c r="E35" s="25">
        <v>0.4</v>
      </c>
      <c r="F35" s="25">
        <v>0.7</v>
      </c>
      <c r="G35" s="25">
        <v>0.3</v>
      </c>
      <c r="H35" s="25">
        <v>548.79999999999995</v>
      </c>
      <c r="I35" s="25">
        <v>194</v>
      </c>
      <c r="J35" s="25">
        <v>251.89999999999995</v>
      </c>
      <c r="K35" s="25">
        <v>102.9</v>
      </c>
    </row>
    <row r="36" spans="1:11">
      <c r="A36" s="321" t="s">
        <v>108</v>
      </c>
      <c r="B36" s="25" t="s">
        <v>109</v>
      </c>
      <c r="C36" s="25">
        <v>3035</v>
      </c>
      <c r="D36" s="25"/>
      <c r="E36" s="25"/>
      <c r="F36" s="25"/>
      <c r="G36" s="25"/>
      <c r="H36" s="25">
        <v>971.2</v>
      </c>
      <c r="I36" s="25">
        <v>348</v>
      </c>
      <c r="J36" s="25">
        <v>31.299999999999997</v>
      </c>
      <c r="K36" s="25">
        <v>591.9</v>
      </c>
    </row>
    <row r="37" spans="1:11" ht="28.5">
      <c r="A37" s="321"/>
      <c r="B37" s="25" t="s">
        <v>220</v>
      </c>
      <c r="C37" s="25">
        <v>3035</v>
      </c>
      <c r="D37" s="25"/>
      <c r="E37" s="25"/>
      <c r="F37" s="25"/>
      <c r="G37" s="25"/>
      <c r="H37" s="25">
        <v>971.2</v>
      </c>
      <c r="I37" s="25">
        <v>348</v>
      </c>
      <c r="J37" s="25">
        <v>31.299999999999997</v>
      </c>
      <c r="K37" s="25">
        <v>591.9</v>
      </c>
    </row>
    <row r="38" spans="1:11">
      <c r="A38" s="321"/>
      <c r="B38" s="25" t="s">
        <v>110</v>
      </c>
      <c r="C38" s="25">
        <v>2924</v>
      </c>
      <c r="D38" s="25">
        <v>0.6</v>
      </c>
      <c r="E38" s="25">
        <v>0.4</v>
      </c>
      <c r="F38" s="25">
        <v>0</v>
      </c>
      <c r="G38" s="25">
        <v>1</v>
      </c>
      <c r="H38" s="25">
        <v>935.68</v>
      </c>
      <c r="I38" s="25">
        <v>331</v>
      </c>
      <c r="J38" s="25">
        <v>19.879999999999995</v>
      </c>
      <c r="K38" s="25">
        <v>584.79999999999995</v>
      </c>
    </row>
    <row r="39" spans="1:11">
      <c r="A39" s="321"/>
      <c r="B39" s="25" t="s">
        <v>111</v>
      </c>
      <c r="C39" s="25">
        <v>111</v>
      </c>
      <c r="D39" s="25">
        <v>0.8</v>
      </c>
      <c r="E39" s="25">
        <v>0.2</v>
      </c>
      <c r="F39" s="25">
        <v>0.6</v>
      </c>
      <c r="G39" s="25">
        <v>0.4</v>
      </c>
      <c r="H39" s="25">
        <v>35.520000000000003</v>
      </c>
      <c r="I39" s="25">
        <v>17</v>
      </c>
      <c r="J39" s="25">
        <v>11.420000000000003</v>
      </c>
      <c r="K39" s="25">
        <v>7.1</v>
      </c>
    </row>
    <row r="40" spans="1:11">
      <c r="A40" s="321" t="s">
        <v>115</v>
      </c>
      <c r="B40" s="25" t="s">
        <v>116</v>
      </c>
      <c r="C40" s="25">
        <v>2771</v>
      </c>
      <c r="D40" s="25"/>
      <c r="E40" s="25"/>
      <c r="F40" s="25"/>
      <c r="G40" s="25"/>
      <c r="H40" s="25">
        <v>886.72</v>
      </c>
      <c r="I40" s="25">
        <v>322</v>
      </c>
      <c r="J40" s="25">
        <v>45.710000000000029</v>
      </c>
      <c r="K40" s="25">
        <v>519.01</v>
      </c>
    </row>
    <row r="41" spans="1:11" ht="28.5">
      <c r="A41" s="321"/>
      <c r="B41" s="25" t="s">
        <v>221</v>
      </c>
      <c r="C41" s="25">
        <v>2557</v>
      </c>
      <c r="D41" s="25"/>
      <c r="E41" s="25"/>
      <c r="F41" s="25"/>
      <c r="G41" s="25"/>
      <c r="H41" s="25">
        <v>818.24</v>
      </c>
      <c r="I41" s="25">
        <v>290</v>
      </c>
      <c r="J41" s="25">
        <v>16.840000000000032</v>
      </c>
      <c r="K41" s="25">
        <v>511.4</v>
      </c>
    </row>
    <row r="42" spans="1:11">
      <c r="A42" s="321"/>
      <c r="B42" s="25" t="s">
        <v>117</v>
      </c>
      <c r="C42" s="25">
        <v>2557</v>
      </c>
      <c r="D42" s="25">
        <v>0.6</v>
      </c>
      <c r="E42" s="25">
        <v>0.4</v>
      </c>
      <c r="F42" s="25">
        <v>0</v>
      </c>
      <c r="G42" s="25">
        <v>1</v>
      </c>
      <c r="H42" s="25">
        <v>818.24</v>
      </c>
      <c r="I42" s="25">
        <v>290</v>
      </c>
      <c r="J42" s="25">
        <v>16.840000000000032</v>
      </c>
      <c r="K42" s="25">
        <v>511.4</v>
      </c>
    </row>
    <row r="43" spans="1:11">
      <c r="A43" s="321"/>
      <c r="B43" s="25" t="s">
        <v>121</v>
      </c>
      <c r="C43" s="25">
        <v>48</v>
      </c>
      <c r="D43" s="25">
        <v>0.8</v>
      </c>
      <c r="E43" s="25">
        <v>0.2</v>
      </c>
      <c r="F43" s="25">
        <v>0.7</v>
      </c>
      <c r="G43" s="25">
        <v>0.3</v>
      </c>
      <c r="H43" s="25">
        <v>15.36</v>
      </c>
      <c r="I43" s="25">
        <v>7</v>
      </c>
      <c r="J43" s="25">
        <v>6.06</v>
      </c>
      <c r="K43" s="25">
        <v>2.2999999999999998</v>
      </c>
    </row>
    <row r="44" spans="1:11">
      <c r="A44" s="321"/>
      <c r="B44" s="25" t="s">
        <v>124</v>
      </c>
      <c r="C44" s="25">
        <v>166</v>
      </c>
      <c r="D44" s="25">
        <v>0.8</v>
      </c>
      <c r="E44" s="25">
        <v>0.2</v>
      </c>
      <c r="F44" s="25">
        <v>0.8</v>
      </c>
      <c r="G44" s="25">
        <v>0.2</v>
      </c>
      <c r="H44" s="25">
        <v>53.12</v>
      </c>
      <c r="I44" s="25">
        <v>25</v>
      </c>
      <c r="J44" s="25">
        <v>22.81</v>
      </c>
      <c r="K44" s="25">
        <v>5.31</v>
      </c>
    </row>
    <row r="45" spans="1:11">
      <c r="A45" s="321" t="s">
        <v>125</v>
      </c>
      <c r="B45" s="25" t="s">
        <v>126</v>
      </c>
      <c r="C45" s="25">
        <v>6953</v>
      </c>
      <c r="D45" s="25"/>
      <c r="E45" s="25"/>
      <c r="F45" s="25"/>
      <c r="G45" s="25"/>
      <c r="H45" s="25">
        <v>2224.96</v>
      </c>
      <c r="I45" s="25">
        <v>860</v>
      </c>
      <c r="J45" s="25">
        <v>293.56</v>
      </c>
      <c r="K45" s="25">
        <v>1071.4000000000001</v>
      </c>
    </row>
    <row r="46" spans="1:11" ht="28.5">
      <c r="A46" s="321"/>
      <c r="B46" s="25" t="s">
        <v>223</v>
      </c>
      <c r="C46" s="25">
        <v>5053</v>
      </c>
      <c r="D46" s="25"/>
      <c r="E46" s="25"/>
      <c r="F46" s="25"/>
      <c r="G46" s="25"/>
      <c r="H46" s="25">
        <v>1616.96</v>
      </c>
      <c r="I46" s="25">
        <v>573</v>
      </c>
      <c r="J46" s="25">
        <v>33.360000000000014</v>
      </c>
      <c r="K46" s="25">
        <v>1010.6</v>
      </c>
    </row>
    <row r="47" spans="1:11">
      <c r="A47" s="321"/>
      <c r="B47" s="25" t="s">
        <v>127</v>
      </c>
      <c r="C47" s="25">
        <v>5053</v>
      </c>
      <c r="D47" s="25">
        <v>0.6</v>
      </c>
      <c r="E47" s="25">
        <v>0.4</v>
      </c>
      <c r="F47" s="25">
        <v>0</v>
      </c>
      <c r="G47" s="25">
        <v>1</v>
      </c>
      <c r="H47" s="25">
        <v>1616.96</v>
      </c>
      <c r="I47" s="25">
        <v>573</v>
      </c>
      <c r="J47" s="25">
        <v>33.360000000000014</v>
      </c>
      <c r="K47" s="25">
        <v>1010.6</v>
      </c>
    </row>
    <row r="48" spans="1:11">
      <c r="A48" s="321"/>
      <c r="B48" s="25" t="s">
        <v>133</v>
      </c>
      <c r="C48" s="25">
        <v>1259</v>
      </c>
      <c r="D48" s="25">
        <v>0.8</v>
      </c>
      <c r="E48" s="25">
        <v>0.2</v>
      </c>
      <c r="F48" s="25">
        <v>0.8</v>
      </c>
      <c r="G48" s="25">
        <v>0.2</v>
      </c>
      <c r="H48" s="25">
        <v>402.88</v>
      </c>
      <c r="I48" s="25">
        <v>190</v>
      </c>
      <c r="J48" s="25">
        <v>172.59</v>
      </c>
      <c r="K48" s="25">
        <v>40.29</v>
      </c>
    </row>
    <row r="49" spans="1:11">
      <c r="A49" s="321"/>
      <c r="B49" s="25" t="s">
        <v>138</v>
      </c>
      <c r="C49" s="25">
        <v>641</v>
      </c>
      <c r="D49" s="25">
        <v>0.8</v>
      </c>
      <c r="E49" s="25">
        <v>0.2</v>
      </c>
      <c r="F49" s="25">
        <v>0.8</v>
      </c>
      <c r="G49" s="25">
        <v>0.2</v>
      </c>
      <c r="H49" s="25">
        <v>205.12</v>
      </c>
      <c r="I49" s="25">
        <v>97</v>
      </c>
      <c r="J49" s="25">
        <v>87.61</v>
      </c>
      <c r="K49" s="25">
        <v>20.51</v>
      </c>
    </row>
    <row r="50" spans="1:11">
      <c r="A50" s="321" t="s">
        <v>141</v>
      </c>
      <c r="B50" s="25" t="s">
        <v>142</v>
      </c>
      <c r="C50" s="25">
        <v>5197</v>
      </c>
      <c r="D50" s="25"/>
      <c r="E50" s="25"/>
      <c r="F50" s="25"/>
      <c r="G50" s="25"/>
      <c r="H50" s="25">
        <v>1663.04</v>
      </c>
      <c r="I50" s="25">
        <v>589</v>
      </c>
      <c r="J50" s="25">
        <v>34.639999999999873</v>
      </c>
      <c r="K50" s="25">
        <v>1039.4000000000001</v>
      </c>
    </row>
    <row r="51" spans="1:11" ht="28.5">
      <c r="A51" s="321"/>
      <c r="B51" s="25" t="s">
        <v>222</v>
      </c>
      <c r="C51" s="25">
        <v>5197</v>
      </c>
      <c r="D51" s="25"/>
      <c r="E51" s="25"/>
      <c r="F51" s="25"/>
      <c r="G51" s="25"/>
      <c r="H51" s="25">
        <v>1663.04</v>
      </c>
      <c r="I51" s="25">
        <v>589</v>
      </c>
      <c r="J51" s="25">
        <v>34.639999999999873</v>
      </c>
      <c r="K51" s="25">
        <v>1039.4000000000001</v>
      </c>
    </row>
    <row r="52" spans="1:11">
      <c r="A52" s="321"/>
      <c r="B52" s="25" t="s">
        <v>143</v>
      </c>
      <c r="C52" s="25">
        <v>5197</v>
      </c>
      <c r="D52" s="25">
        <v>0.6</v>
      </c>
      <c r="E52" s="25">
        <v>0.4</v>
      </c>
      <c r="F52" s="25">
        <v>0</v>
      </c>
      <c r="G52" s="25">
        <v>1</v>
      </c>
      <c r="H52" s="25">
        <v>1663.04</v>
      </c>
      <c r="I52" s="25">
        <v>589</v>
      </c>
      <c r="J52" s="25">
        <v>34.639999999999873</v>
      </c>
      <c r="K52" s="25">
        <v>1039.4000000000001</v>
      </c>
    </row>
    <row r="53" spans="1:11">
      <c r="A53" s="321" t="s">
        <v>155</v>
      </c>
      <c r="B53" s="25" t="s">
        <v>156</v>
      </c>
      <c r="C53" s="25">
        <v>7662</v>
      </c>
      <c r="D53" s="25"/>
      <c r="E53" s="25"/>
      <c r="F53" s="25"/>
      <c r="G53" s="25"/>
      <c r="H53" s="25">
        <v>2451.84</v>
      </c>
      <c r="I53" s="25">
        <v>1003</v>
      </c>
      <c r="J53" s="25">
        <v>456.34000000000015</v>
      </c>
      <c r="K53" s="25">
        <v>992.5</v>
      </c>
    </row>
    <row r="54" spans="1:11" ht="28.5">
      <c r="A54" s="321"/>
      <c r="B54" s="25" t="s">
        <v>225</v>
      </c>
      <c r="C54" s="25">
        <v>4110</v>
      </c>
      <c r="D54" s="25"/>
      <c r="E54" s="25"/>
      <c r="F54" s="25"/>
      <c r="G54" s="25"/>
      <c r="H54" s="25">
        <v>1315.2</v>
      </c>
      <c r="I54" s="25">
        <v>466</v>
      </c>
      <c r="J54" s="25">
        <v>27.200000000000045</v>
      </c>
      <c r="K54" s="25">
        <v>822</v>
      </c>
    </row>
    <row r="55" spans="1:11">
      <c r="A55" s="321"/>
      <c r="B55" s="25" t="s">
        <v>157</v>
      </c>
      <c r="C55" s="25">
        <v>4110</v>
      </c>
      <c r="D55" s="25">
        <v>0.6</v>
      </c>
      <c r="E55" s="25">
        <v>0.4</v>
      </c>
      <c r="F55" s="25">
        <v>0</v>
      </c>
      <c r="G55" s="25">
        <v>1</v>
      </c>
      <c r="H55" s="25">
        <v>1315.2</v>
      </c>
      <c r="I55" s="25">
        <v>466</v>
      </c>
      <c r="J55" s="25">
        <v>27.200000000000045</v>
      </c>
      <c r="K55" s="25">
        <v>822</v>
      </c>
    </row>
    <row r="56" spans="1:11">
      <c r="A56" s="321"/>
      <c r="B56" s="25" t="s">
        <v>161</v>
      </c>
      <c r="C56" s="25">
        <v>3552</v>
      </c>
      <c r="D56" s="25">
        <v>0.8</v>
      </c>
      <c r="E56" s="25">
        <v>0.2</v>
      </c>
      <c r="F56" s="25">
        <v>0.7</v>
      </c>
      <c r="G56" s="25">
        <v>0.3</v>
      </c>
      <c r="H56" s="25">
        <v>1136.6400000000001</v>
      </c>
      <c r="I56" s="25">
        <v>537</v>
      </c>
      <c r="J56" s="25">
        <v>429.1400000000001</v>
      </c>
      <c r="K56" s="25">
        <v>170.5</v>
      </c>
    </row>
    <row r="57" spans="1:11">
      <c r="A57" s="321" t="s">
        <v>164</v>
      </c>
      <c r="B57" s="25" t="s">
        <v>165</v>
      </c>
      <c r="C57" s="25">
        <v>1103</v>
      </c>
      <c r="D57" s="25"/>
      <c r="E57" s="25"/>
      <c r="F57" s="25"/>
      <c r="G57" s="25"/>
      <c r="H57" s="25">
        <v>352.96</v>
      </c>
      <c r="I57" s="25">
        <v>125</v>
      </c>
      <c r="J57" s="25">
        <v>7.3599999999999852</v>
      </c>
      <c r="K57" s="25">
        <v>220.6</v>
      </c>
    </row>
    <row r="58" spans="1:11" ht="28.5">
      <c r="A58" s="321"/>
      <c r="B58" s="25" t="s">
        <v>224</v>
      </c>
      <c r="C58" s="25">
        <v>1103</v>
      </c>
      <c r="D58" s="25"/>
      <c r="E58" s="25"/>
      <c r="F58" s="25"/>
      <c r="G58" s="25"/>
      <c r="H58" s="25">
        <v>352.96</v>
      </c>
      <c r="I58" s="25">
        <v>125</v>
      </c>
      <c r="J58" s="25">
        <v>7.3599999999999852</v>
      </c>
      <c r="K58" s="25">
        <v>220.6</v>
      </c>
    </row>
    <row r="59" spans="1:11">
      <c r="A59" s="321"/>
      <c r="B59" s="25" t="s">
        <v>166</v>
      </c>
      <c r="C59" s="25">
        <v>1103</v>
      </c>
      <c r="D59" s="25">
        <v>0.6</v>
      </c>
      <c r="E59" s="25">
        <v>0.4</v>
      </c>
      <c r="F59" s="25">
        <v>0</v>
      </c>
      <c r="G59" s="25">
        <v>1</v>
      </c>
      <c r="H59" s="25">
        <v>352.96</v>
      </c>
      <c r="I59" s="25">
        <v>125</v>
      </c>
      <c r="J59" s="25">
        <v>7.3599999999999852</v>
      </c>
      <c r="K59" s="25">
        <v>220.6</v>
      </c>
    </row>
    <row r="60" spans="1:11">
      <c r="A60" s="321" t="s">
        <v>180</v>
      </c>
      <c r="B60" s="25" t="s">
        <v>182</v>
      </c>
      <c r="C60" s="25">
        <v>1403</v>
      </c>
      <c r="D60" s="25"/>
      <c r="E60" s="25"/>
      <c r="F60" s="25"/>
      <c r="G60" s="25"/>
      <c r="H60" s="25">
        <v>448.96</v>
      </c>
      <c r="I60" s="25">
        <v>212</v>
      </c>
      <c r="J60" s="25">
        <v>130.88</v>
      </c>
      <c r="K60" s="25">
        <v>106.08</v>
      </c>
    </row>
    <row r="61" spans="1:11">
      <c r="A61" s="321"/>
      <c r="B61" s="25" t="s">
        <v>183</v>
      </c>
      <c r="C61" s="25">
        <v>478</v>
      </c>
      <c r="D61" s="25">
        <v>0.8</v>
      </c>
      <c r="E61" s="25">
        <v>0.2</v>
      </c>
      <c r="F61" s="25">
        <v>0</v>
      </c>
      <c r="G61" s="25">
        <v>1</v>
      </c>
      <c r="H61" s="25">
        <v>152.96</v>
      </c>
      <c r="I61" s="25">
        <v>72</v>
      </c>
      <c r="J61" s="25">
        <v>4.480000000000004</v>
      </c>
      <c r="K61" s="25">
        <v>76.48</v>
      </c>
    </row>
    <row r="62" spans="1:11">
      <c r="A62" s="321"/>
      <c r="B62" s="25" t="s">
        <v>191</v>
      </c>
      <c r="C62" s="25">
        <v>925</v>
      </c>
      <c r="D62" s="25">
        <v>0.8</v>
      </c>
      <c r="E62" s="25">
        <v>0.2</v>
      </c>
      <c r="F62" s="25">
        <v>0.8</v>
      </c>
      <c r="G62" s="25">
        <v>0.2</v>
      </c>
      <c r="H62" s="25">
        <v>296</v>
      </c>
      <c r="I62" s="25">
        <v>140</v>
      </c>
      <c r="J62" s="25">
        <v>126.4</v>
      </c>
      <c r="K62" s="25">
        <v>29.6</v>
      </c>
    </row>
    <row r="64" spans="1:11" hidden="1">
      <c r="B64" s="23">
        <v>1</v>
      </c>
      <c r="C64" s="23">
        <v>2</v>
      </c>
      <c r="D64" s="23">
        <v>3</v>
      </c>
      <c r="E64" s="23">
        <v>4</v>
      </c>
      <c r="F64" s="23">
        <v>5</v>
      </c>
      <c r="G64" s="23">
        <v>6</v>
      </c>
      <c r="H64" s="23">
        <v>11</v>
      </c>
      <c r="I64" s="23">
        <v>12</v>
      </c>
      <c r="J64" s="23">
        <v>13</v>
      </c>
      <c r="K64" s="23">
        <v>14</v>
      </c>
    </row>
    <row r="65" spans="9:9" hidden="1"/>
    <row r="66" spans="9:9" hidden="1">
      <c r="I66" s="23" t="e">
        <f>#REF!/#REF!</f>
        <v>#REF!</v>
      </c>
    </row>
  </sheetData>
  <mergeCells count="22">
    <mergeCell ref="L4:L5"/>
    <mergeCell ref="A4:B5"/>
    <mergeCell ref="A50:A52"/>
    <mergeCell ref="A53:A56"/>
    <mergeCell ref="A57:A59"/>
    <mergeCell ref="A60:A62"/>
    <mergeCell ref="C4:C5"/>
    <mergeCell ref="A27:A29"/>
    <mergeCell ref="A30:A35"/>
    <mergeCell ref="A36:A39"/>
    <mergeCell ref="A40:A44"/>
    <mergeCell ref="A45:A49"/>
    <mergeCell ref="A7:A10"/>
    <mergeCell ref="A11:A14"/>
    <mergeCell ref="A15:A17"/>
    <mergeCell ref="A18:A22"/>
    <mergeCell ref="A23:A26"/>
    <mergeCell ref="A1:B1"/>
    <mergeCell ref="A2:K2"/>
    <mergeCell ref="J3:K3"/>
    <mergeCell ref="D4:G4"/>
    <mergeCell ref="H4:K4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J80"/>
  <sheetViews>
    <sheetView zoomScale="115" zoomScaleNormal="115" workbookViewId="0">
      <pane xSplit="2" ySplit="7" topLeftCell="C8" activePane="bottomRight" state="frozen"/>
      <selection pane="topRight"/>
      <selection pane="bottomLeft"/>
      <selection pane="bottomRight" activeCell="L11" sqref="L11"/>
    </sheetView>
  </sheetViews>
  <sheetFormatPr defaultColWidth="8.875" defaultRowHeight="14.25"/>
  <cols>
    <col min="1" max="1" width="8.5" style="206" customWidth="1"/>
    <col min="2" max="2" width="23.375" style="206" customWidth="1"/>
    <col min="3" max="3" width="11.375" style="205" customWidth="1"/>
    <col min="4" max="4" width="9.375" style="205" customWidth="1"/>
    <col min="5" max="5" width="9.75" style="205" customWidth="1"/>
    <col min="6" max="6" width="9.25" style="205" customWidth="1"/>
    <col min="7" max="8" width="10.125" style="205" customWidth="1"/>
    <col min="9" max="9" width="8.5" style="205" customWidth="1"/>
    <col min="10" max="11" width="10" style="205" customWidth="1"/>
    <col min="12" max="12" width="15.375" style="206" customWidth="1"/>
    <col min="13" max="14" width="12.5" style="206" customWidth="1"/>
    <col min="15" max="15" width="12" style="206" customWidth="1"/>
    <col min="16" max="26" width="10" style="206" customWidth="1"/>
    <col min="27" max="243" width="8.875" style="206"/>
    <col min="244" max="244" width="8.5" style="206" customWidth="1"/>
    <col min="245" max="245" width="23.375" style="206" customWidth="1"/>
    <col min="246" max="246" width="8.5" style="206" customWidth="1"/>
    <col min="247" max="247" width="11.375" style="206" customWidth="1"/>
    <col min="248" max="248" width="9.375" style="206" customWidth="1"/>
    <col min="249" max="249" width="9.75" style="206" customWidth="1"/>
    <col min="250" max="250" width="9.25" style="206" customWidth="1"/>
    <col min="251" max="252" width="10.125" style="206" customWidth="1"/>
    <col min="253" max="254" width="8.5" style="206" customWidth="1"/>
    <col min="255" max="255" width="7.375" style="206" customWidth="1"/>
    <col min="256" max="256" width="8.25" style="206" customWidth="1"/>
    <col min="257" max="257" width="10" style="206" customWidth="1"/>
    <col min="258" max="258" width="8.875" style="206" hidden="1" customWidth="1"/>
    <col min="259" max="259" width="9.375" style="206" customWidth="1"/>
    <col min="260" max="260" width="8.5" style="206" customWidth="1"/>
    <col min="261" max="261" width="9.375" style="206" customWidth="1"/>
    <col min="262" max="262" width="7.375" style="206" customWidth="1"/>
    <col min="263" max="263" width="7.125" style="206" customWidth="1"/>
    <col min="264" max="264" width="9" style="206" customWidth="1"/>
    <col min="265" max="265" width="9.125" style="206" customWidth="1"/>
    <col min="266" max="266" width="8.625" style="206" customWidth="1"/>
    <col min="267" max="267" width="8.75" style="206" customWidth="1"/>
    <col min="268" max="268" width="11.75" style="206" customWidth="1"/>
    <col min="269" max="270" width="12.5" style="206" customWidth="1"/>
    <col min="271" max="271" width="12" style="206" customWidth="1"/>
    <col min="272" max="282" width="10" style="206" customWidth="1"/>
    <col min="283" max="499" width="8.875" style="206"/>
    <col min="500" max="500" width="8.5" style="206" customWidth="1"/>
    <col min="501" max="501" width="23.375" style="206" customWidth="1"/>
    <col min="502" max="502" width="8.5" style="206" customWidth="1"/>
    <col min="503" max="503" width="11.375" style="206" customWidth="1"/>
    <col min="504" max="504" width="9.375" style="206" customWidth="1"/>
    <col min="505" max="505" width="9.75" style="206" customWidth="1"/>
    <col min="506" max="506" width="9.25" style="206" customWidth="1"/>
    <col min="507" max="508" width="10.125" style="206" customWidth="1"/>
    <col min="509" max="510" width="8.5" style="206" customWidth="1"/>
    <col min="511" max="511" width="7.375" style="206" customWidth="1"/>
    <col min="512" max="512" width="8.25" style="206" customWidth="1"/>
    <col min="513" max="513" width="10" style="206" customWidth="1"/>
    <col min="514" max="514" width="8.875" style="206" hidden="1" customWidth="1"/>
    <col min="515" max="515" width="9.375" style="206" customWidth="1"/>
    <col min="516" max="516" width="8.5" style="206" customWidth="1"/>
    <col min="517" max="517" width="9.375" style="206" customWidth="1"/>
    <col min="518" max="518" width="7.375" style="206" customWidth="1"/>
    <col min="519" max="519" width="7.125" style="206" customWidth="1"/>
    <col min="520" max="520" width="9" style="206" customWidth="1"/>
    <col min="521" max="521" width="9.125" style="206" customWidth="1"/>
    <col min="522" max="522" width="8.625" style="206" customWidth="1"/>
    <col min="523" max="523" width="8.75" style="206" customWidth="1"/>
    <col min="524" max="524" width="11.75" style="206" customWidth="1"/>
    <col min="525" max="526" width="12.5" style="206" customWidth="1"/>
    <col min="527" max="527" width="12" style="206" customWidth="1"/>
    <col min="528" max="538" width="10" style="206" customWidth="1"/>
    <col min="539" max="755" width="8.875" style="206"/>
    <col min="756" max="756" width="8.5" style="206" customWidth="1"/>
    <col min="757" max="757" width="23.375" style="206" customWidth="1"/>
    <col min="758" max="758" width="8.5" style="206" customWidth="1"/>
    <col min="759" max="759" width="11.375" style="206" customWidth="1"/>
    <col min="760" max="760" width="9.375" style="206" customWidth="1"/>
    <col min="761" max="761" width="9.75" style="206" customWidth="1"/>
    <col min="762" max="762" width="9.25" style="206" customWidth="1"/>
    <col min="763" max="764" width="10.125" style="206" customWidth="1"/>
    <col min="765" max="766" width="8.5" style="206" customWidth="1"/>
    <col min="767" max="767" width="7.375" style="206" customWidth="1"/>
    <col min="768" max="768" width="8.25" style="206" customWidth="1"/>
    <col min="769" max="769" width="10" style="206" customWidth="1"/>
    <col min="770" max="770" width="8.875" style="206" hidden="1" customWidth="1"/>
    <col min="771" max="771" width="9.375" style="206" customWidth="1"/>
    <col min="772" max="772" width="8.5" style="206" customWidth="1"/>
    <col min="773" max="773" width="9.375" style="206" customWidth="1"/>
    <col min="774" max="774" width="7.375" style="206" customWidth="1"/>
    <col min="775" max="775" width="7.125" style="206" customWidth="1"/>
    <col min="776" max="776" width="9" style="206" customWidth="1"/>
    <col min="777" max="777" width="9.125" style="206" customWidth="1"/>
    <col min="778" max="778" width="8.625" style="206" customWidth="1"/>
    <col min="779" max="779" width="8.75" style="206" customWidth="1"/>
    <col min="780" max="780" width="11.75" style="206" customWidth="1"/>
    <col min="781" max="782" width="12.5" style="206" customWidth="1"/>
    <col min="783" max="783" width="12" style="206" customWidth="1"/>
    <col min="784" max="794" width="10" style="206" customWidth="1"/>
    <col min="795" max="1011" width="8.875" style="206"/>
    <col min="1012" max="1012" width="8.5" style="206" customWidth="1"/>
    <col min="1013" max="1013" width="23.375" style="206" customWidth="1"/>
    <col min="1014" max="1014" width="8.5" style="206" customWidth="1"/>
    <col min="1015" max="1015" width="11.375" style="206" customWidth="1"/>
    <col min="1016" max="1016" width="9.375" style="206" customWidth="1"/>
    <col min="1017" max="1017" width="9.75" style="206" customWidth="1"/>
    <col min="1018" max="1018" width="9.25" style="206" customWidth="1"/>
    <col min="1019" max="1020" width="10.125" style="206" customWidth="1"/>
    <col min="1021" max="1022" width="8.5" style="206" customWidth="1"/>
    <col min="1023" max="1023" width="7.375" style="206" customWidth="1"/>
    <col min="1024" max="1024" width="8.25" style="206" customWidth="1"/>
    <col min="1025" max="1025" width="10" style="206" customWidth="1"/>
    <col min="1026" max="1026" width="8.875" style="206" hidden="1" customWidth="1"/>
    <col min="1027" max="1027" width="9.375" style="206" customWidth="1"/>
    <col min="1028" max="1028" width="8.5" style="206" customWidth="1"/>
    <col min="1029" max="1029" width="9.375" style="206" customWidth="1"/>
    <col min="1030" max="1030" width="7.375" style="206" customWidth="1"/>
    <col min="1031" max="1031" width="7.125" style="206" customWidth="1"/>
    <col min="1032" max="1032" width="9" style="206" customWidth="1"/>
    <col min="1033" max="1033" width="9.125" style="206" customWidth="1"/>
    <col min="1034" max="1034" width="8.625" style="206" customWidth="1"/>
    <col min="1035" max="1035" width="8.75" style="206" customWidth="1"/>
    <col min="1036" max="1036" width="11.75" style="206" customWidth="1"/>
    <col min="1037" max="1038" width="12.5" style="206" customWidth="1"/>
    <col min="1039" max="1039" width="12" style="206" customWidth="1"/>
    <col min="1040" max="1050" width="10" style="206" customWidth="1"/>
    <col min="1051" max="1267" width="8.875" style="206"/>
    <col min="1268" max="1268" width="8.5" style="206" customWidth="1"/>
    <col min="1269" max="1269" width="23.375" style="206" customWidth="1"/>
    <col min="1270" max="1270" width="8.5" style="206" customWidth="1"/>
    <col min="1271" max="1271" width="11.375" style="206" customWidth="1"/>
    <col min="1272" max="1272" width="9.375" style="206" customWidth="1"/>
    <col min="1273" max="1273" width="9.75" style="206" customWidth="1"/>
    <col min="1274" max="1274" width="9.25" style="206" customWidth="1"/>
    <col min="1275" max="1276" width="10.125" style="206" customWidth="1"/>
    <col min="1277" max="1278" width="8.5" style="206" customWidth="1"/>
    <col min="1279" max="1279" width="7.375" style="206" customWidth="1"/>
    <col min="1280" max="1280" width="8.25" style="206" customWidth="1"/>
    <col min="1281" max="1281" width="10" style="206" customWidth="1"/>
    <col min="1282" max="1282" width="8.875" style="206" hidden="1" customWidth="1"/>
    <col min="1283" max="1283" width="9.375" style="206" customWidth="1"/>
    <col min="1284" max="1284" width="8.5" style="206" customWidth="1"/>
    <col min="1285" max="1285" width="9.375" style="206" customWidth="1"/>
    <col min="1286" max="1286" width="7.375" style="206" customWidth="1"/>
    <col min="1287" max="1287" width="7.125" style="206" customWidth="1"/>
    <col min="1288" max="1288" width="9" style="206" customWidth="1"/>
    <col min="1289" max="1289" width="9.125" style="206" customWidth="1"/>
    <col min="1290" max="1290" width="8.625" style="206" customWidth="1"/>
    <col min="1291" max="1291" width="8.75" style="206" customWidth="1"/>
    <col min="1292" max="1292" width="11.75" style="206" customWidth="1"/>
    <col min="1293" max="1294" width="12.5" style="206" customWidth="1"/>
    <col min="1295" max="1295" width="12" style="206" customWidth="1"/>
    <col min="1296" max="1306" width="10" style="206" customWidth="1"/>
    <col min="1307" max="1523" width="8.875" style="206"/>
    <col min="1524" max="1524" width="8.5" style="206" customWidth="1"/>
    <col min="1525" max="1525" width="23.375" style="206" customWidth="1"/>
    <col min="1526" max="1526" width="8.5" style="206" customWidth="1"/>
    <col min="1527" max="1527" width="11.375" style="206" customWidth="1"/>
    <col min="1528" max="1528" width="9.375" style="206" customWidth="1"/>
    <col min="1529" max="1529" width="9.75" style="206" customWidth="1"/>
    <col min="1530" max="1530" width="9.25" style="206" customWidth="1"/>
    <col min="1531" max="1532" width="10.125" style="206" customWidth="1"/>
    <col min="1533" max="1534" width="8.5" style="206" customWidth="1"/>
    <col min="1535" max="1535" width="7.375" style="206" customWidth="1"/>
    <col min="1536" max="1536" width="8.25" style="206" customWidth="1"/>
    <col min="1537" max="1537" width="10" style="206" customWidth="1"/>
    <col min="1538" max="1538" width="8.875" style="206" hidden="1" customWidth="1"/>
    <col min="1539" max="1539" width="9.375" style="206" customWidth="1"/>
    <col min="1540" max="1540" width="8.5" style="206" customWidth="1"/>
    <col min="1541" max="1541" width="9.375" style="206" customWidth="1"/>
    <col min="1542" max="1542" width="7.375" style="206" customWidth="1"/>
    <col min="1543" max="1543" width="7.125" style="206" customWidth="1"/>
    <col min="1544" max="1544" width="9" style="206" customWidth="1"/>
    <col min="1545" max="1545" width="9.125" style="206" customWidth="1"/>
    <col min="1546" max="1546" width="8.625" style="206" customWidth="1"/>
    <col min="1547" max="1547" width="8.75" style="206" customWidth="1"/>
    <col min="1548" max="1548" width="11.75" style="206" customWidth="1"/>
    <col min="1549" max="1550" width="12.5" style="206" customWidth="1"/>
    <col min="1551" max="1551" width="12" style="206" customWidth="1"/>
    <col min="1552" max="1562" width="10" style="206" customWidth="1"/>
    <col min="1563" max="1779" width="8.875" style="206"/>
    <col min="1780" max="1780" width="8.5" style="206" customWidth="1"/>
    <col min="1781" max="1781" width="23.375" style="206" customWidth="1"/>
    <col min="1782" max="1782" width="8.5" style="206" customWidth="1"/>
    <col min="1783" max="1783" width="11.375" style="206" customWidth="1"/>
    <col min="1784" max="1784" width="9.375" style="206" customWidth="1"/>
    <col min="1785" max="1785" width="9.75" style="206" customWidth="1"/>
    <col min="1786" max="1786" width="9.25" style="206" customWidth="1"/>
    <col min="1787" max="1788" width="10.125" style="206" customWidth="1"/>
    <col min="1789" max="1790" width="8.5" style="206" customWidth="1"/>
    <col min="1791" max="1791" width="7.375" style="206" customWidth="1"/>
    <col min="1792" max="1792" width="8.25" style="206" customWidth="1"/>
    <col min="1793" max="1793" width="10" style="206" customWidth="1"/>
    <col min="1794" max="1794" width="8.875" style="206" hidden="1" customWidth="1"/>
    <col min="1795" max="1795" width="9.375" style="206" customWidth="1"/>
    <col min="1796" max="1796" width="8.5" style="206" customWidth="1"/>
    <col min="1797" max="1797" width="9.375" style="206" customWidth="1"/>
    <col min="1798" max="1798" width="7.375" style="206" customWidth="1"/>
    <col min="1799" max="1799" width="7.125" style="206" customWidth="1"/>
    <col min="1800" max="1800" width="9" style="206" customWidth="1"/>
    <col min="1801" max="1801" width="9.125" style="206" customWidth="1"/>
    <col min="1802" max="1802" width="8.625" style="206" customWidth="1"/>
    <col min="1803" max="1803" width="8.75" style="206" customWidth="1"/>
    <col min="1804" max="1804" width="11.75" style="206" customWidth="1"/>
    <col min="1805" max="1806" width="12.5" style="206" customWidth="1"/>
    <col min="1807" max="1807" width="12" style="206" customWidth="1"/>
    <col min="1808" max="1818" width="10" style="206" customWidth="1"/>
    <col min="1819" max="2035" width="8.875" style="206"/>
    <col min="2036" max="2036" width="8.5" style="206" customWidth="1"/>
    <col min="2037" max="2037" width="23.375" style="206" customWidth="1"/>
    <col min="2038" max="2038" width="8.5" style="206" customWidth="1"/>
    <col min="2039" max="2039" width="11.375" style="206" customWidth="1"/>
    <col min="2040" max="2040" width="9.375" style="206" customWidth="1"/>
    <col min="2041" max="2041" width="9.75" style="206" customWidth="1"/>
    <col min="2042" max="2042" width="9.25" style="206" customWidth="1"/>
    <col min="2043" max="2044" width="10.125" style="206" customWidth="1"/>
    <col min="2045" max="2046" width="8.5" style="206" customWidth="1"/>
    <col min="2047" max="2047" width="7.375" style="206" customWidth="1"/>
    <col min="2048" max="2048" width="8.25" style="206" customWidth="1"/>
    <col min="2049" max="2049" width="10" style="206" customWidth="1"/>
    <col min="2050" max="2050" width="8.875" style="206" hidden="1" customWidth="1"/>
    <col min="2051" max="2051" width="9.375" style="206" customWidth="1"/>
    <col min="2052" max="2052" width="8.5" style="206" customWidth="1"/>
    <col min="2053" max="2053" width="9.375" style="206" customWidth="1"/>
    <col min="2054" max="2054" width="7.375" style="206" customWidth="1"/>
    <col min="2055" max="2055" width="7.125" style="206" customWidth="1"/>
    <col min="2056" max="2056" width="9" style="206" customWidth="1"/>
    <col min="2057" max="2057" width="9.125" style="206" customWidth="1"/>
    <col min="2058" max="2058" width="8.625" style="206" customWidth="1"/>
    <col min="2059" max="2059" width="8.75" style="206" customWidth="1"/>
    <col min="2060" max="2060" width="11.75" style="206" customWidth="1"/>
    <col min="2061" max="2062" width="12.5" style="206" customWidth="1"/>
    <col min="2063" max="2063" width="12" style="206" customWidth="1"/>
    <col min="2064" max="2074" width="10" style="206" customWidth="1"/>
    <col min="2075" max="2291" width="8.875" style="206"/>
    <col min="2292" max="2292" width="8.5" style="206" customWidth="1"/>
    <col min="2293" max="2293" width="23.375" style="206" customWidth="1"/>
    <col min="2294" max="2294" width="8.5" style="206" customWidth="1"/>
    <col min="2295" max="2295" width="11.375" style="206" customWidth="1"/>
    <col min="2296" max="2296" width="9.375" style="206" customWidth="1"/>
    <col min="2297" max="2297" width="9.75" style="206" customWidth="1"/>
    <col min="2298" max="2298" width="9.25" style="206" customWidth="1"/>
    <col min="2299" max="2300" width="10.125" style="206" customWidth="1"/>
    <col min="2301" max="2302" width="8.5" style="206" customWidth="1"/>
    <col min="2303" max="2303" width="7.375" style="206" customWidth="1"/>
    <col min="2304" max="2304" width="8.25" style="206" customWidth="1"/>
    <col min="2305" max="2305" width="10" style="206" customWidth="1"/>
    <col min="2306" max="2306" width="8.875" style="206" hidden="1" customWidth="1"/>
    <col min="2307" max="2307" width="9.375" style="206" customWidth="1"/>
    <col min="2308" max="2308" width="8.5" style="206" customWidth="1"/>
    <col min="2309" max="2309" width="9.375" style="206" customWidth="1"/>
    <col min="2310" max="2310" width="7.375" style="206" customWidth="1"/>
    <col min="2311" max="2311" width="7.125" style="206" customWidth="1"/>
    <col min="2312" max="2312" width="9" style="206" customWidth="1"/>
    <col min="2313" max="2313" width="9.125" style="206" customWidth="1"/>
    <col min="2314" max="2314" width="8.625" style="206" customWidth="1"/>
    <col min="2315" max="2315" width="8.75" style="206" customWidth="1"/>
    <col min="2316" max="2316" width="11.75" style="206" customWidth="1"/>
    <col min="2317" max="2318" width="12.5" style="206" customWidth="1"/>
    <col min="2319" max="2319" width="12" style="206" customWidth="1"/>
    <col min="2320" max="2330" width="10" style="206" customWidth="1"/>
    <col min="2331" max="2547" width="8.875" style="206"/>
    <col min="2548" max="2548" width="8.5" style="206" customWidth="1"/>
    <col min="2549" max="2549" width="23.375" style="206" customWidth="1"/>
    <col min="2550" max="2550" width="8.5" style="206" customWidth="1"/>
    <col min="2551" max="2551" width="11.375" style="206" customWidth="1"/>
    <col min="2552" max="2552" width="9.375" style="206" customWidth="1"/>
    <col min="2553" max="2553" width="9.75" style="206" customWidth="1"/>
    <col min="2554" max="2554" width="9.25" style="206" customWidth="1"/>
    <col min="2555" max="2556" width="10.125" style="206" customWidth="1"/>
    <col min="2557" max="2558" width="8.5" style="206" customWidth="1"/>
    <col min="2559" max="2559" width="7.375" style="206" customWidth="1"/>
    <col min="2560" max="2560" width="8.25" style="206" customWidth="1"/>
    <col min="2561" max="2561" width="10" style="206" customWidth="1"/>
    <col min="2562" max="2562" width="8.875" style="206" hidden="1" customWidth="1"/>
    <col min="2563" max="2563" width="9.375" style="206" customWidth="1"/>
    <col min="2564" max="2564" width="8.5" style="206" customWidth="1"/>
    <col min="2565" max="2565" width="9.375" style="206" customWidth="1"/>
    <col min="2566" max="2566" width="7.375" style="206" customWidth="1"/>
    <col min="2567" max="2567" width="7.125" style="206" customWidth="1"/>
    <col min="2568" max="2568" width="9" style="206" customWidth="1"/>
    <col min="2569" max="2569" width="9.125" style="206" customWidth="1"/>
    <col min="2570" max="2570" width="8.625" style="206" customWidth="1"/>
    <col min="2571" max="2571" width="8.75" style="206" customWidth="1"/>
    <col min="2572" max="2572" width="11.75" style="206" customWidth="1"/>
    <col min="2573" max="2574" width="12.5" style="206" customWidth="1"/>
    <col min="2575" max="2575" width="12" style="206" customWidth="1"/>
    <col min="2576" max="2586" width="10" style="206" customWidth="1"/>
    <col min="2587" max="2803" width="8.875" style="206"/>
    <col min="2804" max="2804" width="8.5" style="206" customWidth="1"/>
    <col min="2805" max="2805" width="23.375" style="206" customWidth="1"/>
    <col min="2806" max="2806" width="8.5" style="206" customWidth="1"/>
    <col min="2807" max="2807" width="11.375" style="206" customWidth="1"/>
    <col min="2808" max="2808" width="9.375" style="206" customWidth="1"/>
    <col min="2809" max="2809" width="9.75" style="206" customWidth="1"/>
    <col min="2810" max="2810" width="9.25" style="206" customWidth="1"/>
    <col min="2811" max="2812" width="10.125" style="206" customWidth="1"/>
    <col min="2813" max="2814" width="8.5" style="206" customWidth="1"/>
    <col min="2815" max="2815" width="7.375" style="206" customWidth="1"/>
    <col min="2816" max="2816" width="8.25" style="206" customWidth="1"/>
    <col min="2817" max="2817" width="10" style="206" customWidth="1"/>
    <col min="2818" max="2818" width="8.875" style="206" hidden="1" customWidth="1"/>
    <col min="2819" max="2819" width="9.375" style="206" customWidth="1"/>
    <col min="2820" max="2820" width="8.5" style="206" customWidth="1"/>
    <col min="2821" max="2821" width="9.375" style="206" customWidth="1"/>
    <col min="2822" max="2822" width="7.375" style="206" customWidth="1"/>
    <col min="2823" max="2823" width="7.125" style="206" customWidth="1"/>
    <col min="2824" max="2824" width="9" style="206" customWidth="1"/>
    <col min="2825" max="2825" width="9.125" style="206" customWidth="1"/>
    <col min="2826" max="2826" width="8.625" style="206" customWidth="1"/>
    <col min="2827" max="2827" width="8.75" style="206" customWidth="1"/>
    <col min="2828" max="2828" width="11.75" style="206" customWidth="1"/>
    <col min="2829" max="2830" width="12.5" style="206" customWidth="1"/>
    <col min="2831" max="2831" width="12" style="206" customWidth="1"/>
    <col min="2832" max="2842" width="10" style="206" customWidth="1"/>
    <col min="2843" max="3059" width="8.875" style="206"/>
    <col min="3060" max="3060" width="8.5" style="206" customWidth="1"/>
    <col min="3061" max="3061" width="23.375" style="206" customWidth="1"/>
    <col min="3062" max="3062" width="8.5" style="206" customWidth="1"/>
    <col min="3063" max="3063" width="11.375" style="206" customWidth="1"/>
    <col min="3064" max="3064" width="9.375" style="206" customWidth="1"/>
    <col min="3065" max="3065" width="9.75" style="206" customWidth="1"/>
    <col min="3066" max="3066" width="9.25" style="206" customWidth="1"/>
    <col min="3067" max="3068" width="10.125" style="206" customWidth="1"/>
    <col min="3069" max="3070" width="8.5" style="206" customWidth="1"/>
    <col min="3071" max="3071" width="7.375" style="206" customWidth="1"/>
    <col min="3072" max="3072" width="8.25" style="206" customWidth="1"/>
    <col min="3073" max="3073" width="10" style="206" customWidth="1"/>
    <col min="3074" max="3074" width="8.875" style="206" hidden="1" customWidth="1"/>
    <col min="3075" max="3075" width="9.375" style="206" customWidth="1"/>
    <col min="3076" max="3076" width="8.5" style="206" customWidth="1"/>
    <col min="3077" max="3077" width="9.375" style="206" customWidth="1"/>
    <col min="3078" max="3078" width="7.375" style="206" customWidth="1"/>
    <col min="3079" max="3079" width="7.125" style="206" customWidth="1"/>
    <col min="3080" max="3080" width="9" style="206" customWidth="1"/>
    <col min="3081" max="3081" width="9.125" style="206" customWidth="1"/>
    <col min="3082" max="3082" width="8.625" style="206" customWidth="1"/>
    <col min="3083" max="3083" width="8.75" style="206" customWidth="1"/>
    <col min="3084" max="3084" width="11.75" style="206" customWidth="1"/>
    <col min="3085" max="3086" width="12.5" style="206" customWidth="1"/>
    <col min="3087" max="3087" width="12" style="206" customWidth="1"/>
    <col min="3088" max="3098" width="10" style="206" customWidth="1"/>
    <col min="3099" max="3315" width="8.875" style="206"/>
    <col min="3316" max="3316" width="8.5" style="206" customWidth="1"/>
    <col min="3317" max="3317" width="23.375" style="206" customWidth="1"/>
    <col min="3318" max="3318" width="8.5" style="206" customWidth="1"/>
    <col min="3319" max="3319" width="11.375" style="206" customWidth="1"/>
    <col min="3320" max="3320" width="9.375" style="206" customWidth="1"/>
    <col min="3321" max="3321" width="9.75" style="206" customWidth="1"/>
    <col min="3322" max="3322" width="9.25" style="206" customWidth="1"/>
    <col min="3323" max="3324" width="10.125" style="206" customWidth="1"/>
    <col min="3325" max="3326" width="8.5" style="206" customWidth="1"/>
    <col min="3327" max="3327" width="7.375" style="206" customWidth="1"/>
    <col min="3328" max="3328" width="8.25" style="206" customWidth="1"/>
    <col min="3329" max="3329" width="10" style="206" customWidth="1"/>
    <col min="3330" max="3330" width="8.875" style="206" hidden="1" customWidth="1"/>
    <col min="3331" max="3331" width="9.375" style="206" customWidth="1"/>
    <col min="3332" max="3332" width="8.5" style="206" customWidth="1"/>
    <col min="3333" max="3333" width="9.375" style="206" customWidth="1"/>
    <col min="3334" max="3334" width="7.375" style="206" customWidth="1"/>
    <col min="3335" max="3335" width="7.125" style="206" customWidth="1"/>
    <col min="3336" max="3336" width="9" style="206" customWidth="1"/>
    <col min="3337" max="3337" width="9.125" style="206" customWidth="1"/>
    <col min="3338" max="3338" width="8.625" style="206" customWidth="1"/>
    <col min="3339" max="3339" width="8.75" style="206" customWidth="1"/>
    <col min="3340" max="3340" width="11.75" style="206" customWidth="1"/>
    <col min="3341" max="3342" width="12.5" style="206" customWidth="1"/>
    <col min="3343" max="3343" width="12" style="206" customWidth="1"/>
    <col min="3344" max="3354" width="10" style="206" customWidth="1"/>
    <col min="3355" max="3571" width="8.875" style="206"/>
    <col min="3572" max="3572" width="8.5" style="206" customWidth="1"/>
    <col min="3573" max="3573" width="23.375" style="206" customWidth="1"/>
    <col min="3574" max="3574" width="8.5" style="206" customWidth="1"/>
    <col min="3575" max="3575" width="11.375" style="206" customWidth="1"/>
    <col min="3576" max="3576" width="9.375" style="206" customWidth="1"/>
    <col min="3577" max="3577" width="9.75" style="206" customWidth="1"/>
    <col min="3578" max="3578" width="9.25" style="206" customWidth="1"/>
    <col min="3579" max="3580" width="10.125" style="206" customWidth="1"/>
    <col min="3581" max="3582" width="8.5" style="206" customWidth="1"/>
    <col min="3583" max="3583" width="7.375" style="206" customWidth="1"/>
    <col min="3584" max="3584" width="8.25" style="206" customWidth="1"/>
    <col min="3585" max="3585" width="10" style="206" customWidth="1"/>
    <col min="3586" max="3586" width="8.875" style="206" hidden="1" customWidth="1"/>
    <col min="3587" max="3587" width="9.375" style="206" customWidth="1"/>
    <col min="3588" max="3588" width="8.5" style="206" customWidth="1"/>
    <col min="3589" max="3589" width="9.375" style="206" customWidth="1"/>
    <col min="3590" max="3590" width="7.375" style="206" customWidth="1"/>
    <col min="3591" max="3591" width="7.125" style="206" customWidth="1"/>
    <col min="3592" max="3592" width="9" style="206" customWidth="1"/>
    <col min="3593" max="3593" width="9.125" style="206" customWidth="1"/>
    <col min="3594" max="3594" width="8.625" style="206" customWidth="1"/>
    <col min="3595" max="3595" width="8.75" style="206" customWidth="1"/>
    <col min="3596" max="3596" width="11.75" style="206" customWidth="1"/>
    <col min="3597" max="3598" width="12.5" style="206" customWidth="1"/>
    <col min="3599" max="3599" width="12" style="206" customWidth="1"/>
    <col min="3600" max="3610" width="10" style="206" customWidth="1"/>
    <col min="3611" max="3827" width="8.875" style="206"/>
    <col min="3828" max="3828" width="8.5" style="206" customWidth="1"/>
    <col min="3829" max="3829" width="23.375" style="206" customWidth="1"/>
    <col min="3830" max="3830" width="8.5" style="206" customWidth="1"/>
    <col min="3831" max="3831" width="11.375" style="206" customWidth="1"/>
    <col min="3832" max="3832" width="9.375" style="206" customWidth="1"/>
    <col min="3833" max="3833" width="9.75" style="206" customWidth="1"/>
    <col min="3834" max="3834" width="9.25" style="206" customWidth="1"/>
    <col min="3835" max="3836" width="10.125" style="206" customWidth="1"/>
    <col min="3837" max="3838" width="8.5" style="206" customWidth="1"/>
    <col min="3839" max="3839" width="7.375" style="206" customWidth="1"/>
    <col min="3840" max="3840" width="8.25" style="206" customWidth="1"/>
    <col min="3841" max="3841" width="10" style="206" customWidth="1"/>
    <col min="3842" max="3842" width="8.875" style="206" hidden="1" customWidth="1"/>
    <col min="3843" max="3843" width="9.375" style="206" customWidth="1"/>
    <col min="3844" max="3844" width="8.5" style="206" customWidth="1"/>
    <col min="3845" max="3845" width="9.375" style="206" customWidth="1"/>
    <col min="3846" max="3846" width="7.375" style="206" customWidth="1"/>
    <col min="3847" max="3847" width="7.125" style="206" customWidth="1"/>
    <col min="3848" max="3848" width="9" style="206" customWidth="1"/>
    <col min="3849" max="3849" width="9.125" style="206" customWidth="1"/>
    <col min="3850" max="3850" width="8.625" style="206" customWidth="1"/>
    <col min="3851" max="3851" width="8.75" style="206" customWidth="1"/>
    <col min="3852" max="3852" width="11.75" style="206" customWidth="1"/>
    <col min="3853" max="3854" width="12.5" style="206" customWidth="1"/>
    <col min="3855" max="3855" width="12" style="206" customWidth="1"/>
    <col min="3856" max="3866" width="10" style="206" customWidth="1"/>
    <col min="3867" max="4083" width="8.875" style="206"/>
    <col min="4084" max="4084" width="8.5" style="206" customWidth="1"/>
    <col min="4085" max="4085" width="23.375" style="206" customWidth="1"/>
    <col min="4086" max="4086" width="8.5" style="206" customWidth="1"/>
    <col min="4087" max="4087" width="11.375" style="206" customWidth="1"/>
    <col min="4088" max="4088" width="9.375" style="206" customWidth="1"/>
    <col min="4089" max="4089" width="9.75" style="206" customWidth="1"/>
    <col min="4090" max="4090" width="9.25" style="206" customWidth="1"/>
    <col min="4091" max="4092" width="10.125" style="206" customWidth="1"/>
    <col min="4093" max="4094" width="8.5" style="206" customWidth="1"/>
    <col min="4095" max="4095" width="7.375" style="206" customWidth="1"/>
    <col min="4096" max="4096" width="8.25" style="206" customWidth="1"/>
    <col min="4097" max="4097" width="10" style="206" customWidth="1"/>
    <col min="4098" max="4098" width="8.875" style="206" hidden="1" customWidth="1"/>
    <col min="4099" max="4099" width="9.375" style="206" customWidth="1"/>
    <col min="4100" max="4100" width="8.5" style="206" customWidth="1"/>
    <col min="4101" max="4101" width="9.375" style="206" customWidth="1"/>
    <col min="4102" max="4102" width="7.375" style="206" customWidth="1"/>
    <col min="4103" max="4103" width="7.125" style="206" customWidth="1"/>
    <col min="4104" max="4104" width="9" style="206" customWidth="1"/>
    <col min="4105" max="4105" width="9.125" style="206" customWidth="1"/>
    <col min="4106" max="4106" width="8.625" style="206" customWidth="1"/>
    <col min="4107" max="4107" width="8.75" style="206" customWidth="1"/>
    <col min="4108" max="4108" width="11.75" style="206" customWidth="1"/>
    <col min="4109" max="4110" width="12.5" style="206" customWidth="1"/>
    <col min="4111" max="4111" width="12" style="206" customWidth="1"/>
    <col min="4112" max="4122" width="10" style="206" customWidth="1"/>
    <col min="4123" max="4339" width="8.875" style="206"/>
    <col min="4340" max="4340" width="8.5" style="206" customWidth="1"/>
    <col min="4341" max="4341" width="23.375" style="206" customWidth="1"/>
    <col min="4342" max="4342" width="8.5" style="206" customWidth="1"/>
    <col min="4343" max="4343" width="11.375" style="206" customWidth="1"/>
    <col min="4344" max="4344" width="9.375" style="206" customWidth="1"/>
    <col min="4345" max="4345" width="9.75" style="206" customWidth="1"/>
    <col min="4346" max="4346" width="9.25" style="206" customWidth="1"/>
    <col min="4347" max="4348" width="10.125" style="206" customWidth="1"/>
    <col min="4349" max="4350" width="8.5" style="206" customWidth="1"/>
    <col min="4351" max="4351" width="7.375" style="206" customWidth="1"/>
    <col min="4352" max="4352" width="8.25" style="206" customWidth="1"/>
    <col min="4353" max="4353" width="10" style="206" customWidth="1"/>
    <col min="4354" max="4354" width="8.875" style="206" hidden="1" customWidth="1"/>
    <col min="4355" max="4355" width="9.375" style="206" customWidth="1"/>
    <col min="4356" max="4356" width="8.5" style="206" customWidth="1"/>
    <col min="4357" max="4357" width="9.375" style="206" customWidth="1"/>
    <col min="4358" max="4358" width="7.375" style="206" customWidth="1"/>
    <col min="4359" max="4359" width="7.125" style="206" customWidth="1"/>
    <col min="4360" max="4360" width="9" style="206" customWidth="1"/>
    <col min="4361" max="4361" width="9.125" style="206" customWidth="1"/>
    <col min="4362" max="4362" width="8.625" style="206" customWidth="1"/>
    <col min="4363" max="4363" width="8.75" style="206" customWidth="1"/>
    <col min="4364" max="4364" width="11.75" style="206" customWidth="1"/>
    <col min="4365" max="4366" width="12.5" style="206" customWidth="1"/>
    <col min="4367" max="4367" width="12" style="206" customWidth="1"/>
    <col min="4368" max="4378" width="10" style="206" customWidth="1"/>
    <col min="4379" max="4595" width="8.875" style="206"/>
    <col min="4596" max="4596" width="8.5" style="206" customWidth="1"/>
    <col min="4597" max="4597" width="23.375" style="206" customWidth="1"/>
    <col min="4598" max="4598" width="8.5" style="206" customWidth="1"/>
    <col min="4599" max="4599" width="11.375" style="206" customWidth="1"/>
    <col min="4600" max="4600" width="9.375" style="206" customWidth="1"/>
    <col min="4601" max="4601" width="9.75" style="206" customWidth="1"/>
    <col min="4602" max="4602" width="9.25" style="206" customWidth="1"/>
    <col min="4603" max="4604" width="10.125" style="206" customWidth="1"/>
    <col min="4605" max="4606" width="8.5" style="206" customWidth="1"/>
    <col min="4607" max="4607" width="7.375" style="206" customWidth="1"/>
    <col min="4608" max="4608" width="8.25" style="206" customWidth="1"/>
    <col min="4609" max="4609" width="10" style="206" customWidth="1"/>
    <col min="4610" max="4610" width="8.875" style="206" hidden="1" customWidth="1"/>
    <col min="4611" max="4611" width="9.375" style="206" customWidth="1"/>
    <col min="4612" max="4612" width="8.5" style="206" customWidth="1"/>
    <col min="4613" max="4613" width="9.375" style="206" customWidth="1"/>
    <col min="4614" max="4614" width="7.375" style="206" customWidth="1"/>
    <col min="4615" max="4615" width="7.125" style="206" customWidth="1"/>
    <col min="4616" max="4616" width="9" style="206" customWidth="1"/>
    <col min="4617" max="4617" width="9.125" style="206" customWidth="1"/>
    <col min="4618" max="4618" width="8.625" style="206" customWidth="1"/>
    <col min="4619" max="4619" width="8.75" style="206" customWidth="1"/>
    <col min="4620" max="4620" width="11.75" style="206" customWidth="1"/>
    <col min="4621" max="4622" width="12.5" style="206" customWidth="1"/>
    <col min="4623" max="4623" width="12" style="206" customWidth="1"/>
    <col min="4624" max="4634" width="10" style="206" customWidth="1"/>
    <col min="4635" max="4851" width="8.875" style="206"/>
    <col min="4852" max="4852" width="8.5" style="206" customWidth="1"/>
    <col min="4853" max="4853" width="23.375" style="206" customWidth="1"/>
    <col min="4854" max="4854" width="8.5" style="206" customWidth="1"/>
    <col min="4855" max="4855" width="11.375" style="206" customWidth="1"/>
    <col min="4856" max="4856" width="9.375" style="206" customWidth="1"/>
    <col min="4857" max="4857" width="9.75" style="206" customWidth="1"/>
    <col min="4858" max="4858" width="9.25" style="206" customWidth="1"/>
    <col min="4859" max="4860" width="10.125" style="206" customWidth="1"/>
    <col min="4861" max="4862" width="8.5" style="206" customWidth="1"/>
    <col min="4863" max="4863" width="7.375" style="206" customWidth="1"/>
    <col min="4864" max="4864" width="8.25" style="206" customWidth="1"/>
    <col min="4865" max="4865" width="10" style="206" customWidth="1"/>
    <col min="4866" max="4866" width="8.875" style="206" hidden="1" customWidth="1"/>
    <col min="4867" max="4867" width="9.375" style="206" customWidth="1"/>
    <col min="4868" max="4868" width="8.5" style="206" customWidth="1"/>
    <col min="4869" max="4869" width="9.375" style="206" customWidth="1"/>
    <col min="4870" max="4870" width="7.375" style="206" customWidth="1"/>
    <col min="4871" max="4871" width="7.125" style="206" customWidth="1"/>
    <col min="4872" max="4872" width="9" style="206" customWidth="1"/>
    <col min="4873" max="4873" width="9.125" style="206" customWidth="1"/>
    <col min="4874" max="4874" width="8.625" style="206" customWidth="1"/>
    <col min="4875" max="4875" width="8.75" style="206" customWidth="1"/>
    <col min="4876" max="4876" width="11.75" style="206" customWidth="1"/>
    <col min="4877" max="4878" width="12.5" style="206" customWidth="1"/>
    <col min="4879" max="4879" width="12" style="206" customWidth="1"/>
    <col min="4880" max="4890" width="10" style="206" customWidth="1"/>
    <col min="4891" max="5107" width="8.875" style="206"/>
    <col min="5108" max="5108" width="8.5" style="206" customWidth="1"/>
    <col min="5109" max="5109" width="23.375" style="206" customWidth="1"/>
    <col min="5110" max="5110" width="8.5" style="206" customWidth="1"/>
    <col min="5111" max="5111" width="11.375" style="206" customWidth="1"/>
    <col min="5112" max="5112" width="9.375" style="206" customWidth="1"/>
    <col min="5113" max="5113" width="9.75" style="206" customWidth="1"/>
    <col min="5114" max="5114" width="9.25" style="206" customWidth="1"/>
    <col min="5115" max="5116" width="10.125" style="206" customWidth="1"/>
    <col min="5117" max="5118" width="8.5" style="206" customWidth="1"/>
    <col min="5119" max="5119" width="7.375" style="206" customWidth="1"/>
    <col min="5120" max="5120" width="8.25" style="206" customWidth="1"/>
    <col min="5121" max="5121" width="10" style="206" customWidth="1"/>
    <col min="5122" max="5122" width="8.875" style="206" hidden="1" customWidth="1"/>
    <col min="5123" max="5123" width="9.375" style="206" customWidth="1"/>
    <col min="5124" max="5124" width="8.5" style="206" customWidth="1"/>
    <col min="5125" max="5125" width="9.375" style="206" customWidth="1"/>
    <col min="5126" max="5126" width="7.375" style="206" customWidth="1"/>
    <col min="5127" max="5127" width="7.125" style="206" customWidth="1"/>
    <col min="5128" max="5128" width="9" style="206" customWidth="1"/>
    <col min="5129" max="5129" width="9.125" style="206" customWidth="1"/>
    <col min="5130" max="5130" width="8.625" style="206" customWidth="1"/>
    <col min="5131" max="5131" width="8.75" style="206" customWidth="1"/>
    <col min="5132" max="5132" width="11.75" style="206" customWidth="1"/>
    <col min="5133" max="5134" width="12.5" style="206" customWidth="1"/>
    <col min="5135" max="5135" width="12" style="206" customWidth="1"/>
    <col min="5136" max="5146" width="10" style="206" customWidth="1"/>
    <col min="5147" max="5363" width="8.875" style="206"/>
    <col min="5364" max="5364" width="8.5" style="206" customWidth="1"/>
    <col min="5365" max="5365" width="23.375" style="206" customWidth="1"/>
    <col min="5366" max="5366" width="8.5" style="206" customWidth="1"/>
    <col min="5367" max="5367" width="11.375" style="206" customWidth="1"/>
    <col min="5368" max="5368" width="9.375" style="206" customWidth="1"/>
    <col min="5369" max="5369" width="9.75" style="206" customWidth="1"/>
    <col min="5370" max="5370" width="9.25" style="206" customWidth="1"/>
    <col min="5371" max="5372" width="10.125" style="206" customWidth="1"/>
    <col min="5373" max="5374" width="8.5" style="206" customWidth="1"/>
    <col min="5375" max="5375" width="7.375" style="206" customWidth="1"/>
    <col min="5376" max="5376" width="8.25" style="206" customWidth="1"/>
    <col min="5377" max="5377" width="10" style="206" customWidth="1"/>
    <col min="5378" max="5378" width="8.875" style="206" hidden="1" customWidth="1"/>
    <col min="5379" max="5379" width="9.375" style="206" customWidth="1"/>
    <col min="5380" max="5380" width="8.5" style="206" customWidth="1"/>
    <col min="5381" max="5381" width="9.375" style="206" customWidth="1"/>
    <col min="5382" max="5382" width="7.375" style="206" customWidth="1"/>
    <col min="5383" max="5383" width="7.125" style="206" customWidth="1"/>
    <col min="5384" max="5384" width="9" style="206" customWidth="1"/>
    <col min="5385" max="5385" width="9.125" style="206" customWidth="1"/>
    <col min="5386" max="5386" width="8.625" style="206" customWidth="1"/>
    <col min="5387" max="5387" width="8.75" style="206" customWidth="1"/>
    <col min="5388" max="5388" width="11.75" style="206" customWidth="1"/>
    <col min="5389" max="5390" width="12.5" style="206" customWidth="1"/>
    <col min="5391" max="5391" width="12" style="206" customWidth="1"/>
    <col min="5392" max="5402" width="10" style="206" customWidth="1"/>
    <col min="5403" max="5619" width="8.875" style="206"/>
    <col min="5620" max="5620" width="8.5" style="206" customWidth="1"/>
    <col min="5621" max="5621" width="23.375" style="206" customWidth="1"/>
    <col min="5622" max="5622" width="8.5" style="206" customWidth="1"/>
    <col min="5623" max="5623" width="11.375" style="206" customWidth="1"/>
    <col min="5624" max="5624" width="9.375" style="206" customWidth="1"/>
    <col min="5625" max="5625" width="9.75" style="206" customWidth="1"/>
    <col min="5626" max="5626" width="9.25" style="206" customWidth="1"/>
    <col min="5627" max="5628" width="10.125" style="206" customWidth="1"/>
    <col min="5629" max="5630" width="8.5" style="206" customWidth="1"/>
    <col min="5631" max="5631" width="7.375" style="206" customWidth="1"/>
    <col min="5632" max="5632" width="8.25" style="206" customWidth="1"/>
    <col min="5633" max="5633" width="10" style="206" customWidth="1"/>
    <col min="5634" max="5634" width="8.875" style="206" hidden="1" customWidth="1"/>
    <col min="5635" max="5635" width="9.375" style="206" customWidth="1"/>
    <col min="5636" max="5636" width="8.5" style="206" customWidth="1"/>
    <col min="5637" max="5637" width="9.375" style="206" customWidth="1"/>
    <col min="5638" max="5638" width="7.375" style="206" customWidth="1"/>
    <col min="5639" max="5639" width="7.125" style="206" customWidth="1"/>
    <col min="5640" max="5640" width="9" style="206" customWidth="1"/>
    <col min="5641" max="5641" width="9.125" style="206" customWidth="1"/>
    <col min="5642" max="5642" width="8.625" style="206" customWidth="1"/>
    <col min="5643" max="5643" width="8.75" style="206" customWidth="1"/>
    <col min="5644" max="5644" width="11.75" style="206" customWidth="1"/>
    <col min="5645" max="5646" width="12.5" style="206" customWidth="1"/>
    <col min="5647" max="5647" width="12" style="206" customWidth="1"/>
    <col min="5648" max="5658" width="10" style="206" customWidth="1"/>
    <col min="5659" max="5875" width="8.875" style="206"/>
    <col min="5876" max="5876" width="8.5" style="206" customWidth="1"/>
    <col min="5877" max="5877" width="23.375" style="206" customWidth="1"/>
    <col min="5878" max="5878" width="8.5" style="206" customWidth="1"/>
    <col min="5879" max="5879" width="11.375" style="206" customWidth="1"/>
    <col min="5880" max="5880" width="9.375" style="206" customWidth="1"/>
    <col min="5881" max="5881" width="9.75" style="206" customWidth="1"/>
    <col min="5882" max="5882" width="9.25" style="206" customWidth="1"/>
    <col min="5883" max="5884" width="10.125" style="206" customWidth="1"/>
    <col min="5885" max="5886" width="8.5" style="206" customWidth="1"/>
    <col min="5887" max="5887" width="7.375" style="206" customWidth="1"/>
    <col min="5888" max="5888" width="8.25" style="206" customWidth="1"/>
    <col min="5889" max="5889" width="10" style="206" customWidth="1"/>
    <col min="5890" max="5890" width="8.875" style="206" hidden="1" customWidth="1"/>
    <col min="5891" max="5891" width="9.375" style="206" customWidth="1"/>
    <col min="5892" max="5892" width="8.5" style="206" customWidth="1"/>
    <col min="5893" max="5893" width="9.375" style="206" customWidth="1"/>
    <col min="5894" max="5894" width="7.375" style="206" customWidth="1"/>
    <col min="5895" max="5895" width="7.125" style="206" customWidth="1"/>
    <col min="5896" max="5896" width="9" style="206" customWidth="1"/>
    <col min="5897" max="5897" width="9.125" style="206" customWidth="1"/>
    <col min="5898" max="5898" width="8.625" style="206" customWidth="1"/>
    <col min="5899" max="5899" width="8.75" style="206" customWidth="1"/>
    <col min="5900" max="5900" width="11.75" style="206" customWidth="1"/>
    <col min="5901" max="5902" width="12.5" style="206" customWidth="1"/>
    <col min="5903" max="5903" width="12" style="206" customWidth="1"/>
    <col min="5904" max="5914" width="10" style="206" customWidth="1"/>
    <col min="5915" max="6131" width="8.875" style="206"/>
    <col min="6132" max="6132" width="8.5" style="206" customWidth="1"/>
    <col min="6133" max="6133" width="23.375" style="206" customWidth="1"/>
    <col min="6134" max="6134" width="8.5" style="206" customWidth="1"/>
    <col min="6135" max="6135" width="11.375" style="206" customWidth="1"/>
    <col min="6136" max="6136" width="9.375" style="206" customWidth="1"/>
    <col min="6137" max="6137" width="9.75" style="206" customWidth="1"/>
    <col min="6138" max="6138" width="9.25" style="206" customWidth="1"/>
    <col min="6139" max="6140" width="10.125" style="206" customWidth="1"/>
    <col min="6141" max="6142" width="8.5" style="206" customWidth="1"/>
    <col min="6143" max="6143" width="7.375" style="206" customWidth="1"/>
    <col min="6144" max="6144" width="8.25" style="206" customWidth="1"/>
    <col min="6145" max="6145" width="10" style="206" customWidth="1"/>
    <col min="6146" max="6146" width="8.875" style="206" hidden="1" customWidth="1"/>
    <col min="6147" max="6147" width="9.375" style="206" customWidth="1"/>
    <col min="6148" max="6148" width="8.5" style="206" customWidth="1"/>
    <col min="6149" max="6149" width="9.375" style="206" customWidth="1"/>
    <col min="6150" max="6150" width="7.375" style="206" customWidth="1"/>
    <col min="6151" max="6151" width="7.125" style="206" customWidth="1"/>
    <col min="6152" max="6152" width="9" style="206" customWidth="1"/>
    <col min="6153" max="6153" width="9.125" style="206" customWidth="1"/>
    <col min="6154" max="6154" width="8.625" style="206" customWidth="1"/>
    <col min="6155" max="6155" width="8.75" style="206" customWidth="1"/>
    <col min="6156" max="6156" width="11.75" style="206" customWidth="1"/>
    <col min="6157" max="6158" width="12.5" style="206" customWidth="1"/>
    <col min="6159" max="6159" width="12" style="206" customWidth="1"/>
    <col min="6160" max="6170" width="10" style="206" customWidth="1"/>
    <col min="6171" max="6387" width="8.875" style="206"/>
    <col min="6388" max="6388" width="8.5" style="206" customWidth="1"/>
    <col min="6389" max="6389" width="23.375" style="206" customWidth="1"/>
    <col min="6390" max="6390" width="8.5" style="206" customWidth="1"/>
    <col min="6391" max="6391" width="11.375" style="206" customWidth="1"/>
    <col min="6392" max="6392" width="9.375" style="206" customWidth="1"/>
    <col min="6393" max="6393" width="9.75" style="206" customWidth="1"/>
    <col min="6394" max="6394" width="9.25" style="206" customWidth="1"/>
    <col min="6395" max="6396" width="10.125" style="206" customWidth="1"/>
    <col min="6397" max="6398" width="8.5" style="206" customWidth="1"/>
    <col min="6399" max="6399" width="7.375" style="206" customWidth="1"/>
    <col min="6400" max="6400" width="8.25" style="206" customWidth="1"/>
    <col min="6401" max="6401" width="10" style="206" customWidth="1"/>
    <col min="6402" max="6402" width="8.875" style="206" hidden="1" customWidth="1"/>
    <col min="6403" max="6403" width="9.375" style="206" customWidth="1"/>
    <col min="6404" max="6404" width="8.5" style="206" customWidth="1"/>
    <col min="6405" max="6405" width="9.375" style="206" customWidth="1"/>
    <col min="6406" max="6406" width="7.375" style="206" customWidth="1"/>
    <col min="6407" max="6407" width="7.125" style="206" customWidth="1"/>
    <col min="6408" max="6408" width="9" style="206" customWidth="1"/>
    <col min="6409" max="6409" width="9.125" style="206" customWidth="1"/>
    <col min="6410" max="6410" width="8.625" style="206" customWidth="1"/>
    <col min="6411" max="6411" width="8.75" style="206" customWidth="1"/>
    <col min="6412" max="6412" width="11.75" style="206" customWidth="1"/>
    <col min="6413" max="6414" width="12.5" style="206" customWidth="1"/>
    <col min="6415" max="6415" width="12" style="206" customWidth="1"/>
    <col min="6416" max="6426" width="10" style="206" customWidth="1"/>
    <col min="6427" max="6643" width="8.875" style="206"/>
    <col min="6644" max="6644" width="8.5" style="206" customWidth="1"/>
    <col min="6645" max="6645" width="23.375" style="206" customWidth="1"/>
    <col min="6646" max="6646" width="8.5" style="206" customWidth="1"/>
    <col min="6647" max="6647" width="11.375" style="206" customWidth="1"/>
    <col min="6648" max="6648" width="9.375" style="206" customWidth="1"/>
    <col min="6649" max="6649" width="9.75" style="206" customWidth="1"/>
    <col min="6650" max="6650" width="9.25" style="206" customWidth="1"/>
    <col min="6651" max="6652" width="10.125" style="206" customWidth="1"/>
    <col min="6653" max="6654" width="8.5" style="206" customWidth="1"/>
    <col min="6655" max="6655" width="7.375" style="206" customWidth="1"/>
    <col min="6656" max="6656" width="8.25" style="206" customWidth="1"/>
    <col min="6657" max="6657" width="10" style="206" customWidth="1"/>
    <col min="6658" max="6658" width="8.875" style="206" hidden="1" customWidth="1"/>
    <col min="6659" max="6659" width="9.375" style="206" customWidth="1"/>
    <col min="6660" max="6660" width="8.5" style="206" customWidth="1"/>
    <col min="6661" max="6661" width="9.375" style="206" customWidth="1"/>
    <col min="6662" max="6662" width="7.375" style="206" customWidth="1"/>
    <col min="6663" max="6663" width="7.125" style="206" customWidth="1"/>
    <col min="6664" max="6664" width="9" style="206" customWidth="1"/>
    <col min="6665" max="6665" width="9.125" style="206" customWidth="1"/>
    <col min="6666" max="6666" width="8.625" style="206" customWidth="1"/>
    <col min="6667" max="6667" width="8.75" style="206" customWidth="1"/>
    <col min="6668" max="6668" width="11.75" style="206" customWidth="1"/>
    <col min="6669" max="6670" width="12.5" style="206" customWidth="1"/>
    <col min="6671" max="6671" width="12" style="206" customWidth="1"/>
    <col min="6672" max="6682" width="10" style="206" customWidth="1"/>
    <col min="6683" max="6899" width="8.875" style="206"/>
    <col min="6900" max="6900" width="8.5" style="206" customWidth="1"/>
    <col min="6901" max="6901" width="23.375" style="206" customWidth="1"/>
    <col min="6902" max="6902" width="8.5" style="206" customWidth="1"/>
    <col min="6903" max="6903" width="11.375" style="206" customWidth="1"/>
    <col min="6904" max="6904" width="9.375" style="206" customWidth="1"/>
    <col min="6905" max="6905" width="9.75" style="206" customWidth="1"/>
    <col min="6906" max="6906" width="9.25" style="206" customWidth="1"/>
    <col min="6907" max="6908" width="10.125" style="206" customWidth="1"/>
    <col min="6909" max="6910" width="8.5" style="206" customWidth="1"/>
    <col min="6911" max="6911" width="7.375" style="206" customWidth="1"/>
    <col min="6912" max="6912" width="8.25" style="206" customWidth="1"/>
    <col min="6913" max="6913" width="10" style="206" customWidth="1"/>
    <col min="6914" max="6914" width="8.875" style="206" hidden="1" customWidth="1"/>
    <col min="6915" max="6915" width="9.375" style="206" customWidth="1"/>
    <col min="6916" max="6916" width="8.5" style="206" customWidth="1"/>
    <col min="6917" max="6917" width="9.375" style="206" customWidth="1"/>
    <col min="6918" max="6918" width="7.375" style="206" customWidth="1"/>
    <col min="6919" max="6919" width="7.125" style="206" customWidth="1"/>
    <col min="6920" max="6920" width="9" style="206" customWidth="1"/>
    <col min="6921" max="6921" width="9.125" style="206" customWidth="1"/>
    <col min="6922" max="6922" width="8.625" style="206" customWidth="1"/>
    <col min="6923" max="6923" width="8.75" style="206" customWidth="1"/>
    <col min="6924" max="6924" width="11.75" style="206" customWidth="1"/>
    <col min="6925" max="6926" width="12.5" style="206" customWidth="1"/>
    <col min="6927" max="6927" width="12" style="206" customWidth="1"/>
    <col min="6928" max="6938" width="10" style="206" customWidth="1"/>
    <col min="6939" max="7155" width="8.875" style="206"/>
    <col min="7156" max="7156" width="8.5" style="206" customWidth="1"/>
    <col min="7157" max="7157" width="23.375" style="206" customWidth="1"/>
    <col min="7158" max="7158" width="8.5" style="206" customWidth="1"/>
    <col min="7159" max="7159" width="11.375" style="206" customWidth="1"/>
    <col min="7160" max="7160" width="9.375" style="206" customWidth="1"/>
    <col min="7161" max="7161" width="9.75" style="206" customWidth="1"/>
    <col min="7162" max="7162" width="9.25" style="206" customWidth="1"/>
    <col min="7163" max="7164" width="10.125" style="206" customWidth="1"/>
    <col min="7165" max="7166" width="8.5" style="206" customWidth="1"/>
    <col min="7167" max="7167" width="7.375" style="206" customWidth="1"/>
    <col min="7168" max="7168" width="8.25" style="206" customWidth="1"/>
    <col min="7169" max="7169" width="10" style="206" customWidth="1"/>
    <col min="7170" max="7170" width="8.875" style="206" hidden="1" customWidth="1"/>
    <col min="7171" max="7171" width="9.375" style="206" customWidth="1"/>
    <col min="7172" max="7172" width="8.5" style="206" customWidth="1"/>
    <col min="7173" max="7173" width="9.375" style="206" customWidth="1"/>
    <col min="7174" max="7174" width="7.375" style="206" customWidth="1"/>
    <col min="7175" max="7175" width="7.125" style="206" customWidth="1"/>
    <col min="7176" max="7176" width="9" style="206" customWidth="1"/>
    <col min="7177" max="7177" width="9.125" style="206" customWidth="1"/>
    <col min="7178" max="7178" width="8.625" style="206" customWidth="1"/>
    <col min="7179" max="7179" width="8.75" style="206" customWidth="1"/>
    <col min="7180" max="7180" width="11.75" style="206" customWidth="1"/>
    <col min="7181" max="7182" width="12.5" style="206" customWidth="1"/>
    <col min="7183" max="7183" width="12" style="206" customWidth="1"/>
    <col min="7184" max="7194" width="10" style="206" customWidth="1"/>
    <col min="7195" max="7411" width="8.875" style="206"/>
    <col min="7412" max="7412" width="8.5" style="206" customWidth="1"/>
    <col min="7413" max="7413" width="23.375" style="206" customWidth="1"/>
    <col min="7414" max="7414" width="8.5" style="206" customWidth="1"/>
    <col min="7415" max="7415" width="11.375" style="206" customWidth="1"/>
    <col min="7416" max="7416" width="9.375" style="206" customWidth="1"/>
    <col min="7417" max="7417" width="9.75" style="206" customWidth="1"/>
    <col min="7418" max="7418" width="9.25" style="206" customWidth="1"/>
    <col min="7419" max="7420" width="10.125" style="206" customWidth="1"/>
    <col min="7421" max="7422" width="8.5" style="206" customWidth="1"/>
    <col min="7423" max="7423" width="7.375" style="206" customWidth="1"/>
    <col min="7424" max="7424" width="8.25" style="206" customWidth="1"/>
    <col min="7425" max="7425" width="10" style="206" customWidth="1"/>
    <col min="7426" max="7426" width="8.875" style="206" hidden="1" customWidth="1"/>
    <col min="7427" max="7427" width="9.375" style="206" customWidth="1"/>
    <col min="7428" max="7428" width="8.5" style="206" customWidth="1"/>
    <col min="7429" max="7429" width="9.375" style="206" customWidth="1"/>
    <col min="7430" max="7430" width="7.375" style="206" customWidth="1"/>
    <col min="7431" max="7431" width="7.125" style="206" customWidth="1"/>
    <col min="7432" max="7432" width="9" style="206" customWidth="1"/>
    <col min="7433" max="7433" width="9.125" style="206" customWidth="1"/>
    <col min="7434" max="7434" width="8.625" style="206" customWidth="1"/>
    <col min="7435" max="7435" width="8.75" style="206" customWidth="1"/>
    <col min="7436" max="7436" width="11.75" style="206" customWidth="1"/>
    <col min="7437" max="7438" width="12.5" style="206" customWidth="1"/>
    <col min="7439" max="7439" width="12" style="206" customWidth="1"/>
    <col min="7440" max="7450" width="10" style="206" customWidth="1"/>
    <col min="7451" max="7667" width="8.875" style="206"/>
    <col min="7668" max="7668" width="8.5" style="206" customWidth="1"/>
    <col min="7669" max="7669" width="23.375" style="206" customWidth="1"/>
    <col min="7670" max="7670" width="8.5" style="206" customWidth="1"/>
    <col min="7671" max="7671" width="11.375" style="206" customWidth="1"/>
    <col min="7672" max="7672" width="9.375" style="206" customWidth="1"/>
    <col min="7673" max="7673" width="9.75" style="206" customWidth="1"/>
    <col min="7674" max="7674" width="9.25" style="206" customWidth="1"/>
    <col min="7675" max="7676" width="10.125" style="206" customWidth="1"/>
    <col min="7677" max="7678" width="8.5" style="206" customWidth="1"/>
    <col min="7679" max="7679" width="7.375" style="206" customWidth="1"/>
    <col min="7680" max="7680" width="8.25" style="206" customWidth="1"/>
    <col min="7681" max="7681" width="10" style="206" customWidth="1"/>
    <col min="7682" max="7682" width="8.875" style="206" hidden="1" customWidth="1"/>
    <col min="7683" max="7683" width="9.375" style="206" customWidth="1"/>
    <col min="7684" max="7684" width="8.5" style="206" customWidth="1"/>
    <col min="7685" max="7685" width="9.375" style="206" customWidth="1"/>
    <col min="7686" max="7686" width="7.375" style="206" customWidth="1"/>
    <col min="7687" max="7687" width="7.125" style="206" customWidth="1"/>
    <col min="7688" max="7688" width="9" style="206" customWidth="1"/>
    <col min="7689" max="7689" width="9.125" style="206" customWidth="1"/>
    <col min="7690" max="7690" width="8.625" style="206" customWidth="1"/>
    <col min="7691" max="7691" width="8.75" style="206" customWidth="1"/>
    <col min="7692" max="7692" width="11.75" style="206" customWidth="1"/>
    <col min="7693" max="7694" width="12.5" style="206" customWidth="1"/>
    <col min="7695" max="7695" width="12" style="206" customWidth="1"/>
    <col min="7696" max="7706" width="10" style="206" customWidth="1"/>
    <col min="7707" max="7923" width="8.875" style="206"/>
    <col min="7924" max="7924" width="8.5" style="206" customWidth="1"/>
    <col min="7925" max="7925" width="23.375" style="206" customWidth="1"/>
    <col min="7926" max="7926" width="8.5" style="206" customWidth="1"/>
    <col min="7927" max="7927" width="11.375" style="206" customWidth="1"/>
    <col min="7928" max="7928" width="9.375" style="206" customWidth="1"/>
    <col min="7929" max="7929" width="9.75" style="206" customWidth="1"/>
    <col min="7930" max="7930" width="9.25" style="206" customWidth="1"/>
    <col min="7931" max="7932" width="10.125" style="206" customWidth="1"/>
    <col min="7933" max="7934" width="8.5" style="206" customWidth="1"/>
    <col min="7935" max="7935" width="7.375" style="206" customWidth="1"/>
    <col min="7936" max="7936" width="8.25" style="206" customWidth="1"/>
    <col min="7937" max="7937" width="10" style="206" customWidth="1"/>
    <col min="7938" max="7938" width="8.875" style="206" hidden="1" customWidth="1"/>
    <col min="7939" max="7939" width="9.375" style="206" customWidth="1"/>
    <col min="7940" max="7940" width="8.5" style="206" customWidth="1"/>
    <col min="7941" max="7941" width="9.375" style="206" customWidth="1"/>
    <col min="7942" max="7942" width="7.375" style="206" customWidth="1"/>
    <col min="7943" max="7943" width="7.125" style="206" customWidth="1"/>
    <col min="7944" max="7944" width="9" style="206" customWidth="1"/>
    <col min="7945" max="7945" width="9.125" style="206" customWidth="1"/>
    <col min="7946" max="7946" width="8.625" style="206" customWidth="1"/>
    <col min="7947" max="7947" width="8.75" style="206" customWidth="1"/>
    <col min="7948" max="7948" width="11.75" style="206" customWidth="1"/>
    <col min="7949" max="7950" width="12.5" style="206" customWidth="1"/>
    <col min="7951" max="7951" width="12" style="206" customWidth="1"/>
    <col min="7952" max="7962" width="10" style="206" customWidth="1"/>
    <col min="7963" max="8179" width="8.875" style="206"/>
    <col min="8180" max="8180" width="8.5" style="206" customWidth="1"/>
    <col min="8181" max="8181" width="23.375" style="206" customWidth="1"/>
    <col min="8182" max="8182" width="8.5" style="206" customWidth="1"/>
    <col min="8183" max="8183" width="11.375" style="206" customWidth="1"/>
    <col min="8184" max="8184" width="9.375" style="206" customWidth="1"/>
    <col min="8185" max="8185" width="9.75" style="206" customWidth="1"/>
    <col min="8186" max="8186" width="9.25" style="206" customWidth="1"/>
    <col min="8187" max="8188" width="10.125" style="206" customWidth="1"/>
    <col min="8189" max="8190" width="8.5" style="206" customWidth="1"/>
    <col min="8191" max="8191" width="7.375" style="206" customWidth="1"/>
    <col min="8192" max="8192" width="8.25" style="206" customWidth="1"/>
    <col min="8193" max="8193" width="10" style="206" customWidth="1"/>
    <col min="8194" max="8194" width="8.875" style="206" hidden="1" customWidth="1"/>
    <col min="8195" max="8195" width="9.375" style="206" customWidth="1"/>
    <col min="8196" max="8196" width="8.5" style="206" customWidth="1"/>
    <col min="8197" max="8197" width="9.375" style="206" customWidth="1"/>
    <col min="8198" max="8198" width="7.375" style="206" customWidth="1"/>
    <col min="8199" max="8199" width="7.125" style="206" customWidth="1"/>
    <col min="8200" max="8200" width="9" style="206" customWidth="1"/>
    <col min="8201" max="8201" width="9.125" style="206" customWidth="1"/>
    <col min="8202" max="8202" width="8.625" style="206" customWidth="1"/>
    <col min="8203" max="8203" width="8.75" style="206" customWidth="1"/>
    <col min="8204" max="8204" width="11.75" style="206" customWidth="1"/>
    <col min="8205" max="8206" width="12.5" style="206" customWidth="1"/>
    <col min="8207" max="8207" width="12" style="206" customWidth="1"/>
    <col min="8208" max="8218" width="10" style="206" customWidth="1"/>
    <col min="8219" max="8435" width="8.875" style="206"/>
    <col min="8436" max="8436" width="8.5" style="206" customWidth="1"/>
    <col min="8437" max="8437" width="23.375" style="206" customWidth="1"/>
    <col min="8438" max="8438" width="8.5" style="206" customWidth="1"/>
    <col min="8439" max="8439" width="11.375" style="206" customWidth="1"/>
    <col min="8440" max="8440" width="9.375" style="206" customWidth="1"/>
    <col min="8441" max="8441" width="9.75" style="206" customWidth="1"/>
    <col min="8442" max="8442" width="9.25" style="206" customWidth="1"/>
    <col min="8443" max="8444" width="10.125" style="206" customWidth="1"/>
    <col min="8445" max="8446" width="8.5" style="206" customWidth="1"/>
    <col min="8447" max="8447" width="7.375" style="206" customWidth="1"/>
    <col min="8448" max="8448" width="8.25" style="206" customWidth="1"/>
    <col min="8449" max="8449" width="10" style="206" customWidth="1"/>
    <col min="8450" max="8450" width="8.875" style="206" hidden="1" customWidth="1"/>
    <col min="8451" max="8451" width="9.375" style="206" customWidth="1"/>
    <col min="8452" max="8452" width="8.5" style="206" customWidth="1"/>
    <col min="8453" max="8453" width="9.375" style="206" customWidth="1"/>
    <col min="8454" max="8454" width="7.375" style="206" customWidth="1"/>
    <col min="8455" max="8455" width="7.125" style="206" customWidth="1"/>
    <col min="8456" max="8456" width="9" style="206" customWidth="1"/>
    <col min="8457" max="8457" width="9.125" style="206" customWidth="1"/>
    <col min="8458" max="8458" width="8.625" style="206" customWidth="1"/>
    <col min="8459" max="8459" width="8.75" style="206" customWidth="1"/>
    <col min="8460" max="8460" width="11.75" style="206" customWidth="1"/>
    <col min="8461" max="8462" width="12.5" style="206" customWidth="1"/>
    <col min="8463" max="8463" width="12" style="206" customWidth="1"/>
    <col min="8464" max="8474" width="10" style="206" customWidth="1"/>
    <col min="8475" max="8691" width="8.875" style="206"/>
    <col min="8692" max="8692" width="8.5" style="206" customWidth="1"/>
    <col min="8693" max="8693" width="23.375" style="206" customWidth="1"/>
    <col min="8694" max="8694" width="8.5" style="206" customWidth="1"/>
    <col min="8695" max="8695" width="11.375" style="206" customWidth="1"/>
    <col min="8696" max="8696" width="9.375" style="206" customWidth="1"/>
    <col min="8697" max="8697" width="9.75" style="206" customWidth="1"/>
    <col min="8698" max="8698" width="9.25" style="206" customWidth="1"/>
    <col min="8699" max="8700" width="10.125" style="206" customWidth="1"/>
    <col min="8701" max="8702" width="8.5" style="206" customWidth="1"/>
    <col min="8703" max="8703" width="7.375" style="206" customWidth="1"/>
    <col min="8704" max="8704" width="8.25" style="206" customWidth="1"/>
    <col min="8705" max="8705" width="10" style="206" customWidth="1"/>
    <col min="8706" max="8706" width="8.875" style="206" hidden="1" customWidth="1"/>
    <col min="8707" max="8707" width="9.375" style="206" customWidth="1"/>
    <col min="8708" max="8708" width="8.5" style="206" customWidth="1"/>
    <col min="8709" max="8709" width="9.375" style="206" customWidth="1"/>
    <col min="8710" max="8710" width="7.375" style="206" customWidth="1"/>
    <col min="8711" max="8711" width="7.125" style="206" customWidth="1"/>
    <col min="8712" max="8712" width="9" style="206" customWidth="1"/>
    <col min="8713" max="8713" width="9.125" style="206" customWidth="1"/>
    <col min="8714" max="8714" width="8.625" style="206" customWidth="1"/>
    <col min="8715" max="8715" width="8.75" style="206" customWidth="1"/>
    <col min="8716" max="8716" width="11.75" style="206" customWidth="1"/>
    <col min="8717" max="8718" width="12.5" style="206" customWidth="1"/>
    <col min="8719" max="8719" width="12" style="206" customWidth="1"/>
    <col min="8720" max="8730" width="10" style="206" customWidth="1"/>
    <col min="8731" max="8947" width="8.875" style="206"/>
    <col min="8948" max="8948" width="8.5" style="206" customWidth="1"/>
    <col min="8949" max="8949" width="23.375" style="206" customWidth="1"/>
    <col min="8950" max="8950" width="8.5" style="206" customWidth="1"/>
    <col min="8951" max="8951" width="11.375" style="206" customWidth="1"/>
    <col min="8952" max="8952" width="9.375" style="206" customWidth="1"/>
    <col min="8953" max="8953" width="9.75" style="206" customWidth="1"/>
    <col min="8954" max="8954" width="9.25" style="206" customWidth="1"/>
    <col min="8955" max="8956" width="10.125" style="206" customWidth="1"/>
    <col min="8957" max="8958" width="8.5" style="206" customWidth="1"/>
    <col min="8959" max="8959" width="7.375" style="206" customWidth="1"/>
    <col min="8960" max="8960" width="8.25" style="206" customWidth="1"/>
    <col min="8961" max="8961" width="10" style="206" customWidth="1"/>
    <col min="8962" max="8962" width="8.875" style="206" hidden="1" customWidth="1"/>
    <col min="8963" max="8963" width="9.375" style="206" customWidth="1"/>
    <col min="8964" max="8964" width="8.5" style="206" customWidth="1"/>
    <col min="8965" max="8965" width="9.375" style="206" customWidth="1"/>
    <col min="8966" max="8966" width="7.375" style="206" customWidth="1"/>
    <col min="8967" max="8967" width="7.125" style="206" customWidth="1"/>
    <col min="8968" max="8968" width="9" style="206" customWidth="1"/>
    <col min="8969" max="8969" width="9.125" style="206" customWidth="1"/>
    <col min="8970" max="8970" width="8.625" style="206" customWidth="1"/>
    <col min="8971" max="8971" width="8.75" style="206" customWidth="1"/>
    <col min="8972" max="8972" width="11.75" style="206" customWidth="1"/>
    <col min="8973" max="8974" width="12.5" style="206" customWidth="1"/>
    <col min="8975" max="8975" width="12" style="206" customWidth="1"/>
    <col min="8976" max="8986" width="10" style="206" customWidth="1"/>
    <col min="8987" max="9203" width="8.875" style="206"/>
    <col min="9204" max="9204" width="8.5" style="206" customWidth="1"/>
    <col min="9205" max="9205" width="23.375" style="206" customWidth="1"/>
    <col min="9206" max="9206" width="8.5" style="206" customWidth="1"/>
    <col min="9207" max="9207" width="11.375" style="206" customWidth="1"/>
    <col min="9208" max="9208" width="9.375" style="206" customWidth="1"/>
    <col min="9209" max="9209" width="9.75" style="206" customWidth="1"/>
    <col min="9210" max="9210" width="9.25" style="206" customWidth="1"/>
    <col min="9211" max="9212" width="10.125" style="206" customWidth="1"/>
    <col min="9213" max="9214" width="8.5" style="206" customWidth="1"/>
    <col min="9215" max="9215" width="7.375" style="206" customWidth="1"/>
    <col min="9216" max="9216" width="8.25" style="206" customWidth="1"/>
    <col min="9217" max="9217" width="10" style="206" customWidth="1"/>
    <col min="9218" max="9218" width="8.875" style="206" hidden="1" customWidth="1"/>
    <col min="9219" max="9219" width="9.375" style="206" customWidth="1"/>
    <col min="9220" max="9220" width="8.5" style="206" customWidth="1"/>
    <col min="9221" max="9221" width="9.375" style="206" customWidth="1"/>
    <col min="9222" max="9222" width="7.375" style="206" customWidth="1"/>
    <col min="9223" max="9223" width="7.125" style="206" customWidth="1"/>
    <col min="9224" max="9224" width="9" style="206" customWidth="1"/>
    <col min="9225" max="9225" width="9.125" style="206" customWidth="1"/>
    <col min="9226" max="9226" width="8.625" style="206" customWidth="1"/>
    <col min="9227" max="9227" width="8.75" style="206" customWidth="1"/>
    <col min="9228" max="9228" width="11.75" style="206" customWidth="1"/>
    <col min="9229" max="9230" width="12.5" style="206" customWidth="1"/>
    <col min="9231" max="9231" width="12" style="206" customWidth="1"/>
    <col min="9232" max="9242" width="10" style="206" customWidth="1"/>
    <col min="9243" max="9459" width="8.875" style="206"/>
    <col min="9460" max="9460" width="8.5" style="206" customWidth="1"/>
    <col min="9461" max="9461" width="23.375" style="206" customWidth="1"/>
    <col min="9462" max="9462" width="8.5" style="206" customWidth="1"/>
    <col min="9463" max="9463" width="11.375" style="206" customWidth="1"/>
    <col min="9464" max="9464" width="9.375" style="206" customWidth="1"/>
    <col min="9465" max="9465" width="9.75" style="206" customWidth="1"/>
    <col min="9466" max="9466" width="9.25" style="206" customWidth="1"/>
    <col min="9467" max="9468" width="10.125" style="206" customWidth="1"/>
    <col min="9469" max="9470" width="8.5" style="206" customWidth="1"/>
    <col min="9471" max="9471" width="7.375" style="206" customWidth="1"/>
    <col min="9472" max="9472" width="8.25" style="206" customWidth="1"/>
    <col min="9473" max="9473" width="10" style="206" customWidth="1"/>
    <col min="9474" max="9474" width="8.875" style="206" hidden="1" customWidth="1"/>
    <col min="9475" max="9475" width="9.375" style="206" customWidth="1"/>
    <col min="9476" max="9476" width="8.5" style="206" customWidth="1"/>
    <col min="9477" max="9477" width="9.375" style="206" customWidth="1"/>
    <col min="9478" max="9478" width="7.375" style="206" customWidth="1"/>
    <col min="9479" max="9479" width="7.125" style="206" customWidth="1"/>
    <col min="9480" max="9480" width="9" style="206" customWidth="1"/>
    <col min="9481" max="9481" width="9.125" style="206" customWidth="1"/>
    <col min="9482" max="9482" width="8.625" style="206" customWidth="1"/>
    <col min="9483" max="9483" width="8.75" style="206" customWidth="1"/>
    <col min="9484" max="9484" width="11.75" style="206" customWidth="1"/>
    <col min="9485" max="9486" width="12.5" style="206" customWidth="1"/>
    <col min="9487" max="9487" width="12" style="206" customWidth="1"/>
    <col min="9488" max="9498" width="10" style="206" customWidth="1"/>
    <col min="9499" max="9715" width="8.875" style="206"/>
    <col min="9716" max="9716" width="8.5" style="206" customWidth="1"/>
    <col min="9717" max="9717" width="23.375" style="206" customWidth="1"/>
    <col min="9718" max="9718" width="8.5" style="206" customWidth="1"/>
    <col min="9719" max="9719" width="11.375" style="206" customWidth="1"/>
    <col min="9720" max="9720" width="9.375" style="206" customWidth="1"/>
    <col min="9721" max="9721" width="9.75" style="206" customWidth="1"/>
    <col min="9722" max="9722" width="9.25" style="206" customWidth="1"/>
    <col min="9723" max="9724" width="10.125" style="206" customWidth="1"/>
    <col min="9725" max="9726" width="8.5" style="206" customWidth="1"/>
    <col min="9727" max="9727" width="7.375" style="206" customWidth="1"/>
    <col min="9728" max="9728" width="8.25" style="206" customWidth="1"/>
    <col min="9729" max="9729" width="10" style="206" customWidth="1"/>
    <col min="9730" max="9730" width="8.875" style="206" hidden="1" customWidth="1"/>
    <col min="9731" max="9731" width="9.375" style="206" customWidth="1"/>
    <col min="9732" max="9732" width="8.5" style="206" customWidth="1"/>
    <col min="9733" max="9733" width="9.375" style="206" customWidth="1"/>
    <col min="9734" max="9734" width="7.375" style="206" customWidth="1"/>
    <col min="9735" max="9735" width="7.125" style="206" customWidth="1"/>
    <col min="9736" max="9736" width="9" style="206" customWidth="1"/>
    <col min="9737" max="9737" width="9.125" style="206" customWidth="1"/>
    <col min="9738" max="9738" width="8.625" style="206" customWidth="1"/>
    <col min="9739" max="9739" width="8.75" style="206" customWidth="1"/>
    <col min="9740" max="9740" width="11.75" style="206" customWidth="1"/>
    <col min="9741" max="9742" width="12.5" style="206" customWidth="1"/>
    <col min="9743" max="9743" width="12" style="206" customWidth="1"/>
    <col min="9744" max="9754" width="10" style="206" customWidth="1"/>
    <col min="9755" max="9971" width="8.875" style="206"/>
    <col min="9972" max="9972" width="8.5" style="206" customWidth="1"/>
    <col min="9973" max="9973" width="23.375" style="206" customWidth="1"/>
    <col min="9974" max="9974" width="8.5" style="206" customWidth="1"/>
    <col min="9975" max="9975" width="11.375" style="206" customWidth="1"/>
    <col min="9976" max="9976" width="9.375" style="206" customWidth="1"/>
    <col min="9977" max="9977" width="9.75" style="206" customWidth="1"/>
    <col min="9978" max="9978" width="9.25" style="206" customWidth="1"/>
    <col min="9979" max="9980" width="10.125" style="206" customWidth="1"/>
    <col min="9981" max="9982" width="8.5" style="206" customWidth="1"/>
    <col min="9983" max="9983" width="7.375" style="206" customWidth="1"/>
    <col min="9984" max="9984" width="8.25" style="206" customWidth="1"/>
    <col min="9985" max="9985" width="10" style="206" customWidth="1"/>
    <col min="9986" max="9986" width="8.875" style="206" hidden="1" customWidth="1"/>
    <col min="9987" max="9987" width="9.375" style="206" customWidth="1"/>
    <col min="9988" max="9988" width="8.5" style="206" customWidth="1"/>
    <col min="9989" max="9989" width="9.375" style="206" customWidth="1"/>
    <col min="9990" max="9990" width="7.375" style="206" customWidth="1"/>
    <col min="9991" max="9991" width="7.125" style="206" customWidth="1"/>
    <col min="9992" max="9992" width="9" style="206" customWidth="1"/>
    <col min="9993" max="9993" width="9.125" style="206" customWidth="1"/>
    <col min="9994" max="9994" width="8.625" style="206" customWidth="1"/>
    <col min="9995" max="9995" width="8.75" style="206" customWidth="1"/>
    <col min="9996" max="9996" width="11.75" style="206" customWidth="1"/>
    <col min="9997" max="9998" width="12.5" style="206" customWidth="1"/>
    <col min="9999" max="9999" width="12" style="206" customWidth="1"/>
    <col min="10000" max="10010" width="10" style="206" customWidth="1"/>
    <col min="10011" max="10227" width="8.875" style="206"/>
    <col min="10228" max="10228" width="8.5" style="206" customWidth="1"/>
    <col min="10229" max="10229" width="23.375" style="206" customWidth="1"/>
    <col min="10230" max="10230" width="8.5" style="206" customWidth="1"/>
    <col min="10231" max="10231" width="11.375" style="206" customWidth="1"/>
    <col min="10232" max="10232" width="9.375" style="206" customWidth="1"/>
    <col min="10233" max="10233" width="9.75" style="206" customWidth="1"/>
    <col min="10234" max="10234" width="9.25" style="206" customWidth="1"/>
    <col min="10235" max="10236" width="10.125" style="206" customWidth="1"/>
    <col min="10237" max="10238" width="8.5" style="206" customWidth="1"/>
    <col min="10239" max="10239" width="7.375" style="206" customWidth="1"/>
    <col min="10240" max="10240" width="8.25" style="206" customWidth="1"/>
    <col min="10241" max="10241" width="10" style="206" customWidth="1"/>
    <col min="10242" max="10242" width="8.875" style="206" hidden="1" customWidth="1"/>
    <col min="10243" max="10243" width="9.375" style="206" customWidth="1"/>
    <col min="10244" max="10244" width="8.5" style="206" customWidth="1"/>
    <col min="10245" max="10245" width="9.375" style="206" customWidth="1"/>
    <col min="10246" max="10246" width="7.375" style="206" customWidth="1"/>
    <col min="10247" max="10247" width="7.125" style="206" customWidth="1"/>
    <col min="10248" max="10248" width="9" style="206" customWidth="1"/>
    <col min="10249" max="10249" width="9.125" style="206" customWidth="1"/>
    <col min="10250" max="10250" width="8.625" style="206" customWidth="1"/>
    <col min="10251" max="10251" width="8.75" style="206" customWidth="1"/>
    <col min="10252" max="10252" width="11.75" style="206" customWidth="1"/>
    <col min="10253" max="10254" width="12.5" style="206" customWidth="1"/>
    <col min="10255" max="10255" width="12" style="206" customWidth="1"/>
    <col min="10256" max="10266" width="10" style="206" customWidth="1"/>
    <col min="10267" max="10483" width="8.875" style="206"/>
    <col min="10484" max="10484" width="8.5" style="206" customWidth="1"/>
    <col min="10485" max="10485" width="23.375" style="206" customWidth="1"/>
    <col min="10486" max="10486" width="8.5" style="206" customWidth="1"/>
    <col min="10487" max="10487" width="11.375" style="206" customWidth="1"/>
    <col min="10488" max="10488" width="9.375" style="206" customWidth="1"/>
    <col min="10489" max="10489" width="9.75" style="206" customWidth="1"/>
    <col min="10490" max="10490" width="9.25" style="206" customWidth="1"/>
    <col min="10491" max="10492" width="10.125" style="206" customWidth="1"/>
    <col min="10493" max="10494" width="8.5" style="206" customWidth="1"/>
    <col min="10495" max="10495" width="7.375" style="206" customWidth="1"/>
    <col min="10496" max="10496" width="8.25" style="206" customWidth="1"/>
    <col min="10497" max="10497" width="10" style="206" customWidth="1"/>
    <col min="10498" max="10498" width="8.875" style="206" hidden="1" customWidth="1"/>
    <col min="10499" max="10499" width="9.375" style="206" customWidth="1"/>
    <col min="10500" max="10500" width="8.5" style="206" customWidth="1"/>
    <col min="10501" max="10501" width="9.375" style="206" customWidth="1"/>
    <col min="10502" max="10502" width="7.375" style="206" customWidth="1"/>
    <col min="10503" max="10503" width="7.125" style="206" customWidth="1"/>
    <col min="10504" max="10504" width="9" style="206" customWidth="1"/>
    <col min="10505" max="10505" width="9.125" style="206" customWidth="1"/>
    <col min="10506" max="10506" width="8.625" style="206" customWidth="1"/>
    <col min="10507" max="10507" width="8.75" style="206" customWidth="1"/>
    <col min="10508" max="10508" width="11.75" style="206" customWidth="1"/>
    <col min="10509" max="10510" width="12.5" style="206" customWidth="1"/>
    <col min="10511" max="10511" width="12" style="206" customWidth="1"/>
    <col min="10512" max="10522" width="10" style="206" customWidth="1"/>
    <col min="10523" max="10739" width="8.875" style="206"/>
    <col min="10740" max="10740" width="8.5" style="206" customWidth="1"/>
    <col min="10741" max="10741" width="23.375" style="206" customWidth="1"/>
    <col min="10742" max="10742" width="8.5" style="206" customWidth="1"/>
    <col min="10743" max="10743" width="11.375" style="206" customWidth="1"/>
    <col min="10744" max="10744" width="9.375" style="206" customWidth="1"/>
    <col min="10745" max="10745" width="9.75" style="206" customWidth="1"/>
    <col min="10746" max="10746" width="9.25" style="206" customWidth="1"/>
    <col min="10747" max="10748" width="10.125" style="206" customWidth="1"/>
    <col min="10749" max="10750" width="8.5" style="206" customWidth="1"/>
    <col min="10751" max="10751" width="7.375" style="206" customWidth="1"/>
    <col min="10752" max="10752" width="8.25" style="206" customWidth="1"/>
    <col min="10753" max="10753" width="10" style="206" customWidth="1"/>
    <col min="10754" max="10754" width="8.875" style="206" hidden="1" customWidth="1"/>
    <col min="10755" max="10755" width="9.375" style="206" customWidth="1"/>
    <col min="10756" max="10756" width="8.5" style="206" customWidth="1"/>
    <col min="10757" max="10757" width="9.375" style="206" customWidth="1"/>
    <col min="10758" max="10758" width="7.375" style="206" customWidth="1"/>
    <col min="10759" max="10759" width="7.125" style="206" customWidth="1"/>
    <col min="10760" max="10760" width="9" style="206" customWidth="1"/>
    <col min="10761" max="10761" width="9.125" style="206" customWidth="1"/>
    <col min="10762" max="10762" width="8.625" style="206" customWidth="1"/>
    <col min="10763" max="10763" width="8.75" style="206" customWidth="1"/>
    <col min="10764" max="10764" width="11.75" style="206" customWidth="1"/>
    <col min="10765" max="10766" width="12.5" style="206" customWidth="1"/>
    <col min="10767" max="10767" width="12" style="206" customWidth="1"/>
    <col min="10768" max="10778" width="10" style="206" customWidth="1"/>
    <col min="10779" max="10995" width="8.875" style="206"/>
    <col min="10996" max="10996" width="8.5" style="206" customWidth="1"/>
    <col min="10997" max="10997" width="23.375" style="206" customWidth="1"/>
    <col min="10998" max="10998" width="8.5" style="206" customWidth="1"/>
    <col min="10999" max="10999" width="11.375" style="206" customWidth="1"/>
    <col min="11000" max="11000" width="9.375" style="206" customWidth="1"/>
    <col min="11001" max="11001" width="9.75" style="206" customWidth="1"/>
    <col min="11002" max="11002" width="9.25" style="206" customWidth="1"/>
    <col min="11003" max="11004" width="10.125" style="206" customWidth="1"/>
    <col min="11005" max="11006" width="8.5" style="206" customWidth="1"/>
    <col min="11007" max="11007" width="7.375" style="206" customWidth="1"/>
    <col min="11008" max="11008" width="8.25" style="206" customWidth="1"/>
    <col min="11009" max="11009" width="10" style="206" customWidth="1"/>
    <col min="11010" max="11010" width="8.875" style="206" hidden="1" customWidth="1"/>
    <col min="11011" max="11011" width="9.375" style="206" customWidth="1"/>
    <col min="11012" max="11012" width="8.5" style="206" customWidth="1"/>
    <col min="11013" max="11013" width="9.375" style="206" customWidth="1"/>
    <col min="11014" max="11014" width="7.375" style="206" customWidth="1"/>
    <col min="11015" max="11015" width="7.125" style="206" customWidth="1"/>
    <col min="11016" max="11016" width="9" style="206" customWidth="1"/>
    <col min="11017" max="11017" width="9.125" style="206" customWidth="1"/>
    <col min="11018" max="11018" width="8.625" style="206" customWidth="1"/>
    <col min="11019" max="11019" width="8.75" style="206" customWidth="1"/>
    <col min="11020" max="11020" width="11.75" style="206" customWidth="1"/>
    <col min="11021" max="11022" width="12.5" style="206" customWidth="1"/>
    <col min="11023" max="11023" width="12" style="206" customWidth="1"/>
    <col min="11024" max="11034" width="10" style="206" customWidth="1"/>
    <col min="11035" max="11251" width="8.875" style="206"/>
    <col min="11252" max="11252" width="8.5" style="206" customWidth="1"/>
    <col min="11253" max="11253" width="23.375" style="206" customWidth="1"/>
    <col min="11254" max="11254" width="8.5" style="206" customWidth="1"/>
    <col min="11255" max="11255" width="11.375" style="206" customWidth="1"/>
    <col min="11256" max="11256" width="9.375" style="206" customWidth="1"/>
    <col min="11257" max="11257" width="9.75" style="206" customWidth="1"/>
    <col min="11258" max="11258" width="9.25" style="206" customWidth="1"/>
    <col min="11259" max="11260" width="10.125" style="206" customWidth="1"/>
    <col min="11261" max="11262" width="8.5" style="206" customWidth="1"/>
    <col min="11263" max="11263" width="7.375" style="206" customWidth="1"/>
    <col min="11264" max="11264" width="8.25" style="206" customWidth="1"/>
    <col min="11265" max="11265" width="10" style="206" customWidth="1"/>
    <col min="11266" max="11266" width="8.875" style="206" hidden="1" customWidth="1"/>
    <col min="11267" max="11267" width="9.375" style="206" customWidth="1"/>
    <col min="11268" max="11268" width="8.5" style="206" customWidth="1"/>
    <col min="11269" max="11269" width="9.375" style="206" customWidth="1"/>
    <col min="11270" max="11270" width="7.375" style="206" customWidth="1"/>
    <col min="11271" max="11271" width="7.125" style="206" customWidth="1"/>
    <col min="11272" max="11272" width="9" style="206" customWidth="1"/>
    <col min="11273" max="11273" width="9.125" style="206" customWidth="1"/>
    <col min="11274" max="11274" width="8.625" style="206" customWidth="1"/>
    <col min="11275" max="11275" width="8.75" style="206" customWidth="1"/>
    <col min="11276" max="11276" width="11.75" style="206" customWidth="1"/>
    <col min="11277" max="11278" width="12.5" style="206" customWidth="1"/>
    <col min="11279" max="11279" width="12" style="206" customWidth="1"/>
    <col min="11280" max="11290" width="10" style="206" customWidth="1"/>
    <col min="11291" max="11507" width="8.875" style="206"/>
    <col min="11508" max="11508" width="8.5" style="206" customWidth="1"/>
    <col min="11509" max="11509" width="23.375" style="206" customWidth="1"/>
    <col min="11510" max="11510" width="8.5" style="206" customWidth="1"/>
    <col min="11511" max="11511" width="11.375" style="206" customWidth="1"/>
    <col min="11512" max="11512" width="9.375" style="206" customWidth="1"/>
    <col min="11513" max="11513" width="9.75" style="206" customWidth="1"/>
    <col min="11514" max="11514" width="9.25" style="206" customWidth="1"/>
    <col min="11515" max="11516" width="10.125" style="206" customWidth="1"/>
    <col min="11517" max="11518" width="8.5" style="206" customWidth="1"/>
    <col min="11519" max="11519" width="7.375" style="206" customWidth="1"/>
    <col min="11520" max="11520" width="8.25" style="206" customWidth="1"/>
    <col min="11521" max="11521" width="10" style="206" customWidth="1"/>
    <col min="11522" max="11522" width="8.875" style="206" hidden="1" customWidth="1"/>
    <col min="11523" max="11523" width="9.375" style="206" customWidth="1"/>
    <col min="11524" max="11524" width="8.5" style="206" customWidth="1"/>
    <col min="11525" max="11525" width="9.375" style="206" customWidth="1"/>
    <col min="11526" max="11526" width="7.375" style="206" customWidth="1"/>
    <col min="11527" max="11527" width="7.125" style="206" customWidth="1"/>
    <col min="11528" max="11528" width="9" style="206" customWidth="1"/>
    <col min="11529" max="11529" width="9.125" style="206" customWidth="1"/>
    <col min="11530" max="11530" width="8.625" style="206" customWidth="1"/>
    <col min="11531" max="11531" width="8.75" style="206" customWidth="1"/>
    <col min="11532" max="11532" width="11.75" style="206" customWidth="1"/>
    <col min="11533" max="11534" width="12.5" style="206" customWidth="1"/>
    <col min="11535" max="11535" width="12" style="206" customWidth="1"/>
    <col min="11536" max="11546" width="10" style="206" customWidth="1"/>
    <col min="11547" max="11763" width="8.875" style="206"/>
    <col min="11764" max="11764" width="8.5" style="206" customWidth="1"/>
    <col min="11765" max="11765" width="23.375" style="206" customWidth="1"/>
    <col min="11766" max="11766" width="8.5" style="206" customWidth="1"/>
    <col min="11767" max="11767" width="11.375" style="206" customWidth="1"/>
    <col min="11768" max="11768" width="9.375" style="206" customWidth="1"/>
    <col min="11769" max="11769" width="9.75" style="206" customWidth="1"/>
    <col min="11770" max="11770" width="9.25" style="206" customWidth="1"/>
    <col min="11771" max="11772" width="10.125" style="206" customWidth="1"/>
    <col min="11773" max="11774" width="8.5" style="206" customWidth="1"/>
    <col min="11775" max="11775" width="7.375" style="206" customWidth="1"/>
    <col min="11776" max="11776" width="8.25" style="206" customWidth="1"/>
    <col min="11777" max="11777" width="10" style="206" customWidth="1"/>
    <col min="11778" max="11778" width="8.875" style="206" hidden="1" customWidth="1"/>
    <col min="11779" max="11779" width="9.375" style="206" customWidth="1"/>
    <col min="11780" max="11780" width="8.5" style="206" customWidth="1"/>
    <col min="11781" max="11781" width="9.375" style="206" customWidth="1"/>
    <col min="11782" max="11782" width="7.375" style="206" customWidth="1"/>
    <col min="11783" max="11783" width="7.125" style="206" customWidth="1"/>
    <col min="11784" max="11784" width="9" style="206" customWidth="1"/>
    <col min="11785" max="11785" width="9.125" style="206" customWidth="1"/>
    <col min="11786" max="11786" width="8.625" style="206" customWidth="1"/>
    <col min="11787" max="11787" width="8.75" style="206" customWidth="1"/>
    <col min="11788" max="11788" width="11.75" style="206" customWidth="1"/>
    <col min="11789" max="11790" width="12.5" style="206" customWidth="1"/>
    <col min="11791" max="11791" width="12" style="206" customWidth="1"/>
    <col min="11792" max="11802" width="10" style="206" customWidth="1"/>
    <col min="11803" max="12019" width="8.875" style="206"/>
    <col min="12020" max="12020" width="8.5" style="206" customWidth="1"/>
    <col min="12021" max="12021" width="23.375" style="206" customWidth="1"/>
    <col min="12022" max="12022" width="8.5" style="206" customWidth="1"/>
    <col min="12023" max="12023" width="11.375" style="206" customWidth="1"/>
    <col min="12024" max="12024" width="9.375" style="206" customWidth="1"/>
    <col min="12025" max="12025" width="9.75" style="206" customWidth="1"/>
    <col min="12026" max="12026" width="9.25" style="206" customWidth="1"/>
    <col min="12027" max="12028" width="10.125" style="206" customWidth="1"/>
    <col min="12029" max="12030" width="8.5" style="206" customWidth="1"/>
    <col min="12031" max="12031" width="7.375" style="206" customWidth="1"/>
    <col min="12032" max="12032" width="8.25" style="206" customWidth="1"/>
    <col min="12033" max="12033" width="10" style="206" customWidth="1"/>
    <col min="12034" max="12034" width="8.875" style="206" hidden="1" customWidth="1"/>
    <col min="12035" max="12035" width="9.375" style="206" customWidth="1"/>
    <col min="12036" max="12036" width="8.5" style="206" customWidth="1"/>
    <col min="12037" max="12037" width="9.375" style="206" customWidth="1"/>
    <col min="12038" max="12038" width="7.375" style="206" customWidth="1"/>
    <col min="12039" max="12039" width="7.125" style="206" customWidth="1"/>
    <col min="12040" max="12040" width="9" style="206" customWidth="1"/>
    <col min="12041" max="12041" width="9.125" style="206" customWidth="1"/>
    <col min="12042" max="12042" width="8.625" style="206" customWidth="1"/>
    <col min="12043" max="12043" width="8.75" style="206" customWidth="1"/>
    <col min="12044" max="12044" width="11.75" style="206" customWidth="1"/>
    <col min="12045" max="12046" width="12.5" style="206" customWidth="1"/>
    <col min="12047" max="12047" width="12" style="206" customWidth="1"/>
    <col min="12048" max="12058" width="10" style="206" customWidth="1"/>
    <col min="12059" max="12275" width="8.875" style="206"/>
    <col min="12276" max="12276" width="8.5" style="206" customWidth="1"/>
    <col min="12277" max="12277" width="23.375" style="206" customWidth="1"/>
    <col min="12278" max="12278" width="8.5" style="206" customWidth="1"/>
    <col min="12279" max="12279" width="11.375" style="206" customWidth="1"/>
    <col min="12280" max="12280" width="9.375" style="206" customWidth="1"/>
    <col min="12281" max="12281" width="9.75" style="206" customWidth="1"/>
    <col min="12282" max="12282" width="9.25" style="206" customWidth="1"/>
    <col min="12283" max="12284" width="10.125" style="206" customWidth="1"/>
    <col min="12285" max="12286" width="8.5" style="206" customWidth="1"/>
    <col min="12287" max="12287" width="7.375" style="206" customWidth="1"/>
    <col min="12288" max="12288" width="8.25" style="206" customWidth="1"/>
    <col min="12289" max="12289" width="10" style="206" customWidth="1"/>
    <col min="12290" max="12290" width="8.875" style="206" hidden="1" customWidth="1"/>
    <col min="12291" max="12291" width="9.375" style="206" customWidth="1"/>
    <col min="12292" max="12292" width="8.5" style="206" customWidth="1"/>
    <col min="12293" max="12293" width="9.375" style="206" customWidth="1"/>
    <col min="12294" max="12294" width="7.375" style="206" customWidth="1"/>
    <col min="12295" max="12295" width="7.125" style="206" customWidth="1"/>
    <col min="12296" max="12296" width="9" style="206" customWidth="1"/>
    <col min="12297" max="12297" width="9.125" style="206" customWidth="1"/>
    <col min="12298" max="12298" width="8.625" style="206" customWidth="1"/>
    <col min="12299" max="12299" width="8.75" style="206" customWidth="1"/>
    <col min="12300" max="12300" width="11.75" style="206" customWidth="1"/>
    <col min="12301" max="12302" width="12.5" style="206" customWidth="1"/>
    <col min="12303" max="12303" width="12" style="206" customWidth="1"/>
    <col min="12304" max="12314" width="10" style="206" customWidth="1"/>
    <col min="12315" max="12531" width="8.875" style="206"/>
    <col min="12532" max="12532" width="8.5" style="206" customWidth="1"/>
    <col min="12533" max="12533" width="23.375" style="206" customWidth="1"/>
    <col min="12534" max="12534" width="8.5" style="206" customWidth="1"/>
    <col min="12535" max="12535" width="11.375" style="206" customWidth="1"/>
    <col min="12536" max="12536" width="9.375" style="206" customWidth="1"/>
    <col min="12537" max="12537" width="9.75" style="206" customWidth="1"/>
    <col min="12538" max="12538" width="9.25" style="206" customWidth="1"/>
    <col min="12539" max="12540" width="10.125" style="206" customWidth="1"/>
    <col min="12541" max="12542" width="8.5" style="206" customWidth="1"/>
    <col min="12543" max="12543" width="7.375" style="206" customWidth="1"/>
    <col min="12544" max="12544" width="8.25" style="206" customWidth="1"/>
    <col min="12545" max="12545" width="10" style="206" customWidth="1"/>
    <col min="12546" max="12546" width="8.875" style="206" hidden="1" customWidth="1"/>
    <col min="12547" max="12547" width="9.375" style="206" customWidth="1"/>
    <col min="12548" max="12548" width="8.5" style="206" customWidth="1"/>
    <col min="12549" max="12549" width="9.375" style="206" customWidth="1"/>
    <col min="12550" max="12550" width="7.375" style="206" customWidth="1"/>
    <col min="12551" max="12551" width="7.125" style="206" customWidth="1"/>
    <col min="12552" max="12552" width="9" style="206" customWidth="1"/>
    <col min="12553" max="12553" width="9.125" style="206" customWidth="1"/>
    <col min="12554" max="12554" width="8.625" style="206" customWidth="1"/>
    <col min="12555" max="12555" width="8.75" style="206" customWidth="1"/>
    <col min="12556" max="12556" width="11.75" style="206" customWidth="1"/>
    <col min="12557" max="12558" width="12.5" style="206" customWidth="1"/>
    <col min="12559" max="12559" width="12" style="206" customWidth="1"/>
    <col min="12560" max="12570" width="10" style="206" customWidth="1"/>
    <col min="12571" max="12787" width="8.875" style="206"/>
    <col min="12788" max="12788" width="8.5" style="206" customWidth="1"/>
    <col min="12789" max="12789" width="23.375" style="206" customWidth="1"/>
    <col min="12790" max="12790" width="8.5" style="206" customWidth="1"/>
    <col min="12791" max="12791" width="11.375" style="206" customWidth="1"/>
    <col min="12792" max="12792" width="9.375" style="206" customWidth="1"/>
    <col min="12793" max="12793" width="9.75" style="206" customWidth="1"/>
    <col min="12794" max="12794" width="9.25" style="206" customWidth="1"/>
    <col min="12795" max="12796" width="10.125" style="206" customWidth="1"/>
    <col min="12797" max="12798" width="8.5" style="206" customWidth="1"/>
    <col min="12799" max="12799" width="7.375" style="206" customWidth="1"/>
    <col min="12800" max="12800" width="8.25" style="206" customWidth="1"/>
    <col min="12801" max="12801" width="10" style="206" customWidth="1"/>
    <col min="12802" max="12802" width="8.875" style="206" hidden="1" customWidth="1"/>
    <col min="12803" max="12803" width="9.375" style="206" customWidth="1"/>
    <col min="12804" max="12804" width="8.5" style="206" customWidth="1"/>
    <col min="12805" max="12805" width="9.375" style="206" customWidth="1"/>
    <col min="12806" max="12806" width="7.375" style="206" customWidth="1"/>
    <col min="12807" max="12807" width="7.125" style="206" customWidth="1"/>
    <col min="12808" max="12808" width="9" style="206" customWidth="1"/>
    <col min="12809" max="12809" width="9.125" style="206" customWidth="1"/>
    <col min="12810" max="12810" width="8.625" style="206" customWidth="1"/>
    <col min="12811" max="12811" width="8.75" style="206" customWidth="1"/>
    <col min="12812" max="12812" width="11.75" style="206" customWidth="1"/>
    <col min="12813" max="12814" width="12.5" style="206" customWidth="1"/>
    <col min="12815" max="12815" width="12" style="206" customWidth="1"/>
    <col min="12816" max="12826" width="10" style="206" customWidth="1"/>
    <col min="12827" max="13043" width="8.875" style="206"/>
    <col min="13044" max="13044" width="8.5" style="206" customWidth="1"/>
    <col min="13045" max="13045" width="23.375" style="206" customWidth="1"/>
    <col min="13046" max="13046" width="8.5" style="206" customWidth="1"/>
    <col min="13047" max="13047" width="11.375" style="206" customWidth="1"/>
    <col min="13048" max="13048" width="9.375" style="206" customWidth="1"/>
    <col min="13049" max="13049" width="9.75" style="206" customWidth="1"/>
    <col min="13050" max="13050" width="9.25" style="206" customWidth="1"/>
    <col min="13051" max="13052" width="10.125" style="206" customWidth="1"/>
    <col min="13053" max="13054" width="8.5" style="206" customWidth="1"/>
    <col min="13055" max="13055" width="7.375" style="206" customWidth="1"/>
    <col min="13056" max="13056" width="8.25" style="206" customWidth="1"/>
    <col min="13057" max="13057" width="10" style="206" customWidth="1"/>
    <col min="13058" max="13058" width="8.875" style="206" hidden="1" customWidth="1"/>
    <col min="13059" max="13059" width="9.375" style="206" customWidth="1"/>
    <col min="13060" max="13060" width="8.5" style="206" customWidth="1"/>
    <col min="13061" max="13061" width="9.375" style="206" customWidth="1"/>
    <col min="13062" max="13062" width="7.375" style="206" customWidth="1"/>
    <col min="13063" max="13063" width="7.125" style="206" customWidth="1"/>
    <col min="13064" max="13064" width="9" style="206" customWidth="1"/>
    <col min="13065" max="13065" width="9.125" style="206" customWidth="1"/>
    <col min="13066" max="13066" width="8.625" style="206" customWidth="1"/>
    <col min="13067" max="13067" width="8.75" style="206" customWidth="1"/>
    <col min="13068" max="13068" width="11.75" style="206" customWidth="1"/>
    <col min="13069" max="13070" width="12.5" style="206" customWidth="1"/>
    <col min="13071" max="13071" width="12" style="206" customWidth="1"/>
    <col min="13072" max="13082" width="10" style="206" customWidth="1"/>
    <col min="13083" max="13299" width="8.875" style="206"/>
    <col min="13300" max="13300" width="8.5" style="206" customWidth="1"/>
    <col min="13301" max="13301" width="23.375" style="206" customWidth="1"/>
    <col min="13302" max="13302" width="8.5" style="206" customWidth="1"/>
    <col min="13303" max="13303" width="11.375" style="206" customWidth="1"/>
    <col min="13304" max="13304" width="9.375" style="206" customWidth="1"/>
    <col min="13305" max="13305" width="9.75" style="206" customWidth="1"/>
    <col min="13306" max="13306" width="9.25" style="206" customWidth="1"/>
    <col min="13307" max="13308" width="10.125" style="206" customWidth="1"/>
    <col min="13309" max="13310" width="8.5" style="206" customWidth="1"/>
    <col min="13311" max="13311" width="7.375" style="206" customWidth="1"/>
    <col min="13312" max="13312" width="8.25" style="206" customWidth="1"/>
    <col min="13313" max="13313" width="10" style="206" customWidth="1"/>
    <col min="13314" max="13314" width="8.875" style="206" hidden="1" customWidth="1"/>
    <col min="13315" max="13315" width="9.375" style="206" customWidth="1"/>
    <col min="13316" max="13316" width="8.5" style="206" customWidth="1"/>
    <col min="13317" max="13317" width="9.375" style="206" customWidth="1"/>
    <col min="13318" max="13318" width="7.375" style="206" customWidth="1"/>
    <col min="13319" max="13319" width="7.125" style="206" customWidth="1"/>
    <col min="13320" max="13320" width="9" style="206" customWidth="1"/>
    <col min="13321" max="13321" width="9.125" style="206" customWidth="1"/>
    <col min="13322" max="13322" width="8.625" style="206" customWidth="1"/>
    <col min="13323" max="13323" width="8.75" style="206" customWidth="1"/>
    <col min="13324" max="13324" width="11.75" style="206" customWidth="1"/>
    <col min="13325" max="13326" width="12.5" style="206" customWidth="1"/>
    <col min="13327" max="13327" width="12" style="206" customWidth="1"/>
    <col min="13328" max="13338" width="10" style="206" customWidth="1"/>
    <col min="13339" max="13555" width="8.875" style="206"/>
    <col min="13556" max="13556" width="8.5" style="206" customWidth="1"/>
    <col min="13557" max="13557" width="23.375" style="206" customWidth="1"/>
    <col min="13558" max="13558" width="8.5" style="206" customWidth="1"/>
    <col min="13559" max="13559" width="11.375" style="206" customWidth="1"/>
    <col min="13560" max="13560" width="9.375" style="206" customWidth="1"/>
    <col min="13561" max="13561" width="9.75" style="206" customWidth="1"/>
    <col min="13562" max="13562" width="9.25" style="206" customWidth="1"/>
    <col min="13563" max="13564" width="10.125" style="206" customWidth="1"/>
    <col min="13565" max="13566" width="8.5" style="206" customWidth="1"/>
    <col min="13567" max="13567" width="7.375" style="206" customWidth="1"/>
    <col min="13568" max="13568" width="8.25" style="206" customWidth="1"/>
    <col min="13569" max="13569" width="10" style="206" customWidth="1"/>
    <col min="13570" max="13570" width="8.875" style="206" hidden="1" customWidth="1"/>
    <col min="13571" max="13571" width="9.375" style="206" customWidth="1"/>
    <col min="13572" max="13572" width="8.5" style="206" customWidth="1"/>
    <col min="13573" max="13573" width="9.375" style="206" customWidth="1"/>
    <col min="13574" max="13574" width="7.375" style="206" customWidth="1"/>
    <col min="13575" max="13575" width="7.125" style="206" customWidth="1"/>
    <col min="13576" max="13576" width="9" style="206" customWidth="1"/>
    <col min="13577" max="13577" width="9.125" style="206" customWidth="1"/>
    <col min="13578" max="13578" width="8.625" style="206" customWidth="1"/>
    <col min="13579" max="13579" width="8.75" style="206" customWidth="1"/>
    <col min="13580" max="13580" width="11.75" style="206" customWidth="1"/>
    <col min="13581" max="13582" width="12.5" style="206" customWidth="1"/>
    <col min="13583" max="13583" width="12" style="206" customWidth="1"/>
    <col min="13584" max="13594" width="10" style="206" customWidth="1"/>
    <col min="13595" max="13811" width="8.875" style="206"/>
    <col min="13812" max="13812" width="8.5" style="206" customWidth="1"/>
    <col min="13813" max="13813" width="23.375" style="206" customWidth="1"/>
    <col min="13814" max="13814" width="8.5" style="206" customWidth="1"/>
    <col min="13815" max="13815" width="11.375" style="206" customWidth="1"/>
    <col min="13816" max="13816" width="9.375" style="206" customWidth="1"/>
    <col min="13817" max="13817" width="9.75" style="206" customWidth="1"/>
    <col min="13818" max="13818" width="9.25" style="206" customWidth="1"/>
    <col min="13819" max="13820" width="10.125" style="206" customWidth="1"/>
    <col min="13821" max="13822" width="8.5" style="206" customWidth="1"/>
    <col min="13823" max="13823" width="7.375" style="206" customWidth="1"/>
    <col min="13824" max="13824" width="8.25" style="206" customWidth="1"/>
    <col min="13825" max="13825" width="10" style="206" customWidth="1"/>
    <col min="13826" max="13826" width="8.875" style="206" hidden="1" customWidth="1"/>
    <col min="13827" max="13827" width="9.375" style="206" customWidth="1"/>
    <col min="13828" max="13828" width="8.5" style="206" customWidth="1"/>
    <col min="13829" max="13829" width="9.375" style="206" customWidth="1"/>
    <col min="13830" max="13830" width="7.375" style="206" customWidth="1"/>
    <col min="13831" max="13831" width="7.125" style="206" customWidth="1"/>
    <col min="13832" max="13832" width="9" style="206" customWidth="1"/>
    <col min="13833" max="13833" width="9.125" style="206" customWidth="1"/>
    <col min="13834" max="13834" width="8.625" style="206" customWidth="1"/>
    <col min="13835" max="13835" width="8.75" style="206" customWidth="1"/>
    <col min="13836" max="13836" width="11.75" style="206" customWidth="1"/>
    <col min="13837" max="13838" width="12.5" style="206" customWidth="1"/>
    <col min="13839" max="13839" width="12" style="206" customWidth="1"/>
    <col min="13840" max="13850" width="10" style="206" customWidth="1"/>
    <col min="13851" max="14067" width="8.875" style="206"/>
    <col min="14068" max="14068" width="8.5" style="206" customWidth="1"/>
    <col min="14069" max="14069" width="23.375" style="206" customWidth="1"/>
    <col min="14070" max="14070" width="8.5" style="206" customWidth="1"/>
    <col min="14071" max="14071" width="11.375" style="206" customWidth="1"/>
    <col min="14072" max="14072" width="9.375" style="206" customWidth="1"/>
    <col min="14073" max="14073" width="9.75" style="206" customWidth="1"/>
    <col min="14074" max="14074" width="9.25" style="206" customWidth="1"/>
    <col min="14075" max="14076" width="10.125" style="206" customWidth="1"/>
    <col min="14077" max="14078" width="8.5" style="206" customWidth="1"/>
    <col min="14079" max="14079" width="7.375" style="206" customWidth="1"/>
    <col min="14080" max="14080" width="8.25" style="206" customWidth="1"/>
    <col min="14081" max="14081" width="10" style="206" customWidth="1"/>
    <col min="14082" max="14082" width="8.875" style="206" hidden="1" customWidth="1"/>
    <col min="14083" max="14083" width="9.375" style="206" customWidth="1"/>
    <col min="14084" max="14084" width="8.5" style="206" customWidth="1"/>
    <col min="14085" max="14085" width="9.375" style="206" customWidth="1"/>
    <col min="14086" max="14086" width="7.375" style="206" customWidth="1"/>
    <col min="14087" max="14087" width="7.125" style="206" customWidth="1"/>
    <col min="14088" max="14088" width="9" style="206" customWidth="1"/>
    <col min="14089" max="14089" width="9.125" style="206" customWidth="1"/>
    <col min="14090" max="14090" width="8.625" style="206" customWidth="1"/>
    <col min="14091" max="14091" width="8.75" style="206" customWidth="1"/>
    <col min="14092" max="14092" width="11.75" style="206" customWidth="1"/>
    <col min="14093" max="14094" width="12.5" style="206" customWidth="1"/>
    <col min="14095" max="14095" width="12" style="206" customWidth="1"/>
    <col min="14096" max="14106" width="10" style="206" customWidth="1"/>
    <col min="14107" max="14323" width="8.875" style="206"/>
    <col min="14324" max="14324" width="8.5" style="206" customWidth="1"/>
    <col min="14325" max="14325" width="23.375" style="206" customWidth="1"/>
    <col min="14326" max="14326" width="8.5" style="206" customWidth="1"/>
    <col min="14327" max="14327" width="11.375" style="206" customWidth="1"/>
    <col min="14328" max="14328" width="9.375" style="206" customWidth="1"/>
    <col min="14329" max="14329" width="9.75" style="206" customWidth="1"/>
    <col min="14330" max="14330" width="9.25" style="206" customWidth="1"/>
    <col min="14331" max="14332" width="10.125" style="206" customWidth="1"/>
    <col min="14333" max="14334" width="8.5" style="206" customWidth="1"/>
    <col min="14335" max="14335" width="7.375" style="206" customWidth="1"/>
    <col min="14336" max="14336" width="8.25" style="206" customWidth="1"/>
    <col min="14337" max="14337" width="10" style="206" customWidth="1"/>
    <col min="14338" max="14338" width="8.875" style="206" hidden="1" customWidth="1"/>
    <col min="14339" max="14339" width="9.375" style="206" customWidth="1"/>
    <col min="14340" max="14340" width="8.5" style="206" customWidth="1"/>
    <col min="14341" max="14341" width="9.375" style="206" customWidth="1"/>
    <col min="14342" max="14342" width="7.375" style="206" customWidth="1"/>
    <col min="14343" max="14343" width="7.125" style="206" customWidth="1"/>
    <col min="14344" max="14344" width="9" style="206" customWidth="1"/>
    <col min="14345" max="14345" width="9.125" style="206" customWidth="1"/>
    <col min="14346" max="14346" width="8.625" style="206" customWidth="1"/>
    <col min="14347" max="14347" width="8.75" style="206" customWidth="1"/>
    <col min="14348" max="14348" width="11.75" style="206" customWidth="1"/>
    <col min="14349" max="14350" width="12.5" style="206" customWidth="1"/>
    <col min="14351" max="14351" width="12" style="206" customWidth="1"/>
    <col min="14352" max="14362" width="10" style="206" customWidth="1"/>
    <col min="14363" max="14579" width="8.875" style="206"/>
    <col min="14580" max="14580" width="8.5" style="206" customWidth="1"/>
    <col min="14581" max="14581" width="23.375" style="206" customWidth="1"/>
    <col min="14582" max="14582" width="8.5" style="206" customWidth="1"/>
    <col min="14583" max="14583" width="11.375" style="206" customWidth="1"/>
    <col min="14584" max="14584" width="9.375" style="206" customWidth="1"/>
    <col min="14585" max="14585" width="9.75" style="206" customWidth="1"/>
    <col min="14586" max="14586" width="9.25" style="206" customWidth="1"/>
    <col min="14587" max="14588" width="10.125" style="206" customWidth="1"/>
    <col min="14589" max="14590" width="8.5" style="206" customWidth="1"/>
    <col min="14591" max="14591" width="7.375" style="206" customWidth="1"/>
    <col min="14592" max="14592" width="8.25" style="206" customWidth="1"/>
    <col min="14593" max="14593" width="10" style="206" customWidth="1"/>
    <col min="14594" max="14594" width="8.875" style="206" hidden="1" customWidth="1"/>
    <col min="14595" max="14595" width="9.375" style="206" customWidth="1"/>
    <col min="14596" max="14596" width="8.5" style="206" customWidth="1"/>
    <col min="14597" max="14597" width="9.375" style="206" customWidth="1"/>
    <col min="14598" max="14598" width="7.375" style="206" customWidth="1"/>
    <col min="14599" max="14599" width="7.125" style="206" customWidth="1"/>
    <col min="14600" max="14600" width="9" style="206" customWidth="1"/>
    <col min="14601" max="14601" width="9.125" style="206" customWidth="1"/>
    <col min="14602" max="14602" width="8.625" style="206" customWidth="1"/>
    <col min="14603" max="14603" width="8.75" style="206" customWidth="1"/>
    <col min="14604" max="14604" width="11.75" style="206" customWidth="1"/>
    <col min="14605" max="14606" width="12.5" style="206" customWidth="1"/>
    <col min="14607" max="14607" width="12" style="206" customWidth="1"/>
    <col min="14608" max="14618" width="10" style="206" customWidth="1"/>
    <col min="14619" max="14835" width="8.875" style="206"/>
    <col min="14836" max="14836" width="8.5" style="206" customWidth="1"/>
    <col min="14837" max="14837" width="23.375" style="206" customWidth="1"/>
    <col min="14838" max="14838" width="8.5" style="206" customWidth="1"/>
    <col min="14839" max="14839" width="11.375" style="206" customWidth="1"/>
    <col min="14840" max="14840" width="9.375" style="206" customWidth="1"/>
    <col min="14841" max="14841" width="9.75" style="206" customWidth="1"/>
    <col min="14842" max="14842" width="9.25" style="206" customWidth="1"/>
    <col min="14843" max="14844" width="10.125" style="206" customWidth="1"/>
    <col min="14845" max="14846" width="8.5" style="206" customWidth="1"/>
    <col min="14847" max="14847" width="7.375" style="206" customWidth="1"/>
    <col min="14848" max="14848" width="8.25" style="206" customWidth="1"/>
    <col min="14849" max="14849" width="10" style="206" customWidth="1"/>
    <col min="14850" max="14850" width="8.875" style="206" hidden="1" customWidth="1"/>
    <col min="14851" max="14851" width="9.375" style="206" customWidth="1"/>
    <col min="14852" max="14852" width="8.5" style="206" customWidth="1"/>
    <col min="14853" max="14853" width="9.375" style="206" customWidth="1"/>
    <col min="14854" max="14854" width="7.375" style="206" customWidth="1"/>
    <col min="14855" max="14855" width="7.125" style="206" customWidth="1"/>
    <col min="14856" max="14856" width="9" style="206" customWidth="1"/>
    <col min="14857" max="14857" width="9.125" style="206" customWidth="1"/>
    <col min="14858" max="14858" width="8.625" style="206" customWidth="1"/>
    <col min="14859" max="14859" width="8.75" style="206" customWidth="1"/>
    <col min="14860" max="14860" width="11.75" style="206" customWidth="1"/>
    <col min="14861" max="14862" width="12.5" style="206" customWidth="1"/>
    <col min="14863" max="14863" width="12" style="206" customWidth="1"/>
    <col min="14864" max="14874" width="10" style="206" customWidth="1"/>
    <col min="14875" max="15091" width="8.875" style="206"/>
    <col min="15092" max="15092" width="8.5" style="206" customWidth="1"/>
    <col min="15093" max="15093" width="23.375" style="206" customWidth="1"/>
    <col min="15094" max="15094" width="8.5" style="206" customWidth="1"/>
    <col min="15095" max="15095" width="11.375" style="206" customWidth="1"/>
    <col min="15096" max="15096" width="9.375" style="206" customWidth="1"/>
    <col min="15097" max="15097" width="9.75" style="206" customWidth="1"/>
    <col min="15098" max="15098" width="9.25" style="206" customWidth="1"/>
    <col min="15099" max="15100" width="10.125" style="206" customWidth="1"/>
    <col min="15101" max="15102" width="8.5" style="206" customWidth="1"/>
    <col min="15103" max="15103" width="7.375" style="206" customWidth="1"/>
    <col min="15104" max="15104" width="8.25" style="206" customWidth="1"/>
    <col min="15105" max="15105" width="10" style="206" customWidth="1"/>
    <col min="15106" max="15106" width="8.875" style="206" hidden="1" customWidth="1"/>
    <col min="15107" max="15107" width="9.375" style="206" customWidth="1"/>
    <col min="15108" max="15108" width="8.5" style="206" customWidth="1"/>
    <col min="15109" max="15109" width="9.375" style="206" customWidth="1"/>
    <col min="15110" max="15110" width="7.375" style="206" customWidth="1"/>
    <col min="15111" max="15111" width="7.125" style="206" customWidth="1"/>
    <col min="15112" max="15112" width="9" style="206" customWidth="1"/>
    <col min="15113" max="15113" width="9.125" style="206" customWidth="1"/>
    <col min="15114" max="15114" width="8.625" style="206" customWidth="1"/>
    <col min="15115" max="15115" width="8.75" style="206" customWidth="1"/>
    <col min="15116" max="15116" width="11.75" style="206" customWidth="1"/>
    <col min="15117" max="15118" width="12.5" style="206" customWidth="1"/>
    <col min="15119" max="15119" width="12" style="206" customWidth="1"/>
    <col min="15120" max="15130" width="10" style="206" customWidth="1"/>
    <col min="15131" max="15347" width="8.875" style="206"/>
    <col min="15348" max="15348" width="8.5" style="206" customWidth="1"/>
    <col min="15349" max="15349" width="23.375" style="206" customWidth="1"/>
    <col min="15350" max="15350" width="8.5" style="206" customWidth="1"/>
    <col min="15351" max="15351" width="11.375" style="206" customWidth="1"/>
    <col min="15352" max="15352" width="9.375" style="206" customWidth="1"/>
    <col min="15353" max="15353" width="9.75" style="206" customWidth="1"/>
    <col min="15354" max="15354" width="9.25" style="206" customWidth="1"/>
    <col min="15355" max="15356" width="10.125" style="206" customWidth="1"/>
    <col min="15357" max="15358" width="8.5" style="206" customWidth="1"/>
    <col min="15359" max="15359" width="7.375" style="206" customWidth="1"/>
    <col min="15360" max="15360" width="8.25" style="206" customWidth="1"/>
    <col min="15361" max="15361" width="10" style="206" customWidth="1"/>
    <col min="15362" max="15362" width="8.875" style="206" hidden="1" customWidth="1"/>
    <col min="15363" max="15363" width="9.375" style="206" customWidth="1"/>
    <col min="15364" max="15364" width="8.5" style="206" customWidth="1"/>
    <col min="15365" max="15365" width="9.375" style="206" customWidth="1"/>
    <col min="15366" max="15366" width="7.375" style="206" customWidth="1"/>
    <col min="15367" max="15367" width="7.125" style="206" customWidth="1"/>
    <col min="15368" max="15368" width="9" style="206" customWidth="1"/>
    <col min="15369" max="15369" width="9.125" style="206" customWidth="1"/>
    <col min="15370" max="15370" width="8.625" style="206" customWidth="1"/>
    <col min="15371" max="15371" width="8.75" style="206" customWidth="1"/>
    <col min="15372" max="15372" width="11.75" style="206" customWidth="1"/>
    <col min="15373" max="15374" width="12.5" style="206" customWidth="1"/>
    <col min="15375" max="15375" width="12" style="206" customWidth="1"/>
    <col min="15376" max="15386" width="10" style="206" customWidth="1"/>
    <col min="15387" max="15603" width="8.875" style="206"/>
    <col min="15604" max="15604" width="8.5" style="206" customWidth="1"/>
    <col min="15605" max="15605" width="23.375" style="206" customWidth="1"/>
    <col min="15606" max="15606" width="8.5" style="206" customWidth="1"/>
    <col min="15607" max="15607" width="11.375" style="206" customWidth="1"/>
    <col min="15608" max="15608" width="9.375" style="206" customWidth="1"/>
    <col min="15609" max="15609" width="9.75" style="206" customWidth="1"/>
    <col min="15610" max="15610" width="9.25" style="206" customWidth="1"/>
    <col min="15611" max="15612" width="10.125" style="206" customWidth="1"/>
    <col min="15613" max="15614" width="8.5" style="206" customWidth="1"/>
    <col min="15615" max="15615" width="7.375" style="206" customWidth="1"/>
    <col min="15616" max="15616" width="8.25" style="206" customWidth="1"/>
    <col min="15617" max="15617" width="10" style="206" customWidth="1"/>
    <col min="15618" max="15618" width="8.875" style="206" hidden="1" customWidth="1"/>
    <col min="15619" max="15619" width="9.375" style="206" customWidth="1"/>
    <col min="15620" max="15620" width="8.5" style="206" customWidth="1"/>
    <col min="15621" max="15621" width="9.375" style="206" customWidth="1"/>
    <col min="15622" max="15622" width="7.375" style="206" customWidth="1"/>
    <col min="15623" max="15623" width="7.125" style="206" customWidth="1"/>
    <col min="15624" max="15624" width="9" style="206" customWidth="1"/>
    <col min="15625" max="15625" width="9.125" style="206" customWidth="1"/>
    <col min="15626" max="15626" width="8.625" style="206" customWidth="1"/>
    <col min="15627" max="15627" width="8.75" style="206" customWidth="1"/>
    <col min="15628" max="15628" width="11.75" style="206" customWidth="1"/>
    <col min="15629" max="15630" width="12.5" style="206" customWidth="1"/>
    <col min="15631" max="15631" width="12" style="206" customWidth="1"/>
    <col min="15632" max="15642" width="10" style="206" customWidth="1"/>
    <col min="15643" max="15859" width="8.875" style="206"/>
    <col min="15860" max="15860" width="8.5" style="206" customWidth="1"/>
    <col min="15861" max="15861" width="23.375" style="206" customWidth="1"/>
    <col min="15862" max="15862" width="8.5" style="206" customWidth="1"/>
    <col min="15863" max="15863" width="11.375" style="206" customWidth="1"/>
    <col min="15864" max="15864" width="9.375" style="206" customWidth="1"/>
    <col min="15865" max="15865" width="9.75" style="206" customWidth="1"/>
    <col min="15866" max="15866" width="9.25" style="206" customWidth="1"/>
    <col min="15867" max="15868" width="10.125" style="206" customWidth="1"/>
    <col min="15869" max="15870" width="8.5" style="206" customWidth="1"/>
    <col min="15871" max="15871" width="7.375" style="206" customWidth="1"/>
    <col min="15872" max="15872" width="8.25" style="206" customWidth="1"/>
    <col min="15873" max="15873" width="10" style="206" customWidth="1"/>
    <col min="15874" max="15874" width="8.875" style="206" hidden="1" customWidth="1"/>
    <col min="15875" max="15875" width="9.375" style="206" customWidth="1"/>
    <col min="15876" max="15876" width="8.5" style="206" customWidth="1"/>
    <col min="15877" max="15877" width="9.375" style="206" customWidth="1"/>
    <col min="15878" max="15878" width="7.375" style="206" customWidth="1"/>
    <col min="15879" max="15879" width="7.125" style="206" customWidth="1"/>
    <col min="15880" max="15880" width="9" style="206" customWidth="1"/>
    <col min="15881" max="15881" width="9.125" style="206" customWidth="1"/>
    <col min="15882" max="15882" width="8.625" style="206" customWidth="1"/>
    <col min="15883" max="15883" width="8.75" style="206" customWidth="1"/>
    <col min="15884" max="15884" width="11.75" style="206" customWidth="1"/>
    <col min="15885" max="15886" width="12.5" style="206" customWidth="1"/>
    <col min="15887" max="15887" width="12" style="206" customWidth="1"/>
    <col min="15888" max="15898" width="10" style="206" customWidth="1"/>
    <col min="15899" max="16115" width="8.875" style="206"/>
    <col min="16116" max="16116" width="8.5" style="206" customWidth="1"/>
    <col min="16117" max="16117" width="23.375" style="206" customWidth="1"/>
    <col min="16118" max="16118" width="8.5" style="206" customWidth="1"/>
    <col min="16119" max="16119" width="11.375" style="206" customWidth="1"/>
    <col min="16120" max="16120" width="9.375" style="206" customWidth="1"/>
    <col min="16121" max="16121" width="9.75" style="206" customWidth="1"/>
    <col min="16122" max="16122" width="9.25" style="206" customWidth="1"/>
    <col min="16123" max="16124" width="10.125" style="206" customWidth="1"/>
    <col min="16125" max="16126" width="8.5" style="206" customWidth="1"/>
    <col min="16127" max="16127" width="7.375" style="206" customWidth="1"/>
    <col min="16128" max="16128" width="8.25" style="206" customWidth="1"/>
    <col min="16129" max="16129" width="10" style="206" customWidth="1"/>
    <col min="16130" max="16130" width="8.875" style="206" hidden="1" customWidth="1"/>
    <col min="16131" max="16131" width="9.375" style="206" customWidth="1"/>
    <col min="16132" max="16132" width="8.5" style="206" customWidth="1"/>
    <col min="16133" max="16133" width="9.375" style="206" customWidth="1"/>
    <col min="16134" max="16134" width="7.375" style="206" customWidth="1"/>
    <col min="16135" max="16135" width="7.125" style="206" customWidth="1"/>
    <col min="16136" max="16136" width="9" style="206" customWidth="1"/>
    <col min="16137" max="16137" width="9.125" style="206" customWidth="1"/>
    <col min="16138" max="16138" width="8.625" style="206" customWidth="1"/>
    <col min="16139" max="16139" width="8.75" style="206" customWidth="1"/>
    <col min="16140" max="16140" width="11.75" style="206" customWidth="1"/>
    <col min="16141" max="16142" width="12.5" style="206" customWidth="1"/>
    <col min="16143" max="16143" width="12" style="206" customWidth="1"/>
    <col min="16144" max="16154" width="10" style="206" customWidth="1"/>
    <col min="16155" max="16384" width="8.875" style="206"/>
  </cols>
  <sheetData>
    <row r="1" spans="1:12">
      <c r="A1" s="305" t="s">
        <v>447</v>
      </c>
      <c r="B1" s="305"/>
    </row>
    <row r="2" spans="1:12" ht="25.5" customHeight="1">
      <c r="A2" s="323" t="s">
        <v>457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2" ht="18" customHeight="1">
      <c r="L3" s="207" t="s">
        <v>2</v>
      </c>
    </row>
    <row r="4" spans="1:12" s="203" customFormat="1" ht="54.4" customHeight="1">
      <c r="A4" s="324" t="s">
        <v>305</v>
      </c>
      <c r="B4" s="332" t="s">
        <v>227</v>
      </c>
      <c r="C4" s="336" t="s">
        <v>363</v>
      </c>
      <c r="D4" s="337"/>
      <c r="E4" s="337"/>
      <c r="F4" s="338"/>
      <c r="G4" s="336" t="s">
        <v>364</v>
      </c>
      <c r="H4" s="337"/>
      <c r="I4" s="338"/>
      <c r="J4" s="332" t="s">
        <v>234</v>
      </c>
      <c r="K4" s="332" t="s">
        <v>445</v>
      </c>
      <c r="L4" s="134" t="s">
        <v>9</v>
      </c>
    </row>
    <row r="5" spans="1:12" s="203" customFormat="1" ht="22.15" customHeight="1">
      <c r="A5" s="325"/>
      <c r="B5" s="333"/>
      <c r="C5" s="339"/>
      <c r="D5" s="340"/>
      <c r="E5" s="340"/>
      <c r="F5" s="341"/>
      <c r="G5" s="339"/>
      <c r="H5" s="340"/>
      <c r="I5" s="341"/>
      <c r="J5" s="333"/>
      <c r="K5" s="333"/>
      <c r="L5" s="14"/>
    </row>
    <row r="6" spans="1:12" s="203" customFormat="1" ht="19.5" customHeight="1">
      <c r="A6" s="325"/>
      <c r="B6" s="333"/>
      <c r="C6" s="327" t="s">
        <v>10</v>
      </c>
      <c r="D6" s="327" t="s">
        <v>204</v>
      </c>
      <c r="E6" s="327" t="s">
        <v>206</v>
      </c>
      <c r="F6" s="327" t="s">
        <v>365</v>
      </c>
      <c r="G6" s="327" t="s">
        <v>10</v>
      </c>
      <c r="H6" s="327" t="s">
        <v>204</v>
      </c>
      <c r="I6" s="327" t="s">
        <v>206</v>
      </c>
      <c r="J6" s="333"/>
      <c r="K6" s="333"/>
      <c r="L6" s="14"/>
    </row>
    <row r="7" spans="1:12" s="203" customFormat="1" ht="44.25" customHeight="1">
      <c r="A7" s="326"/>
      <c r="B7" s="334"/>
      <c r="C7" s="328"/>
      <c r="D7" s="328"/>
      <c r="E7" s="328"/>
      <c r="F7" s="328"/>
      <c r="G7" s="328"/>
      <c r="H7" s="328"/>
      <c r="I7" s="328"/>
      <c r="J7" s="334"/>
      <c r="K7" s="334"/>
      <c r="L7" s="15"/>
    </row>
    <row r="8" spans="1:12" s="204" customFormat="1" ht="23.1" customHeight="1">
      <c r="A8" s="5" t="s">
        <v>211</v>
      </c>
      <c r="B8" s="6"/>
      <c r="C8" s="17">
        <f t="shared" ref="C8" si="0">SUM(C9,C23,C27,C33,C40,C44,C48,C54,C58,C62,C66,C70,C74)</f>
        <v>49823.229999999996</v>
      </c>
      <c r="D8" s="17">
        <v>33213.81</v>
      </c>
      <c r="E8" s="17">
        <v>0</v>
      </c>
      <c r="F8" s="17">
        <v>16609.419999999998</v>
      </c>
      <c r="G8" s="17">
        <v>28101</v>
      </c>
      <c r="H8" s="17">
        <v>28101</v>
      </c>
      <c r="I8" s="17">
        <v>0</v>
      </c>
      <c r="J8" s="17">
        <v>5112.8099999999995</v>
      </c>
      <c r="K8" s="17">
        <v>0</v>
      </c>
      <c r="L8" s="16"/>
    </row>
    <row r="9" spans="1:12" s="204" customFormat="1" ht="23.1" customHeight="1">
      <c r="A9" s="329" t="s">
        <v>16</v>
      </c>
      <c r="B9" s="2" t="s">
        <v>10</v>
      </c>
      <c r="C9" s="11">
        <f t="shared" ref="C9" si="1">SUM(C10:C22)</f>
        <v>11936.099999999999</v>
      </c>
      <c r="D9" s="11">
        <v>7996.05</v>
      </c>
      <c r="E9" s="11">
        <v>0</v>
      </c>
      <c r="F9" s="11">
        <v>3940.05</v>
      </c>
      <c r="G9" s="11">
        <v>6974</v>
      </c>
      <c r="H9" s="11">
        <v>6974</v>
      </c>
      <c r="I9" s="11">
        <v>0</v>
      </c>
      <c r="J9" s="11">
        <v>1022.05</v>
      </c>
      <c r="K9" s="11">
        <v>1.2256862191861728E-13</v>
      </c>
      <c r="L9" s="16"/>
    </row>
    <row r="10" spans="1:12" ht="23.1" customHeight="1">
      <c r="A10" s="330"/>
      <c r="B10" s="3" t="s">
        <v>308</v>
      </c>
      <c r="C10" s="12">
        <f t="shared" ref="C10:C22" si="2">SUM(D10:F10)</f>
        <v>1166.27</v>
      </c>
      <c r="D10" s="13">
        <v>780.08</v>
      </c>
      <c r="E10" s="13">
        <v>0</v>
      </c>
      <c r="F10" s="13">
        <v>386.19</v>
      </c>
      <c r="G10" s="12">
        <v>677</v>
      </c>
      <c r="H10" s="13">
        <v>677</v>
      </c>
      <c r="I10" s="13"/>
      <c r="J10" s="13">
        <v>103.08</v>
      </c>
      <c r="K10" s="13">
        <v>0</v>
      </c>
      <c r="L10" s="208"/>
    </row>
    <row r="11" spans="1:12" ht="28.5" customHeight="1">
      <c r="A11" s="330"/>
      <c r="B11" s="3" t="s">
        <v>309</v>
      </c>
      <c r="C11" s="12">
        <f t="shared" si="2"/>
        <v>999.48</v>
      </c>
      <c r="D11" s="13">
        <v>668.49</v>
      </c>
      <c r="E11" s="13">
        <v>0</v>
      </c>
      <c r="F11" s="13">
        <v>330.99</v>
      </c>
      <c r="G11" s="12">
        <v>587</v>
      </c>
      <c r="H11" s="13">
        <v>587</v>
      </c>
      <c r="I11" s="13"/>
      <c r="J11" s="13">
        <v>81.489999999999995</v>
      </c>
      <c r="K11" s="13">
        <v>0</v>
      </c>
      <c r="L11" s="19"/>
    </row>
    <row r="12" spans="1:12" ht="23.1" customHeight="1">
      <c r="A12" s="330"/>
      <c r="B12" s="3" t="s">
        <v>310</v>
      </c>
      <c r="C12" s="12">
        <f t="shared" si="2"/>
        <v>1134.0900000000001</v>
      </c>
      <c r="D12" s="13">
        <v>755.97</v>
      </c>
      <c r="E12" s="13">
        <v>0</v>
      </c>
      <c r="F12" s="13">
        <v>378.12</v>
      </c>
      <c r="G12" s="12">
        <v>708</v>
      </c>
      <c r="H12" s="13">
        <v>708</v>
      </c>
      <c r="I12" s="13"/>
      <c r="J12" s="13">
        <v>47.969999999999899</v>
      </c>
      <c r="K12" s="13">
        <v>0</v>
      </c>
      <c r="L12" s="208"/>
    </row>
    <row r="13" spans="1:12" ht="29.25" customHeight="1">
      <c r="A13" s="330"/>
      <c r="B13" s="3" t="s">
        <v>311</v>
      </c>
      <c r="C13" s="12">
        <f t="shared" si="2"/>
        <v>1300.32</v>
      </c>
      <c r="D13" s="13">
        <v>895.43</v>
      </c>
      <c r="E13" s="13">
        <v>0</v>
      </c>
      <c r="F13" s="13">
        <v>404.89</v>
      </c>
      <c r="G13" s="12">
        <v>779</v>
      </c>
      <c r="H13" s="13">
        <v>779</v>
      </c>
      <c r="I13" s="13"/>
      <c r="J13" s="13">
        <v>116.43</v>
      </c>
      <c r="K13" s="13">
        <v>0</v>
      </c>
      <c r="L13" s="19"/>
    </row>
    <row r="14" spans="1:12" ht="35.25" customHeight="1">
      <c r="A14" s="330"/>
      <c r="B14" s="3" t="s">
        <v>312</v>
      </c>
      <c r="C14" s="12">
        <f t="shared" si="2"/>
        <v>1012.6800000000001</v>
      </c>
      <c r="D14" s="13">
        <v>670.89</v>
      </c>
      <c r="E14" s="13">
        <v>0</v>
      </c>
      <c r="F14" s="13">
        <v>341.79</v>
      </c>
      <c r="G14" s="12">
        <v>637</v>
      </c>
      <c r="H14" s="13">
        <v>637</v>
      </c>
      <c r="I14" s="13"/>
      <c r="J14" s="13">
        <v>33.8900000000001</v>
      </c>
      <c r="K14" s="13">
        <v>0</v>
      </c>
      <c r="L14" s="209" t="s">
        <v>1</v>
      </c>
    </row>
    <row r="15" spans="1:12" ht="23.1" customHeight="1">
      <c r="A15" s="330"/>
      <c r="B15" s="3" t="s">
        <v>313</v>
      </c>
      <c r="C15" s="12">
        <f t="shared" si="2"/>
        <v>1227.78</v>
      </c>
      <c r="D15" s="13">
        <v>826.83</v>
      </c>
      <c r="E15" s="13">
        <v>0</v>
      </c>
      <c r="F15" s="13">
        <v>400.95</v>
      </c>
      <c r="G15" s="12">
        <v>721</v>
      </c>
      <c r="H15" s="13">
        <v>721</v>
      </c>
      <c r="I15" s="13"/>
      <c r="J15" s="13">
        <v>105.83</v>
      </c>
      <c r="K15" s="13">
        <v>0</v>
      </c>
      <c r="L15" s="208"/>
    </row>
    <row r="16" spans="1:12" ht="23.1" customHeight="1">
      <c r="A16" s="330"/>
      <c r="B16" s="3" t="s">
        <v>314</v>
      </c>
      <c r="C16" s="12">
        <f t="shared" si="2"/>
        <v>1206.3600000000001</v>
      </c>
      <c r="D16" s="13">
        <v>803.74</v>
      </c>
      <c r="E16" s="13">
        <v>0</v>
      </c>
      <c r="F16" s="13">
        <v>402.62</v>
      </c>
      <c r="G16" s="12">
        <v>789</v>
      </c>
      <c r="H16" s="13">
        <v>789</v>
      </c>
      <c r="I16" s="13"/>
      <c r="J16" s="13">
        <v>14.739999999999901</v>
      </c>
      <c r="K16" s="13">
        <v>0</v>
      </c>
      <c r="L16" s="208"/>
    </row>
    <row r="17" spans="1:12" ht="23.1" customHeight="1">
      <c r="A17" s="330"/>
      <c r="B17" s="3" t="s">
        <v>315</v>
      </c>
      <c r="C17" s="12">
        <f t="shared" si="2"/>
        <v>1228.97</v>
      </c>
      <c r="D17" s="13">
        <v>826.94</v>
      </c>
      <c r="E17" s="13">
        <v>0</v>
      </c>
      <c r="F17" s="13">
        <v>402.03</v>
      </c>
      <c r="G17" s="12">
        <v>779</v>
      </c>
      <c r="H17" s="13">
        <v>779</v>
      </c>
      <c r="I17" s="13"/>
      <c r="J17" s="13">
        <v>47.940000000000097</v>
      </c>
      <c r="K17" s="13">
        <v>0</v>
      </c>
      <c r="L17" s="208"/>
    </row>
    <row r="18" spans="1:12" ht="23.1" customHeight="1">
      <c r="A18" s="330"/>
      <c r="B18" s="3" t="s">
        <v>316</v>
      </c>
      <c r="C18" s="12">
        <f t="shared" si="2"/>
        <v>820.4</v>
      </c>
      <c r="D18" s="13">
        <v>549.79999999999995</v>
      </c>
      <c r="E18" s="13">
        <v>0</v>
      </c>
      <c r="F18" s="13">
        <v>270.60000000000002</v>
      </c>
      <c r="G18" s="12">
        <v>517</v>
      </c>
      <c r="H18" s="13">
        <v>517</v>
      </c>
      <c r="I18" s="13"/>
      <c r="J18" s="13">
        <v>32.799999999999997</v>
      </c>
      <c r="K18" s="13">
        <v>0</v>
      </c>
      <c r="L18" s="208"/>
    </row>
    <row r="19" spans="1:12" s="204" customFormat="1" ht="23.1" customHeight="1">
      <c r="A19" s="330"/>
      <c r="B19" s="3" t="s">
        <v>317</v>
      </c>
      <c r="C19" s="12">
        <f t="shared" si="2"/>
        <v>798.93</v>
      </c>
      <c r="D19" s="13">
        <v>535.91999999999996</v>
      </c>
      <c r="E19" s="13">
        <v>0</v>
      </c>
      <c r="F19" s="13">
        <v>263.01</v>
      </c>
      <c r="G19" s="12">
        <v>463</v>
      </c>
      <c r="H19" s="13">
        <v>463</v>
      </c>
      <c r="I19" s="13"/>
      <c r="J19" s="13">
        <v>72.92</v>
      </c>
      <c r="K19" s="13">
        <v>0</v>
      </c>
      <c r="L19" s="16"/>
    </row>
    <row r="20" spans="1:12" s="204" customFormat="1" ht="23.1" customHeight="1">
      <c r="A20" s="330"/>
      <c r="B20" s="3" t="s">
        <v>318</v>
      </c>
      <c r="C20" s="12">
        <f t="shared" si="2"/>
        <v>582.5</v>
      </c>
      <c r="D20" s="13">
        <v>392.22</v>
      </c>
      <c r="E20" s="13">
        <v>0</v>
      </c>
      <c r="F20" s="13">
        <v>190.28</v>
      </c>
      <c r="G20" s="12">
        <v>257</v>
      </c>
      <c r="H20" s="13">
        <v>257</v>
      </c>
      <c r="I20" s="13"/>
      <c r="J20" s="13">
        <v>135.22</v>
      </c>
      <c r="K20" s="13">
        <v>0</v>
      </c>
      <c r="L20" s="16"/>
    </row>
    <row r="21" spans="1:12" s="210" customFormat="1" ht="23.1" customHeight="1">
      <c r="A21" s="330"/>
      <c r="B21" s="18" t="s">
        <v>319</v>
      </c>
      <c r="C21" s="12">
        <f t="shared" si="2"/>
        <v>288.52</v>
      </c>
      <c r="D21" s="13">
        <v>184.15</v>
      </c>
      <c r="E21" s="13">
        <v>0</v>
      </c>
      <c r="F21" s="13">
        <v>104.37</v>
      </c>
      <c r="G21" s="12">
        <v>50</v>
      </c>
      <c r="H21" s="13">
        <v>50</v>
      </c>
      <c r="I21" s="11"/>
      <c r="J21" s="13">
        <v>134.15</v>
      </c>
      <c r="K21" s="13">
        <v>0</v>
      </c>
      <c r="L21" s="20"/>
    </row>
    <row r="22" spans="1:12" s="210" customFormat="1" ht="86.25" customHeight="1">
      <c r="A22" s="330"/>
      <c r="B22" s="18" t="s">
        <v>320</v>
      </c>
      <c r="C22" s="12">
        <f t="shared" si="2"/>
        <v>169.8</v>
      </c>
      <c r="D22" s="13">
        <v>105.59</v>
      </c>
      <c r="E22" s="13">
        <v>0</v>
      </c>
      <c r="F22" s="13">
        <v>64.209999999999994</v>
      </c>
      <c r="G22" s="12">
        <v>10</v>
      </c>
      <c r="H22" s="13">
        <v>10</v>
      </c>
      <c r="I22" s="11"/>
      <c r="J22" s="13">
        <v>95.59</v>
      </c>
      <c r="K22" s="13">
        <v>0</v>
      </c>
      <c r="L22" s="220" t="s">
        <v>367</v>
      </c>
    </row>
    <row r="23" spans="1:12" ht="23.1" customHeight="1">
      <c r="A23" s="329" t="s">
        <v>29</v>
      </c>
      <c r="B23" s="2" t="s">
        <v>10</v>
      </c>
      <c r="C23" s="11">
        <f t="shared" ref="C23" si="3">SUM(C24:C26)</f>
        <v>3207</v>
      </c>
      <c r="D23" s="11">
        <v>2146.63</v>
      </c>
      <c r="E23" s="11">
        <v>0</v>
      </c>
      <c r="F23" s="11">
        <v>1060.3699999999999</v>
      </c>
      <c r="G23" s="11">
        <v>1876</v>
      </c>
      <c r="H23" s="11">
        <v>1876</v>
      </c>
      <c r="I23" s="11">
        <v>0</v>
      </c>
      <c r="J23" s="11">
        <v>270.63</v>
      </c>
      <c r="K23" s="13">
        <v>0</v>
      </c>
      <c r="L23" s="221"/>
    </row>
    <row r="24" spans="1:12" ht="23.1" customHeight="1">
      <c r="A24" s="330"/>
      <c r="B24" s="3" t="s">
        <v>321</v>
      </c>
      <c r="C24" s="12">
        <f>SUM(D24:F24)</f>
        <v>1633.44</v>
      </c>
      <c r="D24" s="13">
        <v>1088.78</v>
      </c>
      <c r="E24" s="13">
        <v>0</v>
      </c>
      <c r="F24" s="13">
        <v>544.66</v>
      </c>
      <c r="G24" s="12">
        <v>993</v>
      </c>
      <c r="H24" s="13">
        <v>993</v>
      </c>
      <c r="I24" s="13"/>
      <c r="J24" s="13">
        <v>95.78</v>
      </c>
      <c r="K24" s="13">
        <v>0</v>
      </c>
      <c r="L24" s="222"/>
    </row>
    <row r="25" spans="1:12" ht="23.1" customHeight="1">
      <c r="A25" s="330"/>
      <c r="B25" s="3" t="s">
        <v>322</v>
      </c>
      <c r="C25" s="12">
        <f>SUM(D25:F25)</f>
        <v>965.29</v>
      </c>
      <c r="D25" s="13">
        <v>648.97</v>
      </c>
      <c r="E25" s="13">
        <v>0</v>
      </c>
      <c r="F25" s="13">
        <v>316.32</v>
      </c>
      <c r="G25" s="12">
        <v>638</v>
      </c>
      <c r="H25" s="13">
        <v>638</v>
      </c>
      <c r="I25" s="13"/>
      <c r="J25" s="13">
        <v>10.97</v>
      </c>
      <c r="K25" s="13">
        <v>0</v>
      </c>
      <c r="L25" s="222"/>
    </row>
    <row r="26" spans="1:12" ht="23.1" customHeight="1">
      <c r="A26" s="330"/>
      <c r="B26" s="3" t="s">
        <v>323</v>
      </c>
      <c r="C26" s="12">
        <f>SUM(D26:F26)</f>
        <v>608.27</v>
      </c>
      <c r="D26" s="13">
        <v>408.88</v>
      </c>
      <c r="E26" s="13">
        <v>0</v>
      </c>
      <c r="F26" s="13">
        <v>199.39</v>
      </c>
      <c r="G26" s="12">
        <v>245</v>
      </c>
      <c r="H26" s="13">
        <v>245</v>
      </c>
      <c r="I26" s="13"/>
      <c r="J26" s="13">
        <v>163.88</v>
      </c>
      <c r="K26" s="13">
        <v>0</v>
      </c>
      <c r="L26" s="222"/>
    </row>
    <row r="27" spans="1:12" s="204" customFormat="1" ht="23.1" customHeight="1">
      <c r="A27" s="329" t="s">
        <v>41</v>
      </c>
      <c r="B27" s="2" t="s">
        <v>10</v>
      </c>
      <c r="C27" s="11">
        <f t="shared" ref="C27" si="4">SUM(C28:C32)</f>
        <v>4140.21</v>
      </c>
      <c r="D27" s="11">
        <v>2780.18</v>
      </c>
      <c r="E27" s="11">
        <v>0</v>
      </c>
      <c r="F27" s="11">
        <v>1360.03</v>
      </c>
      <c r="G27" s="11">
        <v>2345</v>
      </c>
      <c r="H27" s="11">
        <v>2345</v>
      </c>
      <c r="I27" s="11">
        <v>0</v>
      </c>
      <c r="J27" s="11">
        <v>435.18</v>
      </c>
      <c r="K27" s="13">
        <v>0</v>
      </c>
      <c r="L27" s="221" t="s">
        <v>1</v>
      </c>
    </row>
    <row r="28" spans="1:12" ht="23.1" customHeight="1">
      <c r="A28" s="330"/>
      <c r="B28" s="3" t="s">
        <v>324</v>
      </c>
      <c r="C28" s="12">
        <f>SUM(D28:F28)</f>
        <v>1309.6600000000001</v>
      </c>
      <c r="D28" s="13">
        <v>873.36</v>
      </c>
      <c r="E28" s="13">
        <v>0</v>
      </c>
      <c r="F28" s="13">
        <v>436.3</v>
      </c>
      <c r="G28" s="12">
        <v>816</v>
      </c>
      <c r="H28" s="13">
        <v>816</v>
      </c>
      <c r="I28" s="13"/>
      <c r="J28" s="13">
        <v>57.36</v>
      </c>
      <c r="K28" s="13">
        <v>0</v>
      </c>
      <c r="L28" s="222"/>
    </row>
    <row r="29" spans="1:12" ht="23.1" customHeight="1">
      <c r="A29" s="330"/>
      <c r="B29" s="3" t="s">
        <v>325</v>
      </c>
      <c r="C29" s="12">
        <f>SUM(D29:F29)</f>
        <v>1236.33</v>
      </c>
      <c r="D29" s="13">
        <v>832.08</v>
      </c>
      <c r="E29" s="13">
        <v>0</v>
      </c>
      <c r="F29" s="13">
        <v>404.25</v>
      </c>
      <c r="G29" s="12">
        <v>686</v>
      </c>
      <c r="H29" s="13">
        <v>686</v>
      </c>
      <c r="I29" s="13"/>
      <c r="J29" s="13">
        <v>146.08000000000001</v>
      </c>
      <c r="K29" s="13">
        <v>0</v>
      </c>
      <c r="L29" s="222" t="s">
        <v>1</v>
      </c>
    </row>
    <row r="30" spans="1:12" ht="23.1" customHeight="1">
      <c r="A30" s="330"/>
      <c r="B30" s="3" t="s">
        <v>326</v>
      </c>
      <c r="C30" s="12">
        <f>SUM(D30:F30)</f>
        <v>666.55</v>
      </c>
      <c r="D30" s="13">
        <v>443.05</v>
      </c>
      <c r="E30" s="13">
        <v>0</v>
      </c>
      <c r="F30" s="13">
        <v>223.5</v>
      </c>
      <c r="G30" s="12">
        <v>408</v>
      </c>
      <c r="H30" s="13">
        <v>408</v>
      </c>
      <c r="I30" s="13"/>
      <c r="J30" s="13">
        <v>35.049999999999997</v>
      </c>
      <c r="K30" s="13">
        <v>0</v>
      </c>
      <c r="L30" s="222"/>
    </row>
    <row r="31" spans="1:12" s="210" customFormat="1" ht="23.1" customHeight="1">
      <c r="A31" s="330"/>
      <c r="B31" s="21" t="s">
        <v>328</v>
      </c>
      <c r="C31" s="12">
        <f>SUM(D31:F31)</f>
        <v>27.61</v>
      </c>
      <c r="D31" s="13">
        <v>16.57</v>
      </c>
      <c r="E31" s="13">
        <v>0</v>
      </c>
      <c r="F31" s="13">
        <v>11.04</v>
      </c>
      <c r="G31" s="12">
        <v>0</v>
      </c>
      <c r="H31" s="13">
        <v>0</v>
      </c>
      <c r="I31" s="13"/>
      <c r="J31" s="13">
        <v>16.57</v>
      </c>
      <c r="K31" s="13">
        <v>0</v>
      </c>
      <c r="L31" s="223"/>
    </row>
    <row r="32" spans="1:12" s="204" customFormat="1" ht="36" customHeight="1">
      <c r="A32" s="330"/>
      <c r="B32" s="3" t="s">
        <v>327</v>
      </c>
      <c r="C32" s="12">
        <f>SUM(D32:F32)</f>
        <v>900.06</v>
      </c>
      <c r="D32" s="13">
        <v>615.12</v>
      </c>
      <c r="E32" s="13">
        <v>0</v>
      </c>
      <c r="F32" s="13">
        <v>284.94</v>
      </c>
      <c r="G32" s="12">
        <v>435</v>
      </c>
      <c r="H32" s="13">
        <v>435</v>
      </c>
      <c r="I32" s="13"/>
      <c r="J32" s="13">
        <v>180.12</v>
      </c>
      <c r="K32" s="13">
        <v>0</v>
      </c>
      <c r="L32" s="223"/>
    </row>
    <row r="33" spans="1:12" s="204" customFormat="1" ht="23.1" customHeight="1">
      <c r="A33" s="329" t="s">
        <v>49</v>
      </c>
      <c r="B33" s="2" t="s">
        <v>10</v>
      </c>
      <c r="C33" s="11">
        <f t="shared" ref="C33" si="5">SUM(C34:C39)</f>
        <v>5381.24</v>
      </c>
      <c r="D33" s="11">
        <v>3607.01</v>
      </c>
      <c r="E33" s="11">
        <v>0</v>
      </c>
      <c r="F33" s="11">
        <v>1774.23</v>
      </c>
      <c r="G33" s="11">
        <v>3058</v>
      </c>
      <c r="H33" s="11">
        <v>3058</v>
      </c>
      <c r="I33" s="11">
        <v>0</v>
      </c>
      <c r="J33" s="11">
        <v>549.01</v>
      </c>
      <c r="K33" s="13">
        <v>0</v>
      </c>
      <c r="L33" s="224"/>
    </row>
    <row r="34" spans="1:12" ht="23.1" customHeight="1">
      <c r="A34" s="330"/>
      <c r="B34" s="3" t="s">
        <v>329</v>
      </c>
      <c r="C34" s="12">
        <f t="shared" ref="C34:C39" si="6">SUM(D34:F34)</f>
        <v>1172.24</v>
      </c>
      <c r="D34" s="13">
        <v>782.66</v>
      </c>
      <c r="E34" s="13">
        <v>0</v>
      </c>
      <c r="F34" s="13">
        <v>389.58</v>
      </c>
      <c r="G34" s="12">
        <v>715</v>
      </c>
      <c r="H34" s="13">
        <v>715</v>
      </c>
      <c r="I34" s="13"/>
      <c r="J34" s="13">
        <v>67.660000000000096</v>
      </c>
      <c r="K34" s="13">
        <v>0</v>
      </c>
      <c r="L34" s="222"/>
    </row>
    <row r="35" spans="1:12" ht="23.1" customHeight="1">
      <c r="A35" s="330"/>
      <c r="B35" s="3" t="s">
        <v>330</v>
      </c>
      <c r="C35" s="12">
        <f t="shared" si="6"/>
        <v>1168.1600000000001</v>
      </c>
      <c r="D35" s="13">
        <v>788.86</v>
      </c>
      <c r="E35" s="13">
        <v>0</v>
      </c>
      <c r="F35" s="13">
        <v>379.3</v>
      </c>
      <c r="G35" s="12">
        <v>717</v>
      </c>
      <c r="H35" s="13">
        <v>717</v>
      </c>
      <c r="I35" s="13"/>
      <c r="J35" s="13">
        <v>71.86</v>
      </c>
      <c r="K35" s="13">
        <v>0</v>
      </c>
      <c r="L35" s="222"/>
    </row>
    <row r="36" spans="1:12" s="211" customFormat="1" ht="23.1" customHeight="1">
      <c r="A36" s="330"/>
      <c r="B36" s="3" t="s">
        <v>331</v>
      </c>
      <c r="C36" s="12">
        <f t="shared" si="6"/>
        <v>1220.3900000000001</v>
      </c>
      <c r="D36" s="13">
        <v>826.19</v>
      </c>
      <c r="E36" s="13">
        <v>0</v>
      </c>
      <c r="F36" s="13">
        <v>394.2</v>
      </c>
      <c r="G36" s="12">
        <v>746</v>
      </c>
      <c r="H36" s="13">
        <v>746</v>
      </c>
      <c r="I36" s="13"/>
      <c r="J36" s="13">
        <v>80.189999999999898</v>
      </c>
      <c r="K36" s="13">
        <v>0</v>
      </c>
      <c r="L36" s="225"/>
    </row>
    <row r="37" spans="1:12" ht="23.1" customHeight="1">
      <c r="A37" s="330"/>
      <c r="B37" s="3" t="s">
        <v>332</v>
      </c>
      <c r="C37" s="12">
        <f t="shared" si="6"/>
        <v>911.32</v>
      </c>
      <c r="D37" s="13">
        <v>608.07000000000005</v>
      </c>
      <c r="E37" s="13">
        <v>0</v>
      </c>
      <c r="F37" s="13">
        <v>303.25</v>
      </c>
      <c r="G37" s="12">
        <v>521</v>
      </c>
      <c r="H37" s="13">
        <v>521</v>
      </c>
      <c r="I37" s="13"/>
      <c r="J37" s="13">
        <v>87.07</v>
      </c>
      <c r="K37" s="13">
        <v>0</v>
      </c>
      <c r="L37" s="222"/>
    </row>
    <row r="38" spans="1:12" ht="23.1" customHeight="1">
      <c r="A38" s="330"/>
      <c r="B38" s="3" t="s">
        <v>333</v>
      </c>
      <c r="C38" s="12">
        <f t="shared" si="6"/>
        <v>690.24</v>
      </c>
      <c r="D38" s="13">
        <v>462.58</v>
      </c>
      <c r="E38" s="13">
        <v>0</v>
      </c>
      <c r="F38" s="13">
        <v>227.66</v>
      </c>
      <c r="G38" s="12">
        <v>339</v>
      </c>
      <c r="H38" s="13">
        <v>339</v>
      </c>
      <c r="I38" s="13"/>
      <c r="J38" s="13">
        <v>123.58</v>
      </c>
      <c r="K38" s="13">
        <v>0</v>
      </c>
      <c r="L38" s="222"/>
    </row>
    <row r="39" spans="1:12" s="204" customFormat="1" ht="23.1" customHeight="1">
      <c r="A39" s="330"/>
      <c r="B39" s="18" t="s">
        <v>334</v>
      </c>
      <c r="C39" s="12">
        <f t="shared" si="6"/>
        <v>218.89</v>
      </c>
      <c r="D39" s="13">
        <v>138.65</v>
      </c>
      <c r="E39" s="13">
        <v>0</v>
      </c>
      <c r="F39" s="13">
        <v>80.239999999999995</v>
      </c>
      <c r="G39" s="12">
        <v>20</v>
      </c>
      <c r="H39" s="13">
        <v>20</v>
      </c>
      <c r="I39" s="11"/>
      <c r="J39" s="13">
        <v>118.65</v>
      </c>
      <c r="K39" s="13">
        <v>0</v>
      </c>
      <c r="L39" s="223"/>
    </row>
    <row r="40" spans="1:12" s="204" customFormat="1" ht="23.1" customHeight="1">
      <c r="A40" s="329" t="s">
        <v>64</v>
      </c>
      <c r="B40" s="2" t="s">
        <v>10</v>
      </c>
      <c r="C40" s="11">
        <f t="shared" ref="C40" si="7">SUM(C41:C43)</f>
        <v>2427.6600000000003</v>
      </c>
      <c r="D40" s="11">
        <v>1603.52</v>
      </c>
      <c r="E40" s="11">
        <v>0</v>
      </c>
      <c r="F40" s="11">
        <v>824.14</v>
      </c>
      <c r="G40" s="11">
        <v>1262</v>
      </c>
      <c r="H40" s="11">
        <v>1262</v>
      </c>
      <c r="I40" s="11">
        <v>0</v>
      </c>
      <c r="J40" s="11">
        <v>341.52</v>
      </c>
      <c r="K40" s="13">
        <v>0</v>
      </c>
      <c r="L40" s="224"/>
    </row>
    <row r="41" spans="1:12" ht="23.1" customHeight="1">
      <c r="A41" s="330"/>
      <c r="B41" s="3" t="s">
        <v>335</v>
      </c>
      <c r="C41" s="12">
        <f>SUM(D41:F41)</f>
        <v>1144.51</v>
      </c>
      <c r="D41" s="13">
        <v>757.71</v>
      </c>
      <c r="E41" s="13">
        <v>0</v>
      </c>
      <c r="F41" s="13">
        <v>386.8</v>
      </c>
      <c r="G41" s="12">
        <v>662</v>
      </c>
      <c r="H41" s="13">
        <v>662</v>
      </c>
      <c r="I41" s="13"/>
      <c r="J41" s="13">
        <v>95.71</v>
      </c>
      <c r="K41" s="13">
        <v>0</v>
      </c>
      <c r="L41" s="222"/>
    </row>
    <row r="42" spans="1:12" ht="33" customHeight="1">
      <c r="A42" s="330"/>
      <c r="B42" s="3" t="s">
        <v>336</v>
      </c>
      <c r="C42" s="12">
        <f>SUM(D42:F42)</f>
        <v>948.29</v>
      </c>
      <c r="D42" s="13">
        <v>626.92999999999995</v>
      </c>
      <c r="E42" s="13">
        <v>0</v>
      </c>
      <c r="F42" s="13">
        <v>321.36</v>
      </c>
      <c r="G42" s="12">
        <v>526</v>
      </c>
      <c r="H42" s="13">
        <v>526</v>
      </c>
      <c r="I42" s="13"/>
      <c r="J42" s="13">
        <v>100.93</v>
      </c>
      <c r="K42" s="13">
        <v>0</v>
      </c>
      <c r="L42" s="226" t="s">
        <v>1</v>
      </c>
    </row>
    <row r="43" spans="1:12" s="204" customFormat="1" ht="91.5" customHeight="1">
      <c r="A43" s="330"/>
      <c r="B43" s="18" t="s">
        <v>337</v>
      </c>
      <c r="C43" s="12">
        <f>SUM(D43:F43)</f>
        <v>334.86</v>
      </c>
      <c r="D43" s="13">
        <v>218.88</v>
      </c>
      <c r="E43" s="13">
        <v>0</v>
      </c>
      <c r="F43" s="13">
        <v>115.98</v>
      </c>
      <c r="G43" s="12">
        <v>74</v>
      </c>
      <c r="H43" s="13">
        <v>74</v>
      </c>
      <c r="I43" s="11"/>
      <c r="J43" s="13">
        <v>144.88</v>
      </c>
      <c r="K43" s="13">
        <v>0</v>
      </c>
      <c r="L43" s="220" t="s">
        <v>368</v>
      </c>
    </row>
    <row r="44" spans="1:12" s="204" customFormat="1" ht="22.5" customHeight="1">
      <c r="A44" s="329" t="s">
        <v>79</v>
      </c>
      <c r="B44" s="2" t="s">
        <v>10</v>
      </c>
      <c r="C44" s="11">
        <f t="shared" ref="C44" si="8">SUM(C45:C47)</f>
        <v>3261.12</v>
      </c>
      <c r="D44" s="11">
        <v>2149.83</v>
      </c>
      <c r="E44" s="11">
        <v>0</v>
      </c>
      <c r="F44" s="11">
        <v>1111.29</v>
      </c>
      <c r="G44" s="11">
        <v>1883</v>
      </c>
      <c r="H44" s="11">
        <v>1883</v>
      </c>
      <c r="I44" s="11">
        <v>0</v>
      </c>
      <c r="J44" s="11">
        <v>266.8300000000001</v>
      </c>
      <c r="K44" s="13">
        <v>0</v>
      </c>
      <c r="L44" s="224"/>
    </row>
    <row r="45" spans="1:12" ht="23.1" customHeight="1">
      <c r="A45" s="330"/>
      <c r="B45" s="3" t="s">
        <v>338</v>
      </c>
      <c r="C45" s="12">
        <f>SUM(D45:F45)</f>
        <v>1457.42</v>
      </c>
      <c r="D45" s="13">
        <v>971.13</v>
      </c>
      <c r="E45" s="13">
        <v>0</v>
      </c>
      <c r="F45" s="13">
        <v>486.29</v>
      </c>
      <c r="G45" s="12">
        <v>933</v>
      </c>
      <c r="H45" s="13">
        <v>933</v>
      </c>
      <c r="I45" s="13"/>
      <c r="J45" s="13">
        <v>38.130000000000102</v>
      </c>
      <c r="K45" s="13">
        <v>0</v>
      </c>
      <c r="L45" s="222"/>
    </row>
    <row r="46" spans="1:12" ht="23.1" customHeight="1">
      <c r="A46" s="330"/>
      <c r="B46" s="3" t="s">
        <v>339</v>
      </c>
      <c r="C46" s="12">
        <f>SUM(D46:F46)</f>
        <v>1554.1799999999998</v>
      </c>
      <c r="D46" s="13">
        <v>1021.87</v>
      </c>
      <c r="E46" s="13">
        <v>0</v>
      </c>
      <c r="F46" s="13">
        <v>532.30999999999995</v>
      </c>
      <c r="G46" s="12">
        <v>905</v>
      </c>
      <c r="H46" s="13">
        <v>905</v>
      </c>
      <c r="I46" s="13"/>
      <c r="J46" s="13">
        <v>116.87</v>
      </c>
      <c r="K46" s="13">
        <v>0</v>
      </c>
      <c r="L46" s="222"/>
    </row>
    <row r="47" spans="1:12" s="204" customFormat="1" ht="23.1" customHeight="1">
      <c r="A47" s="330"/>
      <c r="B47" s="18" t="s">
        <v>340</v>
      </c>
      <c r="C47" s="12">
        <f>SUM(D47:F47)</f>
        <v>249.52</v>
      </c>
      <c r="D47" s="13">
        <v>156.83000000000001</v>
      </c>
      <c r="E47" s="13">
        <v>0</v>
      </c>
      <c r="F47" s="13">
        <v>92.69</v>
      </c>
      <c r="G47" s="12">
        <v>45</v>
      </c>
      <c r="H47" s="13">
        <v>45</v>
      </c>
      <c r="I47" s="11"/>
      <c r="J47" s="13">
        <v>111.83</v>
      </c>
      <c r="K47" s="13">
        <v>0</v>
      </c>
      <c r="L47" s="223"/>
    </row>
    <row r="48" spans="1:12" s="204" customFormat="1" ht="23.1" customHeight="1">
      <c r="A48" s="329" t="s">
        <v>92</v>
      </c>
      <c r="B48" s="2" t="s">
        <v>10</v>
      </c>
      <c r="C48" s="11">
        <f t="shared" ref="C48" si="9">SUM(C49:C53)</f>
        <v>5259.47</v>
      </c>
      <c r="D48" s="11">
        <v>3503.64</v>
      </c>
      <c r="E48" s="11">
        <v>0</v>
      </c>
      <c r="F48" s="11">
        <v>1755.83</v>
      </c>
      <c r="G48" s="11">
        <v>2921</v>
      </c>
      <c r="H48" s="11">
        <v>2921</v>
      </c>
      <c r="I48" s="11">
        <v>0</v>
      </c>
      <c r="J48" s="11">
        <v>582.64</v>
      </c>
      <c r="K48" s="13">
        <v>0</v>
      </c>
      <c r="L48" s="224"/>
    </row>
    <row r="49" spans="1:12" s="211" customFormat="1" ht="23.1" customHeight="1">
      <c r="A49" s="330"/>
      <c r="B49" s="3" t="s">
        <v>341</v>
      </c>
      <c r="C49" s="12">
        <f>SUM(D49:F49)</f>
        <v>1685.17</v>
      </c>
      <c r="D49" s="13">
        <v>1121.02</v>
      </c>
      <c r="E49" s="13">
        <v>0</v>
      </c>
      <c r="F49" s="13">
        <v>564.15</v>
      </c>
      <c r="G49" s="12">
        <v>940</v>
      </c>
      <c r="H49" s="13">
        <v>940</v>
      </c>
      <c r="I49" s="13"/>
      <c r="J49" s="13">
        <v>181.02</v>
      </c>
      <c r="K49" s="13">
        <v>0</v>
      </c>
      <c r="L49" s="225"/>
    </row>
    <row r="50" spans="1:12" s="211" customFormat="1" ht="23.1" customHeight="1">
      <c r="A50" s="330"/>
      <c r="B50" s="3" t="s">
        <v>342</v>
      </c>
      <c r="C50" s="12">
        <f>SUM(D50:F50)</f>
        <v>1336.5500000000002</v>
      </c>
      <c r="D50" s="13">
        <v>896.57</v>
      </c>
      <c r="E50" s="13">
        <v>0</v>
      </c>
      <c r="F50" s="13">
        <v>439.98</v>
      </c>
      <c r="G50" s="12">
        <v>823</v>
      </c>
      <c r="H50" s="13">
        <v>823</v>
      </c>
      <c r="I50" s="13"/>
      <c r="J50" s="13">
        <v>73.569999999999993</v>
      </c>
      <c r="K50" s="13">
        <v>0</v>
      </c>
      <c r="L50" s="225"/>
    </row>
    <row r="51" spans="1:12" ht="23.1" customHeight="1">
      <c r="A51" s="330"/>
      <c r="B51" s="7" t="s">
        <v>343</v>
      </c>
      <c r="C51" s="12">
        <f>SUM(D51:F51)</f>
        <v>945.1099999999999</v>
      </c>
      <c r="D51" s="13">
        <v>631.15</v>
      </c>
      <c r="E51" s="13">
        <v>0</v>
      </c>
      <c r="F51" s="13">
        <v>313.95999999999998</v>
      </c>
      <c r="G51" s="12">
        <v>507</v>
      </c>
      <c r="H51" s="13">
        <v>507</v>
      </c>
      <c r="I51" s="13"/>
      <c r="J51" s="13">
        <v>124.15</v>
      </c>
      <c r="K51" s="13">
        <v>0</v>
      </c>
      <c r="L51" s="222"/>
    </row>
    <row r="52" spans="1:12" ht="23.1" customHeight="1">
      <c r="A52" s="330"/>
      <c r="B52" s="7" t="s">
        <v>344</v>
      </c>
      <c r="C52" s="12">
        <f>SUM(D52:F52)</f>
        <v>1072</v>
      </c>
      <c r="D52" s="13">
        <v>715.6</v>
      </c>
      <c r="E52" s="13">
        <v>0</v>
      </c>
      <c r="F52" s="13">
        <v>356.4</v>
      </c>
      <c r="G52" s="12">
        <v>621</v>
      </c>
      <c r="H52" s="13">
        <v>621</v>
      </c>
      <c r="I52" s="13"/>
      <c r="J52" s="13">
        <v>94.6</v>
      </c>
      <c r="K52" s="13">
        <v>0</v>
      </c>
      <c r="L52" s="222"/>
    </row>
    <row r="53" spans="1:12" s="204" customFormat="1" ht="23.1" customHeight="1">
      <c r="A53" s="330"/>
      <c r="B53" s="18" t="s">
        <v>345</v>
      </c>
      <c r="C53" s="12">
        <f>SUM(D53:F53)</f>
        <v>220.64000000000001</v>
      </c>
      <c r="D53" s="13">
        <v>139.30000000000001</v>
      </c>
      <c r="E53" s="13">
        <v>0</v>
      </c>
      <c r="F53" s="13">
        <v>81.34</v>
      </c>
      <c r="G53" s="12">
        <v>30</v>
      </c>
      <c r="H53" s="13">
        <v>30</v>
      </c>
      <c r="I53" s="11"/>
      <c r="J53" s="13">
        <v>109.3</v>
      </c>
      <c r="K53" s="13">
        <v>0</v>
      </c>
      <c r="L53" s="223"/>
    </row>
    <row r="54" spans="1:12" s="204" customFormat="1" ht="23.1" customHeight="1">
      <c r="A54" s="329" t="s">
        <v>115</v>
      </c>
      <c r="B54" s="2" t="s">
        <v>10</v>
      </c>
      <c r="C54" s="11">
        <f t="shared" ref="C54" si="10">SUM(C55:C57)</f>
        <v>2546.69</v>
      </c>
      <c r="D54" s="11">
        <v>1689.17</v>
      </c>
      <c r="E54" s="11">
        <v>0</v>
      </c>
      <c r="F54" s="11">
        <v>857.52</v>
      </c>
      <c r="G54" s="11">
        <v>1414</v>
      </c>
      <c r="H54" s="11">
        <v>1414</v>
      </c>
      <c r="I54" s="11">
        <v>0</v>
      </c>
      <c r="J54" s="11">
        <v>275.17000000000007</v>
      </c>
      <c r="K54" s="13">
        <v>0</v>
      </c>
      <c r="L54" s="224"/>
    </row>
    <row r="55" spans="1:12" ht="23.1" customHeight="1">
      <c r="A55" s="330"/>
      <c r="B55" s="3" t="s">
        <v>346</v>
      </c>
      <c r="C55" s="12">
        <f>SUM(D55:F55)</f>
        <v>1066.95</v>
      </c>
      <c r="D55" s="13">
        <v>712.97</v>
      </c>
      <c r="E55" s="13">
        <v>0</v>
      </c>
      <c r="F55" s="13">
        <v>353.98</v>
      </c>
      <c r="G55" s="12">
        <v>645</v>
      </c>
      <c r="H55" s="13">
        <v>645</v>
      </c>
      <c r="I55" s="13"/>
      <c r="J55" s="13">
        <v>67.97</v>
      </c>
      <c r="K55" s="13">
        <v>0</v>
      </c>
      <c r="L55" s="222"/>
    </row>
    <row r="56" spans="1:12" ht="23.1" customHeight="1">
      <c r="A56" s="330"/>
      <c r="B56" s="3" t="s">
        <v>347</v>
      </c>
      <c r="C56" s="12">
        <f>SUM(D56:F56)</f>
        <v>1144.82</v>
      </c>
      <c r="D56" s="13">
        <v>754.89</v>
      </c>
      <c r="E56" s="13">
        <v>0</v>
      </c>
      <c r="F56" s="13">
        <v>389.93</v>
      </c>
      <c r="G56" s="12">
        <v>689</v>
      </c>
      <c r="H56" s="13">
        <v>689</v>
      </c>
      <c r="I56" s="13"/>
      <c r="J56" s="13">
        <v>65.8900000000001</v>
      </c>
      <c r="K56" s="13">
        <v>0</v>
      </c>
      <c r="L56" s="222"/>
    </row>
    <row r="57" spans="1:12" s="210" customFormat="1" ht="23.1" customHeight="1">
      <c r="A57" s="330"/>
      <c r="B57" s="3" t="s">
        <v>348</v>
      </c>
      <c r="C57" s="12">
        <f>SUM(D57:F57)</f>
        <v>334.92</v>
      </c>
      <c r="D57" s="13">
        <v>221.31</v>
      </c>
      <c r="E57" s="13">
        <v>0</v>
      </c>
      <c r="F57" s="13">
        <v>113.61</v>
      </c>
      <c r="G57" s="12">
        <v>80</v>
      </c>
      <c r="H57" s="13">
        <v>80</v>
      </c>
      <c r="I57" s="13"/>
      <c r="J57" s="13">
        <v>141.31</v>
      </c>
      <c r="K57" s="13">
        <v>0</v>
      </c>
      <c r="L57" s="222"/>
    </row>
    <row r="58" spans="1:12" s="204" customFormat="1" ht="23.1" customHeight="1">
      <c r="A58" s="329" t="s">
        <v>125</v>
      </c>
      <c r="B58" s="2" t="s">
        <v>10</v>
      </c>
      <c r="C58" s="11">
        <f t="shared" ref="C58" si="11">SUM(C59:C61)</f>
        <v>2990.9300000000003</v>
      </c>
      <c r="D58" s="11">
        <v>1993.32</v>
      </c>
      <c r="E58" s="11">
        <v>0</v>
      </c>
      <c r="F58" s="11">
        <v>997.61</v>
      </c>
      <c r="G58" s="11">
        <v>1707</v>
      </c>
      <c r="H58" s="11">
        <v>1707</v>
      </c>
      <c r="I58" s="11">
        <v>0</v>
      </c>
      <c r="J58" s="11">
        <v>286.32</v>
      </c>
      <c r="K58" s="13">
        <v>0</v>
      </c>
      <c r="L58" s="224"/>
    </row>
    <row r="59" spans="1:12" ht="23.1" customHeight="1">
      <c r="A59" s="330"/>
      <c r="B59" s="3" t="s">
        <v>349</v>
      </c>
      <c r="C59" s="12">
        <f>SUM(D59:F59)</f>
        <v>2054.1</v>
      </c>
      <c r="D59" s="13">
        <v>1365.94</v>
      </c>
      <c r="E59" s="13">
        <v>0</v>
      </c>
      <c r="F59" s="13">
        <v>688.16</v>
      </c>
      <c r="G59" s="12">
        <v>1229</v>
      </c>
      <c r="H59" s="13">
        <v>1229</v>
      </c>
      <c r="I59" s="13"/>
      <c r="J59" s="13">
        <v>136.94</v>
      </c>
      <c r="K59" s="13">
        <v>0</v>
      </c>
      <c r="L59" s="222"/>
    </row>
    <row r="60" spans="1:12" ht="23.1" customHeight="1">
      <c r="A60" s="330"/>
      <c r="B60" s="3" t="s">
        <v>350</v>
      </c>
      <c r="C60" s="12">
        <f>SUM(D60:F60)</f>
        <v>400.36</v>
      </c>
      <c r="D60" s="13">
        <v>268.10000000000002</v>
      </c>
      <c r="E60" s="13">
        <v>0</v>
      </c>
      <c r="F60" s="13">
        <v>132.26</v>
      </c>
      <c r="G60" s="12">
        <v>211</v>
      </c>
      <c r="H60" s="13">
        <v>211</v>
      </c>
      <c r="I60" s="13"/>
      <c r="J60" s="13">
        <v>57.1</v>
      </c>
      <c r="K60" s="13">
        <v>0</v>
      </c>
      <c r="L60" s="222"/>
    </row>
    <row r="61" spans="1:12" ht="23.1" customHeight="1">
      <c r="A61" s="335"/>
      <c r="B61" s="3" t="s">
        <v>351</v>
      </c>
      <c r="C61" s="12">
        <f>SUM(D61:F61)</f>
        <v>536.47</v>
      </c>
      <c r="D61" s="13">
        <v>359.28</v>
      </c>
      <c r="E61" s="13">
        <v>0</v>
      </c>
      <c r="F61" s="13">
        <v>177.19</v>
      </c>
      <c r="G61" s="12">
        <v>267</v>
      </c>
      <c r="H61" s="13">
        <v>267</v>
      </c>
      <c r="I61" s="13"/>
      <c r="J61" s="13">
        <v>92.28</v>
      </c>
      <c r="K61" s="13">
        <v>0</v>
      </c>
      <c r="L61" s="222"/>
    </row>
    <row r="62" spans="1:12" s="204" customFormat="1" ht="23.1" customHeight="1">
      <c r="A62" s="329" t="s">
        <v>141</v>
      </c>
      <c r="B62" s="2" t="s">
        <v>10</v>
      </c>
      <c r="C62" s="11">
        <f t="shared" ref="C62" si="12">SUM(C63:C65)</f>
        <v>1850.2600000000002</v>
      </c>
      <c r="D62" s="11">
        <v>1235.1199999999999</v>
      </c>
      <c r="E62" s="11">
        <v>0</v>
      </c>
      <c r="F62" s="11">
        <v>615.14</v>
      </c>
      <c r="G62" s="11">
        <v>915</v>
      </c>
      <c r="H62" s="11">
        <v>915</v>
      </c>
      <c r="I62" s="11">
        <v>0</v>
      </c>
      <c r="J62" s="11">
        <v>320.12</v>
      </c>
      <c r="K62" s="13">
        <v>0</v>
      </c>
      <c r="L62" s="16"/>
    </row>
    <row r="63" spans="1:12" ht="23.1" customHeight="1">
      <c r="A63" s="330"/>
      <c r="B63" s="3" t="s">
        <v>352</v>
      </c>
      <c r="C63" s="12">
        <f>SUM(D63:F63)</f>
        <v>881.77</v>
      </c>
      <c r="D63" s="13">
        <v>591.94000000000005</v>
      </c>
      <c r="E63" s="13">
        <v>0</v>
      </c>
      <c r="F63" s="13">
        <v>289.83</v>
      </c>
      <c r="G63" s="12">
        <v>474</v>
      </c>
      <c r="H63" s="13">
        <v>474</v>
      </c>
      <c r="I63" s="13"/>
      <c r="J63" s="13">
        <v>117.94</v>
      </c>
      <c r="K63" s="13">
        <v>0</v>
      </c>
      <c r="L63" s="208"/>
    </row>
    <row r="64" spans="1:12" ht="36.75" customHeight="1">
      <c r="A64" s="330"/>
      <c r="B64" s="3" t="s">
        <v>353</v>
      </c>
      <c r="C64" s="12">
        <f>SUM(D64:F64)</f>
        <v>726.88</v>
      </c>
      <c r="D64" s="13">
        <v>490.49</v>
      </c>
      <c r="E64" s="13">
        <v>0</v>
      </c>
      <c r="F64" s="13">
        <v>236.39</v>
      </c>
      <c r="G64" s="12">
        <v>418</v>
      </c>
      <c r="H64" s="13">
        <v>418</v>
      </c>
      <c r="I64" s="13"/>
      <c r="J64" s="13">
        <v>72.489999999999995</v>
      </c>
      <c r="K64" s="13">
        <v>0</v>
      </c>
      <c r="L64" s="209" t="s">
        <v>1</v>
      </c>
    </row>
    <row r="65" spans="1:12" s="204" customFormat="1" ht="23.1" customHeight="1">
      <c r="A65" s="330"/>
      <c r="B65" s="18" t="s">
        <v>354</v>
      </c>
      <c r="C65" s="12">
        <f>SUM(D65:F65)</f>
        <v>241.61</v>
      </c>
      <c r="D65" s="13">
        <v>152.69</v>
      </c>
      <c r="E65" s="13">
        <v>0</v>
      </c>
      <c r="F65" s="13">
        <v>88.92</v>
      </c>
      <c r="G65" s="12">
        <v>23</v>
      </c>
      <c r="H65" s="13">
        <v>23</v>
      </c>
      <c r="I65" s="11"/>
      <c r="J65" s="13">
        <v>129.69</v>
      </c>
      <c r="K65" s="13">
        <v>0</v>
      </c>
      <c r="L65" s="20"/>
    </row>
    <row r="66" spans="1:12" s="204" customFormat="1" ht="23.1" customHeight="1">
      <c r="A66" s="329" t="s">
        <v>155</v>
      </c>
      <c r="B66" s="2" t="s">
        <v>10</v>
      </c>
      <c r="C66" s="11">
        <f t="shared" ref="C66" si="13">SUM(C67:C69)</f>
        <v>2995.81</v>
      </c>
      <c r="D66" s="11">
        <v>1985.13</v>
      </c>
      <c r="E66" s="11">
        <v>0</v>
      </c>
      <c r="F66" s="11">
        <v>1010.68</v>
      </c>
      <c r="G66" s="11">
        <v>1696</v>
      </c>
      <c r="H66" s="11">
        <v>1696</v>
      </c>
      <c r="I66" s="11">
        <v>0</v>
      </c>
      <c r="J66" s="11">
        <v>289.13</v>
      </c>
      <c r="K66" s="13">
        <v>0</v>
      </c>
      <c r="L66" s="16"/>
    </row>
    <row r="67" spans="1:12" ht="23.1" customHeight="1">
      <c r="A67" s="330"/>
      <c r="B67" s="3" t="s">
        <v>355</v>
      </c>
      <c r="C67" s="12">
        <f>SUM(D67:F67)</f>
        <v>1850.6</v>
      </c>
      <c r="D67" s="13">
        <v>1224.28</v>
      </c>
      <c r="E67" s="13">
        <v>0</v>
      </c>
      <c r="F67" s="13">
        <v>626.32000000000005</v>
      </c>
      <c r="G67" s="12">
        <v>1120</v>
      </c>
      <c r="H67" s="13">
        <v>1120</v>
      </c>
      <c r="I67" s="13"/>
      <c r="J67" s="13">
        <v>104.28</v>
      </c>
      <c r="K67" s="13">
        <v>0</v>
      </c>
      <c r="L67" s="208"/>
    </row>
    <row r="68" spans="1:12" ht="23.1" customHeight="1">
      <c r="A68" s="330"/>
      <c r="B68" s="3" t="s">
        <v>356</v>
      </c>
      <c r="C68" s="12">
        <f>SUM(D68:F68)</f>
        <v>956.73</v>
      </c>
      <c r="D68" s="13">
        <v>636.52</v>
      </c>
      <c r="E68" s="13">
        <v>0</v>
      </c>
      <c r="F68" s="13">
        <v>320.20999999999998</v>
      </c>
      <c r="G68" s="12">
        <v>529</v>
      </c>
      <c r="H68" s="13">
        <v>529</v>
      </c>
      <c r="I68" s="13"/>
      <c r="J68" s="13">
        <v>107.52</v>
      </c>
      <c r="K68" s="13">
        <v>0</v>
      </c>
      <c r="L68" s="208"/>
    </row>
    <row r="69" spans="1:12" s="210" customFormat="1" ht="23.1" customHeight="1">
      <c r="A69" s="330"/>
      <c r="B69" s="3" t="s">
        <v>357</v>
      </c>
      <c r="C69" s="12">
        <f>SUM(D69:F69)</f>
        <v>188.48000000000002</v>
      </c>
      <c r="D69" s="13">
        <v>124.33</v>
      </c>
      <c r="E69" s="13">
        <v>0</v>
      </c>
      <c r="F69" s="13">
        <v>64.150000000000006</v>
      </c>
      <c r="G69" s="12">
        <v>47</v>
      </c>
      <c r="H69" s="13">
        <v>47</v>
      </c>
      <c r="I69" s="13"/>
      <c r="J69" s="13">
        <v>77.33</v>
      </c>
      <c r="K69" s="13">
        <v>0</v>
      </c>
      <c r="L69" s="208"/>
    </row>
    <row r="70" spans="1:12" s="204" customFormat="1" ht="23.1" customHeight="1">
      <c r="A70" s="329" t="s">
        <v>164</v>
      </c>
      <c r="B70" s="2" t="s">
        <v>10</v>
      </c>
      <c r="C70" s="17">
        <f t="shared" ref="C70" si="14">SUM(C71:C73)</f>
        <v>1849.78</v>
      </c>
      <c r="D70" s="17">
        <v>1231.23</v>
      </c>
      <c r="E70" s="17">
        <v>0</v>
      </c>
      <c r="F70" s="17">
        <v>618.54999999999995</v>
      </c>
      <c r="G70" s="17">
        <v>945</v>
      </c>
      <c r="H70" s="17">
        <v>945</v>
      </c>
      <c r="I70" s="17">
        <v>0</v>
      </c>
      <c r="J70" s="17">
        <v>286.22999999999996</v>
      </c>
      <c r="K70" s="13">
        <v>0</v>
      </c>
      <c r="L70" s="16"/>
    </row>
    <row r="71" spans="1:12" ht="23.1" customHeight="1">
      <c r="A71" s="330"/>
      <c r="B71" s="3" t="s">
        <v>358</v>
      </c>
      <c r="C71" s="12">
        <f>SUM(D71:F71)</f>
        <v>1061.25</v>
      </c>
      <c r="D71" s="13">
        <v>703.75</v>
      </c>
      <c r="E71" s="13">
        <v>0</v>
      </c>
      <c r="F71" s="13">
        <v>357.5</v>
      </c>
      <c r="G71" s="12">
        <v>568</v>
      </c>
      <c r="H71" s="13">
        <v>568</v>
      </c>
      <c r="I71" s="13"/>
      <c r="J71" s="13">
        <v>135.75</v>
      </c>
      <c r="K71" s="13">
        <v>0</v>
      </c>
      <c r="L71" s="208"/>
    </row>
    <row r="72" spans="1:12" s="210" customFormat="1" ht="23.1" customHeight="1">
      <c r="A72" s="330"/>
      <c r="B72" s="3" t="s">
        <v>359</v>
      </c>
      <c r="C72" s="12">
        <f>SUM(D72:F72)</f>
        <v>760.92000000000007</v>
      </c>
      <c r="D72" s="13">
        <v>510.91</v>
      </c>
      <c r="E72" s="13">
        <v>0</v>
      </c>
      <c r="F72" s="13">
        <v>250.01</v>
      </c>
      <c r="G72" s="12">
        <v>377</v>
      </c>
      <c r="H72" s="13">
        <v>377</v>
      </c>
      <c r="I72" s="13"/>
      <c r="J72" s="13">
        <v>133.91</v>
      </c>
      <c r="K72" s="13">
        <v>0</v>
      </c>
      <c r="L72" s="208"/>
    </row>
    <row r="73" spans="1:12" s="210" customFormat="1" ht="23.1" customHeight="1">
      <c r="A73" s="330"/>
      <c r="B73" s="21" t="s">
        <v>360</v>
      </c>
      <c r="C73" s="12">
        <f>SUM(D73:F73)</f>
        <v>27.61</v>
      </c>
      <c r="D73" s="13">
        <v>16.57</v>
      </c>
      <c r="E73" s="13">
        <v>0</v>
      </c>
      <c r="F73" s="13">
        <v>11.04</v>
      </c>
      <c r="G73" s="12">
        <v>0</v>
      </c>
      <c r="H73" s="13">
        <v>0</v>
      </c>
      <c r="I73" s="13"/>
      <c r="J73" s="13">
        <v>16.57</v>
      </c>
      <c r="K73" s="13">
        <v>0</v>
      </c>
      <c r="L73" s="20"/>
    </row>
    <row r="74" spans="1:12" s="204" customFormat="1" ht="23.1" customHeight="1">
      <c r="A74" s="329" t="s">
        <v>180</v>
      </c>
      <c r="B74" s="2" t="s">
        <v>10</v>
      </c>
      <c r="C74" s="11">
        <f>SUM(C75:C76)</f>
        <v>1976.96</v>
      </c>
      <c r="D74" s="11">
        <v>1292.98</v>
      </c>
      <c r="E74" s="11">
        <v>0</v>
      </c>
      <c r="F74" s="11">
        <v>683.98</v>
      </c>
      <c r="G74" s="11">
        <v>1105</v>
      </c>
      <c r="H74" s="11">
        <v>1105</v>
      </c>
      <c r="I74" s="11">
        <v>0</v>
      </c>
      <c r="J74" s="11">
        <v>187.98</v>
      </c>
      <c r="K74" s="13">
        <v>0</v>
      </c>
      <c r="L74" s="16"/>
    </row>
    <row r="75" spans="1:12" ht="23.1" customHeight="1">
      <c r="A75" s="330"/>
      <c r="B75" s="3" t="s">
        <v>361</v>
      </c>
      <c r="C75" s="12">
        <f>SUM(D75:F75)</f>
        <v>1589.53</v>
      </c>
      <c r="D75" s="13">
        <v>1033.04</v>
      </c>
      <c r="E75" s="13">
        <v>0</v>
      </c>
      <c r="F75" s="13">
        <v>556.49</v>
      </c>
      <c r="G75" s="12">
        <v>843</v>
      </c>
      <c r="H75" s="13">
        <v>843</v>
      </c>
      <c r="I75" s="13"/>
      <c r="J75" s="13">
        <v>190.04</v>
      </c>
      <c r="K75" s="13">
        <v>0</v>
      </c>
      <c r="L75" s="208"/>
    </row>
    <row r="76" spans="1:12" ht="23.1" customHeight="1">
      <c r="A76" s="331"/>
      <c r="B76" s="3" t="s">
        <v>362</v>
      </c>
      <c r="C76" s="12">
        <f>SUM(D76:F76)</f>
        <v>387.43</v>
      </c>
      <c r="D76" s="13">
        <v>259.94</v>
      </c>
      <c r="E76" s="13">
        <v>0</v>
      </c>
      <c r="F76" s="13">
        <v>127.49</v>
      </c>
      <c r="G76" s="12">
        <v>262</v>
      </c>
      <c r="H76" s="13">
        <v>262</v>
      </c>
      <c r="I76" s="13"/>
      <c r="J76" s="13">
        <v>-2.06</v>
      </c>
      <c r="K76" s="13">
        <v>0</v>
      </c>
      <c r="L76" s="208"/>
    </row>
    <row r="77" spans="1:12">
      <c r="A77" s="212"/>
      <c r="B77" s="212"/>
      <c r="C77" s="212"/>
      <c r="D77" s="22"/>
      <c r="E77" s="212"/>
      <c r="F77" s="22"/>
      <c r="G77" s="212"/>
      <c r="H77" s="212"/>
      <c r="I77" s="212"/>
    </row>
    <row r="78" spans="1:12">
      <c r="B78" s="206" t="s">
        <v>369</v>
      </c>
      <c r="D78" s="22"/>
      <c r="F78" s="22"/>
    </row>
    <row r="79" spans="1:12">
      <c r="D79" s="22"/>
      <c r="F79" s="22"/>
    </row>
    <row r="80" spans="1:12">
      <c r="F80" s="22"/>
    </row>
  </sheetData>
  <mergeCells count="28">
    <mergeCell ref="A66:A69"/>
    <mergeCell ref="A70:A73"/>
    <mergeCell ref="A74:A76"/>
    <mergeCell ref="B4:B7"/>
    <mergeCell ref="A40:A43"/>
    <mergeCell ref="A44:A47"/>
    <mergeCell ref="A48:A53"/>
    <mergeCell ref="A54:A57"/>
    <mergeCell ref="A58:A61"/>
    <mergeCell ref="A9:A22"/>
    <mergeCell ref="A23:A26"/>
    <mergeCell ref="A27:A32"/>
    <mergeCell ref="A33:A39"/>
    <mergeCell ref="A62:A65"/>
    <mergeCell ref="A1:B1"/>
    <mergeCell ref="A2:K2"/>
    <mergeCell ref="A4:A7"/>
    <mergeCell ref="C6:C7"/>
    <mergeCell ref="D6:D7"/>
    <mergeCell ref="E6:E7"/>
    <mergeCell ref="F6:F7"/>
    <mergeCell ref="G6:G7"/>
    <mergeCell ref="H6:H7"/>
    <mergeCell ref="I6:I7"/>
    <mergeCell ref="C4:F5"/>
    <mergeCell ref="G4:I5"/>
    <mergeCell ref="J4:J7"/>
    <mergeCell ref="K4:K7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2"/>
  <sheetViews>
    <sheetView zoomScaleNormal="100" workbookViewId="0">
      <selection activeCell="I16" sqref="I16"/>
    </sheetView>
  </sheetViews>
  <sheetFormatPr defaultColWidth="9" defaultRowHeight="14.25"/>
  <cols>
    <col min="1" max="1" width="9.125" style="69" customWidth="1"/>
    <col min="2" max="2" width="18.375" style="65" customWidth="1"/>
    <col min="3" max="3" width="13.125" style="66" customWidth="1"/>
    <col min="4" max="4" width="10.75" style="71" customWidth="1"/>
    <col min="5" max="5" width="12.375" style="72" customWidth="1"/>
    <col min="6" max="6" width="12.25" style="71" customWidth="1"/>
    <col min="7" max="7" width="12.625" style="66" customWidth="1"/>
    <col min="8" max="8" width="10.25" style="66" customWidth="1"/>
    <col min="9" max="9" width="10.375" style="66" customWidth="1"/>
    <col min="10" max="10" width="11" style="66" customWidth="1"/>
    <col min="11" max="11" width="10.625" style="66" customWidth="1"/>
    <col min="12" max="12" width="10" style="66" customWidth="1"/>
    <col min="13" max="13" width="8.5" style="66" customWidth="1"/>
    <col min="14" max="14" width="9.5" style="66" customWidth="1"/>
    <col min="15" max="15" width="9.625" style="71" customWidth="1"/>
    <col min="16" max="16" width="11.875" style="71" customWidth="1"/>
    <col min="17" max="17" width="9.625" style="71" customWidth="1"/>
    <col min="18" max="18" width="8.625" style="71" customWidth="1"/>
    <col min="19" max="19" width="9.625" style="68" customWidth="1"/>
    <col min="20" max="20" width="11.875" style="68" customWidth="1"/>
    <col min="21" max="21" width="9.625" style="68" customWidth="1"/>
    <col min="22" max="22" width="10.5" style="68" customWidth="1"/>
    <col min="23" max="23" width="19.25" style="69" customWidth="1"/>
    <col min="24" max="27" width="10" style="69" customWidth="1"/>
    <col min="28" max="246" width="8.875" style="69" customWidth="1"/>
    <col min="247" max="255" width="9" style="70"/>
    <col min="256" max="256" width="9.125" style="70" customWidth="1"/>
    <col min="257" max="257" width="18.375" style="70" customWidth="1"/>
    <col min="258" max="258" width="7" style="70" customWidth="1"/>
    <col min="259" max="259" width="13.125" style="70" customWidth="1"/>
    <col min="260" max="260" width="10.75" style="70" customWidth="1"/>
    <col min="261" max="261" width="11.25" style="70" customWidth="1"/>
    <col min="262" max="262" width="10.25" style="70" customWidth="1"/>
    <col min="263" max="263" width="12.625" style="70" customWidth="1"/>
    <col min="264" max="264" width="10.25" style="70" customWidth="1"/>
    <col min="265" max="265" width="10.375" style="70" customWidth="1"/>
    <col min="266" max="266" width="11" style="70" customWidth="1"/>
    <col min="267" max="267" width="10.625" style="70" customWidth="1"/>
    <col min="268" max="268" width="10" style="70" customWidth="1"/>
    <col min="269" max="269" width="8.5" style="70" customWidth="1"/>
    <col min="270" max="270" width="9.5" style="70" customWidth="1"/>
    <col min="271" max="271" width="9.625" style="70" customWidth="1"/>
    <col min="272" max="272" width="11.875" style="70" customWidth="1"/>
    <col min="273" max="273" width="9.625" style="70" customWidth="1"/>
    <col min="274" max="274" width="8.625" style="70" customWidth="1"/>
    <col min="275" max="275" width="9.625" style="70" customWidth="1"/>
    <col min="276" max="276" width="11.875" style="70" customWidth="1"/>
    <col min="277" max="277" width="9.625" style="70" customWidth="1"/>
    <col min="278" max="278" width="10.5" style="70" customWidth="1"/>
    <col min="279" max="283" width="10" style="70" customWidth="1"/>
    <col min="284" max="502" width="8.875" style="70" customWidth="1"/>
    <col min="503" max="511" width="9" style="70"/>
    <col min="512" max="512" width="9.125" style="70" customWidth="1"/>
    <col min="513" max="513" width="18.375" style="70" customWidth="1"/>
    <col min="514" max="514" width="7" style="70" customWidth="1"/>
    <col min="515" max="515" width="13.125" style="70" customWidth="1"/>
    <col min="516" max="516" width="10.75" style="70" customWidth="1"/>
    <col min="517" max="517" width="11.25" style="70" customWidth="1"/>
    <col min="518" max="518" width="10.25" style="70" customWidth="1"/>
    <col min="519" max="519" width="12.625" style="70" customWidth="1"/>
    <col min="520" max="520" width="10.25" style="70" customWidth="1"/>
    <col min="521" max="521" width="10.375" style="70" customWidth="1"/>
    <col min="522" max="522" width="11" style="70" customWidth="1"/>
    <col min="523" max="523" width="10.625" style="70" customWidth="1"/>
    <col min="524" max="524" width="10" style="70" customWidth="1"/>
    <col min="525" max="525" width="8.5" style="70" customWidth="1"/>
    <col min="526" max="526" width="9.5" style="70" customWidth="1"/>
    <col min="527" max="527" width="9.625" style="70" customWidth="1"/>
    <col min="528" max="528" width="11.875" style="70" customWidth="1"/>
    <col min="529" max="529" width="9.625" style="70" customWidth="1"/>
    <col min="530" max="530" width="8.625" style="70" customWidth="1"/>
    <col min="531" max="531" width="9.625" style="70" customWidth="1"/>
    <col min="532" max="532" width="11.875" style="70" customWidth="1"/>
    <col min="533" max="533" width="9.625" style="70" customWidth="1"/>
    <col min="534" max="534" width="10.5" style="70" customWidth="1"/>
    <col min="535" max="539" width="10" style="70" customWidth="1"/>
    <col min="540" max="758" width="8.875" style="70" customWidth="1"/>
    <col min="759" max="767" width="9" style="70"/>
    <col min="768" max="768" width="9.125" style="70" customWidth="1"/>
    <col min="769" max="769" width="18.375" style="70" customWidth="1"/>
    <col min="770" max="770" width="7" style="70" customWidth="1"/>
    <col min="771" max="771" width="13.125" style="70" customWidth="1"/>
    <col min="772" max="772" width="10.75" style="70" customWidth="1"/>
    <col min="773" max="773" width="11.25" style="70" customWidth="1"/>
    <col min="774" max="774" width="10.25" style="70" customWidth="1"/>
    <col min="775" max="775" width="12.625" style="70" customWidth="1"/>
    <col min="776" max="776" width="10.25" style="70" customWidth="1"/>
    <col min="777" max="777" width="10.375" style="70" customWidth="1"/>
    <col min="778" max="778" width="11" style="70" customWidth="1"/>
    <col min="779" max="779" width="10.625" style="70" customWidth="1"/>
    <col min="780" max="780" width="10" style="70" customWidth="1"/>
    <col min="781" max="781" width="8.5" style="70" customWidth="1"/>
    <col min="782" max="782" width="9.5" style="70" customWidth="1"/>
    <col min="783" max="783" width="9.625" style="70" customWidth="1"/>
    <col min="784" max="784" width="11.875" style="70" customWidth="1"/>
    <col min="785" max="785" width="9.625" style="70" customWidth="1"/>
    <col min="786" max="786" width="8.625" style="70" customWidth="1"/>
    <col min="787" max="787" width="9.625" style="70" customWidth="1"/>
    <col min="788" max="788" width="11.875" style="70" customWidth="1"/>
    <col min="789" max="789" width="9.625" style="70" customWidth="1"/>
    <col min="790" max="790" width="10.5" style="70" customWidth="1"/>
    <col min="791" max="795" width="10" style="70" customWidth="1"/>
    <col min="796" max="1014" width="8.875" style="70" customWidth="1"/>
    <col min="1015" max="1023" width="9" style="70"/>
    <col min="1024" max="1024" width="9.125" style="70" customWidth="1"/>
    <col min="1025" max="1025" width="18.375" style="70" customWidth="1"/>
    <col min="1026" max="1026" width="7" style="70" customWidth="1"/>
    <col min="1027" max="1027" width="13.125" style="70" customWidth="1"/>
    <col min="1028" max="1028" width="10.75" style="70" customWidth="1"/>
    <col min="1029" max="1029" width="11.25" style="70" customWidth="1"/>
    <col min="1030" max="1030" width="10.25" style="70" customWidth="1"/>
    <col min="1031" max="1031" width="12.625" style="70" customWidth="1"/>
    <col min="1032" max="1032" width="10.25" style="70" customWidth="1"/>
    <col min="1033" max="1033" width="10.375" style="70" customWidth="1"/>
    <col min="1034" max="1034" width="11" style="70" customWidth="1"/>
    <col min="1035" max="1035" width="10.625" style="70" customWidth="1"/>
    <col min="1036" max="1036" width="10" style="70" customWidth="1"/>
    <col min="1037" max="1037" width="8.5" style="70" customWidth="1"/>
    <col min="1038" max="1038" width="9.5" style="70" customWidth="1"/>
    <col min="1039" max="1039" width="9.625" style="70" customWidth="1"/>
    <col min="1040" max="1040" width="11.875" style="70" customWidth="1"/>
    <col min="1041" max="1041" width="9.625" style="70" customWidth="1"/>
    <col min="1042" max="1042" width="8.625" style="70" customWidth="1"/>
    <col min="1043" max="1043" width="9.625" style="70" customWidth="1"/>
    <col min="1044" max="1044" width="11.875" style="70" customWidth="1"/>
    <col min="1045" max="1045" width="9.625" style="70" customWidth="1"/>
    <col min="1046" max="1046" width="10.5" style="70" customWidth="1"/>
    <col min="1047" max="1051" width="10" style="70" customWidth="1"/>
    <col min="1052" max="1270" width="8.875" style="70" customWidth="1"/>
    <col min="1271" max="1279" width="9" style="70"/>
    <col min="1280" max="1280" width="9.125" style="70" customWidth="1"/>
    <col min="1281" max="1281" width="18.375" style="70" customWidth="1"/>
    <col min="1282" max="1282" width="7" style="70" customWidth="1"/>
    <col min="1283" max="1283" width="13.125" style="70" customWidth="1"/>
    <col min="1284" max="1284" width="10.75" style="70" customWidth="1"/>
    <col min="1285" max="1285" width="11.25" style="70" customWidth="1"/>
    <col min="1286" max="1286" width="10.25" style="70" customWidth="1"/>
    <col min="1287" max="1287" width="12.625" style="70" customWidth="1"/>
    <col min="1288" max="1288" width="10.25" style="70" customWidth="1"/>
    <col min="1289" max="1289" width="10.375" style="70" customWidth="1"/>
    <col min="1290" max="1290" width="11" style="70" customWidth="1"/>
    <col min="1291" max="1291" width="10.625" style="70" customWidth="1"/>
    <col min="1292" max="1292" width="10" style="70" customWidth="1"/>
    <col min="1293" max="1293" width="8.5" style="70" customWidth="1"/>
    <col min="1294" max="1294" width="9.5" style="70" customWidth="1"/>
    <col min="1295" max="1295" width="9.625" style="70" customWidth="1"/>
    <col min="1296" max="1296" width="11.875" style="70" customWidth="1"/>
    <col min="1297" max="1297" width="9.625" style="70" customWidth="1"/>
    <col min="1298" max="1298" width="8.625" style="70" customWidth="1"/>
    <col min="1299" max="1299" width="9.625" style="70" customWidth="1"/>
    <col min="1300" max="1300" width="11.875" style="70" customWidth="1"/>
    <col min="1301" max="1301" width="9.625" style="70" customWidth="1"/>
    <col min="1302" max="1302" width="10.5" style="70" customWidth="1"/>
    <col min="1303" max="1307" width="10" style="70" customWidth="1"/>
    <col min="1308" max="1526" width="8.875" style="70" customWidth="1"/>
    <col min="1527" max="1535" width="9" style="70"/>
    <col min="1536" max="1536" width="9.125" style="70" customWidth="1"/>
    <col min="1537" max="1537" width="18.375" style="70" customWidth="1"/>
    <col min="1538" max="1538" width="7" style="70" customWidth="1"/>
    <col min="1539" max="1539" width="13.125" style="70" customWidth="1"/>
    <col min="1540" max="1540" width="10.75" style="70" customWidth="1"/>
    <col min="1541" max="1541" width="11.25" style="70" customWidth="1"/>
    <col min="1542" max="1542" width="10.25" style="70" customWidth="1"/>
    <col min="1543" max="1543" width="12.625" style="70" customWidth="1"/>
    <col min="1544" max="1544" width="10.25" style="70" customWidth="1"/>
    <col min="1545" max="1545" width="10.375" style="70" customWidth="1"/>
    <col min="1546" max="1546" width="11" style="70" customWidth="1"/>
    <col min="1547" max="1547" width="10.625" style="70" customWidth="1"/>
    <col min="1548" max="1548" width="10" style="70" customWidth="1"/>
    <col min="1549" max="1549" width="8.5" style="70" customWidth="1"/>
    <col min="1550" max="1550" width="9.5" style="70" customWidth="1"/>
    <col min="1551" max="1551" width="9.625" style="70" customWidth="1"/>
    <col min="1552" max="1552" width="11.875" style="70" customWidth="1"/>
    <col min="1553" max="1553" width="9.625" style="70" customWidth="1"/>
    <col min="1554" max="1554" width="8.625" style="70" customWidth="1"/>
    <col min="1555" max="1555" width="9.625" style="70" customWidth="1"/>
    <col min="1556" max="1556" width="11.875" style="70" customWidth="1"/>
    <col min="1557" max="1557" width="9.625" style="70" customWidth="1"/>
    <col min="1558" max="1558" width="10.5" style="70" customWidth="1"/>
    <col min="1559" max="1563" width="10" style="70" customWidth="1"/>
    <col min="1564" max="1782" width="8.875" style="70" customWidth="1"/>
    <col min="1783" max="1791" width="9" style="70"/>
    <col min="1792" max="1792" width="9.125" style="70" customWidth="1"/>
    <col min="1793" max="1793" width="18.375" style="70" customWidth="1"/>
    <col min="1794" max="1794" width="7" style="70" customWidth="1"/>
    <col min="1795" max="1795" width="13.125" style="70" customWidth="1"/>
    <col min="1796" max="1796" width="10.75" style="70" customWidth="1"/>
    <col min="1797" max="1797" width="11.25" style="70" customWidth="1"/>
    <col min="1798" max="1798" width="10.25" style="70" customWidth="1"/>
    <col min="1799" max="1799" width="12.625" style="70" customWidth="1"/>
    <col min="1800" max="1800" width="10.25" style="70" customWidth="1"/>
    <col min="1801" max="1801" width="10.375" style="70" customWidth="1"/>
    <col min="1802" max="1802" width="11" style="70" customWidth="1"/>
    <col min="1803" max="1803" width="10.625" style="70" customWidth="1"/>
    <col min="1804" max="1804" width="10" style="70" customWidth="1"/>
    <col min="1805" max="1805" width="8.5" style="70" customWidth="1"/>
    <col min="1806" max="1806" width="9.5" style="70" customWidth="1"/>
    <col min="1807" max="1807" width="9.625" style="70" customWidth="1"/>
    <col min="1808" max="1808" width="11.875" style="70" customWidth="1"/>
    <col min="1809" max="1809" width="9.625" style="70" customWidth="1"/>
    <col min="1810" max="1810" width="8.625" style="70" customWidth="1"/>
    <col min="1811" max="1811" width="9.625" style="70" customWidth="1"/>
    <col min="1812" max="1812" width="11.875" style="70" customWidth="1"/>
    <col min="1813" max="1813" width="9.625" style="70" customWidth="1"/>
    <col min="1814" max="1814" width="10.5" style="70" customWidth="1"/>
    <col min="1815" max="1819" width="10" style="70" customWidth="1"/>
    <col min="1820" max="2038" width="8.875" style="70" customWidth="1"/>
    <col min="2039" max="2047" width="9" style="70"/>
    <col min="2048" max="2048" width="9.125" style="70" customWidth="1"/>
    <col min="2049" max="2049" width="18.375" style="70" customWidth="1"/>
    <col min="2050" max="2050" width="7" style="70" customWidth="1"/>
    <col min="2051" max="2051" width="13.125" style="70" customWidth="1"/>
    <col min="2052" max="2052" width="10.75" style="70" customWidth="1"/>
    <col min="2053" max="2053" width="11.25" style="70" customWidth="1"/>
    <col min="2054" max="2054" width="10.25" style="70" customWidth="1"/>
    <col min="2055" max="2055" width="12.625" style="70" customWidth="1"/>
    <col min="2056" max="2056" width="10.25" style="70" customWidth="1"/>
    <col min="2057" max="2057" width="10.375" style="70" customWidth="1"/>
    <col min="2058" max="2058" width="11" style="70" customWidth="1"/>
    <col min="2059" max="2059" width="10.625" style="70" customWidth="1"/>
    <col min="2060" max="2060" width="10" style="70" customWidth="1"/>
    <col min="2061" max="2061" width="8.5" style="70" customWidth="1"/>
    <col min="2062" max="2062" width="9.5" style="70" customWidth="1"/>
    <col min="2063" max="2063" width="9.625" style="70" customWidth="1"/>
    <col min="2064" max="2064" width="11.875" style="70" customWidth="1"/>
    <col min="2065" max="2065" width="9.625" style="70" customWidth="1"/>
    <col min="2066" max="2066" width="8.625" style="70" customWidth="1"/>
    <col min="2067" max="2067" width="9.625" style="70" customWidth="1"/>
    <col min="2068" max="2068" width="11.875" style="70" customWidth="1"/>
    <col min="2069" max="2069" width="9.625" style="70" customWidth="1"/>
    <col min="2070" max="2070" width="10.5" style="70" customWidth="1"/>
    <col min="2071" max="2075" width="10" style="70" customWidth="1"/>
    <col min="2076" max="2294" width="8.875" style="70" customWidth="1"/>
    <col min="2295" max="2303" width="9" style="70"/>
    <col min="2304" max="2304" width="9.125" style="70" customWidth="1"/>
    <col min="2305" max="2305" width="18.375" style="70" customWidth="1"/>
    <col min="2306" max="2306" width="7" style="70" customWidth="1"/>
    <col min="2307" max="2307" width="13.125" style="70" customWidth="1"/>
    <col min="2308" max="2308" width="10.75" style="70" customWidth="1"/>
    <col min="2309" max="2309" width="11.25" style="70" customWidth="1"/>
    <col min="2310" max="2310" width="10.25" style="70" customWidth="1"/>
    <col min="2311" max="2311" width="12.625" style="70" customWidth="1"/>
    <col min="2312" max="2312" width="10.25" style="70" customWidth="1"/>
    <col min="2313" max="2313" width="10.375" style="70" customWidth="1"/>
    <col min="2314" max="2314" width="11" style="70" customWidth="1"/>
    <col min="2315" max="2315" width="10.625" style="70" customWidth="1"/>
    <col min="2316" max="2316" width="10" style="70" customWidth="1"/>
    <col min="2317" max="2317" width="8.5" style="70" customWidth="1"/>
    <col min="2318" max="2318" width="9.5" style="70" customWidth="1"/>
    <col min="2319" max="2319" width="9.625" style="70" customWidth="1"/>
    <col min="2320" max="2320" width="11.875" style="70" customWidth="1"/>
    <col min="2321" max="2321" width="9.625" style="70" customWidth="1"/>
    <col min="2322" max="2322" width="8.625" style="70" customWidth="1"/>
    <col min="2323" max="2323" width="9.625" style="70" customWidth="1"/>
    <col min="2324" max="2324" width="11.875" style="70" customWidth="1"/>
    <col min="2325" max="2325" width="9.625" style="70" customWidth="1"/>
    <col min="2326" max="2326" width="10.5" style="70" customWidth="1"/>
    <col min="2327" max="2331" width="10" style="70" customWidth="1"/>
    <col min="2332" max="2550" width="8.875" style="70" customWidth="1"/>
    <col min="2551" max="2559" width="9" style="70"/>
    <col min="2560" max="2560" width="9.125" style="70" customWidth="1"/>
    <col min="2561" max="2561" width="18.375" style="70" customWidth="1"/>
    <col min="2562" max="2562" width="7" style="70" customWidth="1"/>
    <col min="2563" max="2563" width="13.125" style="70" customWidth="1"/>
    <col min="2564" max="2564" width="10.75" style="70" customWidth="1"/>
    <col min="2565" max="2565" width="11.25" style="70" customWidth="1"/>
    <col min="2566" max="2566" width="10.25" style="70" customWidth="1"/>
    <col min="2567" max="2567" width="12.625" style="70" customWidth="1"/>
    <col min="2568" max="2568" width="10.25" style="70" customWidth="1"/>
    <col min="2569" max="2569" width="10.375" style="70" customWidth="1"/>
    <col min="2570" max="2570" width="11" style="70" customWidth="1"/>
    <col min="2571" max="2571" width="10.625" style="70" customWidth="1"/>
    <col min="2572" max="2572" width="10" style="70" customWidth="1"/>
    <col min="2573" max="2573" width="8.5" style="70" customWidth="1"/>
    <col min="2574" max="2574" width="9.5" style="70" customWidth="1"/>
    <col min="2575" max="2575" width="9.625" style="70" customWidth="1"/>
    <col min="2576" max="2576" width="11.875" style="70" customWidth="1"/>
    <col min="2577" max="2577" width="9.625" style="70" customWidth="1"/>
    <col min="2578" max="2578" width="8.625" style="70" customWidth="1"/>
    <col min="2579" max="2579" width="9.625" style="70" customWidth="1"/>
    <col min="2580" max="2580" width="11.875" style="70" customWidth="1"/>
    <col min="2581" max="2581" width="9.625" style="70" customWidth="1"/>
    <col min="2582" max="2582" width="10.5" style="70" customWidth="1"/>
    <col min="2583" max="2587" width="10" style="70" customWidth="1"/>
    <col min="2588" max="2806" width="8.875" style="70" customWidth="1"/>
    <col min="2807" max="2815" width="9" style="70"/>
    <col min="2816" max="2816" width="9.125" style="70" customWidth="1"/>
    <col min="2817" max="2817" width="18.375" style="70" customWidth="1"/>
    <col min="2818" max="2818" width="7" style="70" customWidth="1"/>
    <col min="2819" max="2819" width="13.125" style="70" customWidth="1"/>
    <col min="2820" max="2820" width="10.75" style="70" customWidth="1"/>
    <col min="2821" max="2821" width="11.25" style="70" customWidth="1"/>
    <col min="2822" max="2822" width="10.25" style="70" customWidth="1"/>
    <col min="2823" max="2823" width="12.625" style="70" customWidth="1"/>
    <col min="2824" max="2824" width="10.25" style="70" customWidth="1"/>
    <col min="2825" max="2825" width="10.375" style="70" customWidth="1"/>
    <col min="2826" max="2826" width="11" style="70" customWidth="1"/>
    <col min="2827" max="2827" width="10.625" style="70" customWidth="1"/>
    <col min="2828" max="2828" width="10" style="70" customWidth="1"/>
    <col min="2829" max="2829" width="8.5" style="70" customWidth="1"/>
    <col min="2830" max="2830" width="9.5" style="70" customWidth="1"/>
    <col min="2831" max="2831" width="9.625" style="70" customWidth="1"/>
    <col min="2832" max="2832" width="11.875" style="70" customWidth="1"/>
    <col min="2833" max="2833" width="9.625" style="70" customWidth="1"/>
    <col min="2834" max="2834" width="8.625" style="70" customWidth="1"/>
    <col min="2835" max="2835" width="9.625" style="70" customWidth="1"/>
    <col min="2836" max="2836" width="11.875" style="70" customWidth="1"/>
    <col min="2837" max="2837" width="9.625" style="70" customWidth="1"/>
    <col min="2838" max="2838" width="10.5" style="70" customWidth="1"/>
    <col min="2839" max="2843" width="10" style="70" customWidth="1"/>
    <col min="2844" max="3062" width="8.875" style="70" customWidth="1"/>
    <col min="3063" max="3071" width="9" style="70"/>
    <col min="3072" max="3072" width="9.125" style="70" customWidth="1"/>
    <col min="3073" max="3073" width="18.375" style="70" customWidth="1"/>
    <col min="3074" max="3074" width="7" style="70" customWidth="1"/>
    <col min="3075" max="3075" width="13.125" style="70" customWidth="1"/>
    <col min="3076" max="3076" width="10.75" style="70" customWidth="1"/>
    <col min="3077" max="3077" width="11.25" style="70" customWidth="1"/>
    <col min="3078" max="3078" width="10.25" style="70" customWidth="1"/>
    <col min="3079" max="3079" width="12.625" style="70" customWidth="1"/>
    <col min="3080" max="3080" width="10.25" style="70" customWidth="1"/>
    <col min="3081" max="3081" width="10.375" style="70" customWidth="1"/>
    <col min="3082" max="3082" width="11" style="70" customWidth="1"/>
    <col min="3083" max="3083" width="10.625" style="70" customWidth="1"/>
    <col min="3084" max="3084" width="10" style="70" customWidth="1"/>
    <col min="3085" max="3085" width="8.5" style="70" customWidth="1"/>
    <col min="3086" max="3086" width="9.5" style="70" customWidth="1"/>
    <col min="3087" max="3087" width="9.625" style="70" customWidth="1"/>
    <col min="3088" max="3088" width="11.875" style="70" customWidth="1"/>
    <col min="3089" max="3089" width="9.625" style="70" customWidth="1"/>
    <col min="3090" max="3090" width="8.625" style="70" customWidth="1"/>
    <col min="3091" max="3091" width="9.625" style="70" customWidth="1"/>
    <col min="3092" max="3092" width="11.875" style="70" customWidth="1"/>
    <col min="3093" max="3093" width="9.625" style="70" customWidth="1"/>
    <col min="3094" max="3094" width="10.5" style="70" customWidth="1"/>
    <col min="3095" max="3099" width="10" style="70" customWidth="1"/>
    <col min="3100" max="3318" width="8.875" style="70" customWidth="1"/>
    <col min="3319" max="3327" width="9" style="70"/>
    <col min="3328" max="3328" width="9.125" style="70" customWidth="1"/>
    <col min="3329" max="3329" width="18.375" style="70" customWidth="1"/>
    <col min="3330" max="3330" width="7" style="70" customWidth="1"/>
    <col min="3331" max="3331" width="13.125" style="70" customWidth="1"/>
    <col min="3332" max="3332" width="10.75" style="70" customWidth="1"/>
    <col min="3333" max="3333" width="11.25" style="70" customWidth="1"/>
    <col min="3334" max="3334" width="10.25" style="70" customWidth="1"/>
    <col min="3335" max="3335" width="12.625" style="70" customWidth="1"/>
    <col min="3336" max="3336" width="10.25" style="70" customWidth="1"/>
    <col min="3337" max="3337" width="10.375" style="70" customWidth="1"/>
    <col min="3338" max="3338" width="11" style="70" customWidth="1"/>
    <col min="3339" max="3339" width="10.625" style="70" customWidth="1"/>
    <col min="3340" max="3340" width="10" style="70" customWidth="1"/>
    <col min="3341" max="3341" width="8.5" style="70" customWidth="1"/>
    <col min="3342" max="3342" width="9.5" style="70" customWidth="1"/>
    <col min="3343" max="3343" width="9.625" style="70" customWidth="1"/>
    <col min="3344" max="3344" width="11.875" style="70" customWidth="1"/>
    <col min="3345" max="3345" width="9.625" style="70" customWidth="1"/>
    <col min="3346" max="3346" width="8.625" style="70" customWidth="1"/>
    <col min="3347" max="3347" width="9.625" style="70" customWidth="1"/>
    <col min="3348" max="3348" width="11.875" style="70" customWidth="1"/>
    <col min="3349" max="3349" width="9.625" style="70" customWidth="1"/>
    <col min="3350" max="3350" width="10.5" style="70" customWidth="1"/>
    <col min="3351" max="3355" width="10" style="70" customWidth="1"/>
    <col min="3356" max="3574" width="8.875" style="70" customWidth="1"/>
    <col min="3575" max="3583" width="9" style="70"/>
    <col min="3584" max="3584" width="9.125" style="70" customWidth="1"/>
    <col min="3585" max="3585" width="18.375" style="70" customWidth="1"/>
    <col min="3586" max="3586" width="7" style="70" customWidth="1"/>
    <col min="3587" max="3587" width="13.125" style="70" customWidth="1"/>
    <col min="3588" max="3588" width="10.75" style="70" customWidth="1"/>
    <col min="3589" max="3589" width="11.25" style="70" customWidth="1"/>
    <col min="3590" max="3590" width="10.25" style="70" customWidth="1"/>
    <col min="3591" max="3591" width="12.625" style="70" customWidth="1"/>
    <col min="3592" max="3592" width="10.25" style="70" customWidth="1"/>
    <col min="3593" max="3593" width="10.375" style="70" customWidth="1"/>
    <col min="3594" max="3594" width="11" style="70" customWidth="1"/>
    <col min="3595" max="3595" width="10.625" style="70" customWidth="1"/>
    <col min="3596" max="3596" width="10" style="70" customWidth="1"/>
    <col min="3597" max="3597" width="8.5" style="70" customWidth="1"/>
    <col min="3598" max="3598" width="9.5" style="70" customWidth="1"/>
    <col min="3599" max="3599" width="9.625" style="70" customWidth="1"/>
    <col min="3600" max="3600" width="11.875" style="70" customWidth="1"/>
    <col min="3601" max="3601" width="9.625" style="70" customWidth="1"/>
    <col min="3602" max="3602" width="8.625" style="70" customWidth="1"/>
    <col min="3603" max="3603" width="9.625" style="70" customWidth="1"/>
    <col min="3604" max="3604" width="11.875" style="70" customWidth="1"/>
    <col min="3605" max="3605" width="9.625" style="70" customWidth="1"/>
    <col min="3606" max="3606" width="10.5" style="70" customWidth="1"/>
    <col min="3607" max="3611" width="10" style="70" customWidth="1"/>
    <col min="3612" max="3830" width="8.875" style="70" customWidth="1"/>
    <col min="3831" max="3839" width="9" style="70"/>
    <col min="3840" max="3840" width="9.125" style="70" customWidth="1"/>
    <col min="3841" max="3841" width="18.375" style="70" customWidth="1"/>
    <col min="3842" max="3842" width="7" style="70" customWidth="1"/>
    <col min="3843" max="3843" width="13.125" style="70" customWidth="1"/>
    <col min="3844" max="3844" width="10.75" style="70" customWidth="1"/>
    <col min="3845" max="3845" width="11.25" style="70" customWidth="1"/>
    <col min="3846" max="3846" width="10.25" style="70" customWidth="1"/>
    <col min="3847" max="3847" width="12.625" style="70" customWidth="1"/>
    <col min="3848" max="3848" width="10.25" style="70" customWidth="1"/>
    <col min="3849" max="3849" width="10.375" style="70" customWidth="1"/>
    <col min="3850" max="3850" width="11" style="70" customWidth="1"/>
    <col min="3851" max="3851" width="10.625" style="70" customWidth="1"/>
    <col min="3852" max="3852" width="10" style="70" customWidth="1"/>
    <col min="3853" max="3853" width="8.5" style="70" customWidth="1"/>
    <col min="3854" max="3854" width="9.5" style="70" customWidth="1"/>
    <col min="3855" max="3855" width="9.625" style="70" customWidth="1"/>
    <col min="3856" max="3856" width="11.875" style="70" customWidth="1"/>
    <col min="3857" max="3857" width="9.625" style="70" customWidth="1"/>
    <col min="3858" max="3858" width="8.625" style="70" customWidth="1"/>
    <col min="3859" max="3859" width="9.625" style="70" customWidth="1"/>
    <col min="3860" max="3860" width="11.875" style="70" customWidth="1"/>
    <col min="3861" max="3861" width="9.625" style="70" customWidth="1"/>
    <col min="3862" max="3862" width="10.5" style="70" customWidth="1"/>
    <col min="3863" max="3867" width="10" style="70" customWidth="1"/>
    <col min="3868" max="4086" width="8.875" style="70" customWidth="1"/>
    <col min="4087" max="4095" width="9" style="70"/>
    <col min="4096" max="4096" width="9.125" style="70" customWidth="1"/>
    <col min="4097" max="4097" width="18.375" style="70" customWidth="1"/>
    <col min="4098" max="4098" width="7" style="70" customWidth="1"/>
    <col min="4099" max="4099" width="13.125" style="70" customWidth="1"/>
    <col min="4100" max="4100" width="10.75" style="70" customWidth="1"/>
    <col min="4101" max="4101" width="11.25" style="70" customWidth="1"/>
    <col min="4102" max="4102" width="10.25" style="70" customWidth="1"/>
    <col min="4103" max="4103" width="12.625" style="70" customWidth="1"/>
    <col min="4104" max="4104" width="10.25" style="70" customWidth="1"/>
    <col min="4105" max="4105" width="10.375" style="70" customWidth="1"/>
    <col min="4106" max="4106" width="11" style="70" customWidth="1"/>
    <col min="4107" max="4107" width="10.625" style="70" customWidth="1"/>
    <col min="4108" max="4108" width="10" style="70" customWidth="1"/>
    <col min="4109" max="4109" width="8.5" style="70" customWidth="1"/>
    <col min="4110" max="4110" width="9.5" style="70" customWidth="1"/>
    <col min="4111" max="4111" width="9.625" style="70" customWidth="1"/>
    <col min="4112" max="4112" width="11.875" style="70" customWidth="1"/>
    <col min="4113" max="4113" width="9.625" style="70" customWidth="1"/>
    <col min="4114" max="4114" width="8.625" style="70" customWidth="1"/>
    <col min="4115" max="4115" width="9.625" style="70" customWidth="1"/>
    <col min="4116" max="4116" width="11.875" style="70" customWidth="1"/>
    <col min="4117" max="4117" width="9.625" style="70" customWidth="1"/>
    <col min="4118" max="4118" width="10.5" style="70" customWidth="1"/>
    <col min="4119" max="4123" width="10" style="70" customWidth="1"/>
    <col min="4124" max="4342" width="8.875" style="70" customWidth="1"/>
    <col min="4343" max="4351" width="9" style="70"/>
    <col min="4352" max="4352" width="9.125" style="70" customWidth="1"/>
    <col min="4353" max="4353" width="18.375" style="70" customWidth="1"/>
    <col min="4354" max="4354" width="7" style="70" customWidth="1"/>
    <col min="4355" max="4355" width="13.125" style="70" customWidth="1"/>
    <col min="4356" max="4356" width="10.75" style="70" customWidth="1"/>
    <col min="4357" max="4357" width="11.25" style="70" customWidth="1"/>
    <col min="4358" max="4358" width="10.25" style="70" customWidth="1"/>
    <col min="4359" max="4359" width="12.625" style="70" customWidth="1"/>
    <col min="4360" max="4360" width="10.25" style="70" customWidth="1"/>
    <col min="4361" max="4361" width="10.375" style="70" customWidth="1"/>
    <col min="4362" max="4362" width="11" style="70" customWidth="1"/>
    <col min="4363" max="4363" width="10.625" style="70" customWidth="1"/>
    <col min="4364" max="4364" width="10" style="70" customWidth="1"/>
    <col min="4365" max="4365" width="8.5" style="70" customWidth="1"/>
    <col min="4366" max="4366" width="9.5" style="70" customWidth="1"/>
    <col min="4367" max="4367" width="9.625" style="70" customWidth="1"/>
    <col min="4368" max="4368" width="11.875" style="70" customWidth="1"/>
    <col min="4369" max="4369" width="9.625" style="70" customWidth="1"/>
    <col min="4370" max="4370" width="8.625" style="70" customWidth="1"/>
    <col min="4371" max="4371" width="9.625" style="70" customWidth="1"/>
    <col min="4372" max="4372" width="11.875" style="70" customWidth="1"/>
    <col min="4373" max="4373" width="9.625" style="70" customWidth="1"/>
    <col min="4374" max="4374" width="10.5" style="70" customWidth="1"/>
    <col min="4375" max="4379" width="10" style="70" customWidth="1"/>
    <col min="4380" max="4598" width="8.875" style="70" customWidth="1"/>
    <col min="4599" max="4607" width="9" style="70"/>
    <col min="4608" max="4608" width="9.125" style="70" customWidth="1"/>
    <col min="4609" max="4609" width="18.375" style="70" customWidth="1"/>
    <col min="4610" max="4610" width="7" style="70" customWidth="1"/>
    <col min="4611" max="4611" width="13.125" style="70" customWidth="1"/>
    <col min="4612" max="4612" width="10.75" style="70" customWidth="1"/>
    <col min="4613" max="4613" width="11.25" style="70" customWidth="1"/>
    <col min="4614" max="4614" width="10.25" style="70" customWidth="1"/>
    <col min="4615" max="4615" width="12.625" style="70" customWidth="1"/>
    <col min="4616" max="4616" width="10.25" style="70" customWidth="1"/>
    <col min="4617" max="4617" width="10.375" style="70" customWidth="1"/>
    <col min="4618" max="4618" width="11" style="70" customWidth="1"/>
    <col min="4619" max="4619" width="10.625" style="70" customWidth="1"/>
    <col min="4620" max="4620" width="10" style="70" customWidth="1"/>
    <col min="4621" max="4621" width="8.5" style="70" customWidth="1"/>
    <col min="4622" max="4622" width="9.5" style="70" customWidth="1"/>
    <col min="4623" max="4623" width="9.625" style="70" customWidth="1"/>
    <col min="4624" max="4624" width="11.875" style="70" customWidth="1"/>
    <col min="4625" max="4625" width="9.625" style="70" customWidth="1"/>
    <col min="4626" max="4626" width="8.625" style="70" customWidth="1"/>
    <col min="4627" max="4627" width="9.625" style="70" customWidth="1"/>
    <col min="4628" max="4628" width="11.875" style="70" customWidth="1"/>
    <col min="4629" max="4629" width="9.625" style="70" customWidth="1"/>
    <col min="4630" max="4630" width="10.5" style="70" customWidth="1"/>
    <col min="4631" max="4635" width="10" style="70" customWidth="1"/>
    <col min="4636" max="4854" width="8.875" style="70" customWidth="1"/>
    <col min="4855" max="4863" width="9" style="70"/>
    <col min="4864" max="4864" width="9.125" style="70" customWidth="1"/>
    <col min="4865" max="4865" width="18.375" style="70" customWidth="1"/>
    <col min="4866" max="4866" width="7" style="70" customWidth="1"/>
    <col min="4867" max="4867" width="13.125" style="70" customWidth="1"/>
    <col min="4868" max="4868" width="10.75" style="70" customWidth="1"/>
    <col min="4869" max="4869" width="11.25" style="70" customWidth="1"/>
    <col min="4870" max="4870" width="10.25" style="70" customWidth="1"/>
    <col min="4871" max="4871" width="12.625" style="70" customWidth="1"/>
    <col min="4872" max="4872" width="10.25" style="70" customWidth="1"/>
    <col min="4873" max="4873" width="10.375" style="70" customWidth="1"/>
    <col min="4874" max="4874" width="11" style="70" customWidth="1"/>
    <col min="4875" max="4875" width="10.625" style="70" customWidth="1"/>
    <col min="4876" max="4876" width="10" style="70" customWidth="1"/>
    <col min="4877" max="4877" width="8.5" style="70" customWidth="1"/>
    <col min="4878" max="4878" width="9.5" style="70" customWidth="1"/>
    <col min="4879" max="4879" width="9.625" style="70" customWidth="1"/>
    <col min="4880" max="4880" width="11.875" style="70" customWidth="1"/>
    <col min="4881" max="4881" width="9.625" style="70" customWidth="1"/>
    <col min="4882" max="4882" width="8.625" style="70" customWidth="1"/>
    <col min="4883" max="4883" width="9.625" style="70" customWidth="1"/>
    <col min="4884" max="4884" width="11.875" style="70" customWidth="1"/>
    <col min="4885" max="4885" width="9.625" style="70" customWidth="1"/>
    <col min="4886" max="4886" width="10.5" style="70" customWidth="1"/>
    <col min="4887" max="4891" width="10" style="70" customWidth="1"/>
    <col min="4892" max="5110" width="8.875" style="70" customWidth="1"/>
    <col min="5111" max="5119" width="9" style="70"/>
    <col min="5120" max="5120" width="9.125" style="70" customWidth="1"/>
    <col min="5121" max="5121" width="18.375" style="70" customWidth="1"/>
    <col min="5122" max="5122" width="7" style="70" customWidth="1"/>
    <col min="5123" max="5123" width="13.125" style="70" customWidth="1"/>
    <col min="5124" max="5124" width="10.75" style="70" customWidth="1"/>
    <col min="5125" max="5125" width="11.25" style="70" customWidth="1"/>
    <col min="5126" max="5126" width="10.25" style="70" customWidth="1"/>
    <col min="5127" max="5127" width="12.625" style="70" customWidth="1"/>
    <col min="5128" max="5128" width="10.25" style="70" customWidth="1"/>
    <col min="5129" max="5129" width="10.375" style="70" customWidth="1"/>
    <col min="5130" max="5130" width="11" style="70" customWidth="1"/>
    <col min="5131" max="5131" width="10.625" style="70" customWidth="1"/>
    <col min="5132" max="5132" width="10" style="70" customWidth="1"/>
    <col min="5133" max="5133" width="8.5" style="70" customWidth="1"/>
    <col min="5134" max="5134" width="9.5" style="70" customWidth="1"/>
    <col min="5135" max="5135" width="9.625" style="70" customWidth="1"/>
    <col min="5136" max="5136" width="11.875" style="70" customWidth="1"/>
    <col min="5137" max="5137" width="9.625" style="70" customWidth="1"/>
    <col min="5138" max="5138" width="8.625" style="70" customWidth="1"/>
    <col min="5139" max="5139" width="9.625" style="70" customWidth="1"/>
    <col min="5140" max="5140" width="11.875" style="70" customWidth="1"/>
    <col min="5141" max="5141" width="9.625" style="70" customWidth="1"/>
    <col min="5142" max="5142" width="10.5" style="70" customWidth="1"/>
    <col min="5143" max="5147" width="10" style="70" customWidth="1"/>
    <col min="5148" max="5366" width="8.875" style="70" customWidth="1"/>
    <col min="5367" max="5375" width="9" style="70"/>
    <col min="5376" max="5376" width="9.125" style="70" customWidth="1"/>
    <col min="5377" max="5377" width="18.375" style="70" customWidth="1"/>
    <col min="5378" max="5378" width="7" style="70" customWidth="1"/>
    <col min="5379" max="5379" width="13.125" style="70" customWidth="1"/>
    <col min="5380" max="5380" width="10.75" style="70" customWidth="1"/>
    <col min="5381" max="5381" width="11.25" style="70" customWidth="1"/>
    <col min="5382" max="5382" width="10.25" style="70" customWidth="1"/>
    <col min="5383" max="5383" width="12.625" style="70" customWidth="1"/>
    <col min="5384" max="5384" width="10.25" style="70" customWidth="1"/>
    <col min="5385" max="5385" width="10.375" style="70" customWidth="1"/>
    <col min="5386" max="5386" width="11" style="70" customWidth="1"/>
    <col min="5387" max="5387" width="10.625" style="70" customWidth="1"/>
    <col min="5388" max="5388" width="10" style="70" customWidth="1"/>
    <col min="5389" max="5389" width="8.5" style="70" customWidth="1"/>
    <col min="5390" max="5390" width="9.5" style="70" customWidth="1"/>
    <col min="5391" max="5391" width="9.625" style="70" customWidth="1"/>
    <col min="5392" max="5392" width="11.875" style="70" customWidth="1"/>
    <col min="5393" max="5393" width="9.625" style="70" customWidth="1"/>
    <col min="5394" max="5394" width="8.625" style="70" customWidth="1"/>
    <col min="5395" max="5395" width="9.625" style="70" customWidth="1"/>
    <col min="5396" max="5396" width="11.875" style="70" customWidth="1"/>
    <col min="5397" max="5397" width="9.625" style="70" customWidth="1"/>
    <col min="5398" max="5398" width="10.5" style="70" customWidth="1"/>
    <col min="5399" max="5403" width="10" style="70" customWidth="1"/>
    <col min="5404" max="5622" width="8.875" style="70" customWidth="1"/>
    <col min="5623" max="5631" width="9" style="70"/>
    <col min="5632" max="5632" width="9.125" style="70" customWidth="1"/>
    <col min="5633" max="5633" width="18.375" style="70" customWidth="1"/>
    <col min="5634" max="5634" width="7" style="70" customWidth="1"/>
    <col min="5635" max="5635" width="13.125" style="70" customWidth="1"/>
    <col min="5636" max="5636" width="10.75" style="70" customWidth="1"/>
    <col min="5637" max="5637" width="11.25" style="70" customWidth="1"/>
    <col min="5638" max="5638" width="10.25" style="70" customWidth="1"/>
    <col min="5639" max="5639" width="12.625" style="70" customWidth="1"/>
    <col min="5640" max="5640" width="10.25" style="70" customWidth="1"/>
    <col min="5641" max="5641" width="10.375" style="70" customWidth="1"/>
    <col min="5642" max="5642" width="11" style="70" customWidth="1"/>
    <col min="5643" max="5643" width="10.625" style="70" customWidth="1"/>
    <col min="5644" max="5644" width="10" style="70" customWidth="1"/>
    <col min="5645" max="5645" width="8.5" style="70" customWidth="1"/>
    <col min="5646" max="5646" width="9.5" style="70" customWidth="1"/>
    <col min="5647" max="5647" width="9.625" style="70" customWidth="1"/>
    <col min="5648" max="5648" width="11.875" style="70" customWidth="1"/>
    <col min="5649" max="5649" width="9.625" style="70" customWidth="1"/>
    <col min="5650" max="5650" width="8.625" style="70" customWidth="1"/>
    <col min="5651" max="5651" width="9.625" style="70" customWidth="1"/>
    <col min="5652" max="5652" width="11.875" style="70" customWidth="1"/>
    <col min="5653" max="5653" width="9.625" style="70" customWidth="1"/>
    <col min="5654" max="5654" width="10.5" style="70" customWidth="1"/>
    <col min="5655" max="5659" width="10" style="70" customWidth="1"/>
    <col min="5660" max="5878" width="8.875" style="70" customWidth="1"/>
    <col min="5879" max="5887" width="9" style="70"/>
    <col min="5888" max="5888" width="9.125" style="70" customWidth="1"/>
    <col min="5889" max="5889" width="18.375" style="70" customWidth="1"/>
    <col min="5890" max="5890" width="7" style="70" customWidth="1"/>
    <col min="5891" max="5891" width="13.125" style="70" customWidth="1"/>
    <col min="5892" max="5892" width="10.75" style="70" customWidth="1"/>
    <col min="5893" max="5893" width="11.25" style="70" customWidth="1"/>
    <col min="5894" max="5894" width="10.25" style="70" customWidth="1"/>
    <col min="5895" max="5895" width="12.625" style="70" customWidth="1"/>
    <col min="5896" max="5896" width="10.25" style="70" customWidth="1"/>
    <col min="5897" max="5897" width="10.375" style="70" customWidth="1"/>
    <col min="5898" max="5898" width="11" style="70" customWidth="1"/>
    <col min="5899" max="5899" width="10.625" style="70" customWidth="1"/>
    <col min="5900" max="5900" width="10" style="70" customWidth="1"/>
    <col min="5901" max="5901" width="8.5" style="70" customWidth="1"/>
    <col min="5902" max="5902" width="9.5" style="70" customWidth="1"/>
    <col min="5903" max="5903" width="9.625" style="70" customWidth="1"/>
    <col min="5904" max="5904" width="11.875" style="70" customWidth="1"/>
    <col min="5905" max="5905" width="9.625" style="70" customWidth="1"/>
    <col min="5906" max="5906" width="8.625" style="70" customWidth="1"/>
    <col min="5907" max="5907" width="9.625" style="70" customWidth="1"/>
    <col min="5908" max="5908" width="11.875" style="70" customWidth="1"/>
    <col min="5909" max="5909" width="9.625" style="70" customWidth="1"/>
    <col min="5910" max="5910" width="10.5" style="70" customWidth="1"/>
    <col min="5911" max="5915" width="10" style="70" customWidth="1"/>
    <col min="5916" max="6134" width="8.875" style="70" customWidth="1"/>
    <col min="6135" max="6143" width="9" style="70"/>
    <col min="6144" max="6144" width="9.125" style="70" customWidth="1"/>
    <col min="6145" max="6145" width="18.375" style="70" customWidth="1"/>
    <col min="6146" max="6146" width="7" style="70" customWidth="1"/>
    <col min="6147" max="6147" width="13.125" style="70" customWidth="1"/>
    <col min="6148" max="6148" width="10.75" style="70" customWidth="1"/>
    <col min="6149" max="6149" width="11.25" style="70" customWidth="1"/>
    <col min="6150" max="6150" width="10.25" style="70" customWidth="1"/>
    <col min="6151" max="6151" width="12.625" style="70" customWidth="1"/>
    <col min="6152" max="6152" width="10.25" style="70" customWidth="1"/>
    <col min="6153" max="6153" width="10.375" style="70" customWidth="1"/>
    <col min="6154" max="6154" width="11" style="70" customWidth="1"/>
    <col min="6155" max="6155" width="10.625" style="70" customWidth="1"/>
    <col min="6156" max="6156" width="10" style="70" customWidth="1"/>
    <col min="6157" max="6157" width="8.5" style="70" customWidth="1"/>
    <col min="6158" max="6158" width="9.5" style="70" customWidth="1"/>
    <col min="6159" max="6159" width="9.625" style="70" customWidth="1"/>
    <col min="6160" max="6160" width="11.875" style="70" customWidth="1"/>
    <col min="6161" max="6161" width="9.625" style="70" customWidth="1"/>
    <col min="6162" max="6162" width="8.625" style="70" customWidth="1"/>
    <col min="6163" max="6163" width="9.625" style="70" customWidth="1"/>
    <col min="6164" max="6164" width="11.875" style="70" customWidth="1"/>
    <col min="6165" max="6165" width="9.625" style="70" customWidth="1"/>
    <col min="6166" max="6166" width="10.5" style="70" customWidth="1"/>
    <col min="6167" max="6171" width="10" style="70" customWidth="1"/>
    <col min="6172" max="6390" width="8.875" style="70" customWidth="1"/>
    <col min="6391" max="6399" width="9" style="70"/>
    <col min="6400" max="6400" width="9.125" style="70" customWidth="1"/>
    <col min="6401" max="6401" width="18.375" style="70" customWidth="1"/>
    <col min="6402" max="6402" width="7" style="70" customWidth="1"/>
    <col min="6403" max="6403" width="13.125" style="70" customWidth="1"/>
    <col min="6404" max="6404" width="10.75" style="70" customWidth="1"/>
    <col min="6405" max="6405" width="11.25" style="70" customWidth="1"/>
    <col min="6406" max="6406" width="10.25" style="70" customWidth="1"/>
    <col min="6407" max="6407" width="12.625" style="70" customWidth="1"/>
    <col min="6408" max="6408" width="10.25" style="70" customWidth="1"/>
    <col min="6409" max="6409" width="10.375" style="70" customWidth="1"/>
    <col min="6410" max="6410" width="11" style="70" customWidth="1"/>
    <col min="6411" max="6411" width="10.625" style="70" customWidth="1"/>
    <col min="6412" max="6412" width="10" style="70" customWidth="1"/>
    <col min="6413" max="6413" width="8.5" style="70" customWidth="1"/>
    <col min="6414" max="6414" width="9.5" style="70" customWidth="1"/>
    <col min="6415" max="6415" width="9.625" style="70" customWidth="1"/>
    <col min="6416" max="6416" width="11.875" style="70" customWidth="1"/>
    <col min="6417" max="6417" width="9.625" style="70" customWidth="1"/>
    <col min="6418" max="6418" width="8.625" style="70" customWidth="1"/>
    <col min="6419" max="6419" width="9.625" style="70" customWidth="1"/>
    <col min="6420" max="6420" width="11.875" style="70" customWidth="1"/>
    <col min="6421" max="6421" width="9.625" style="70" customWidth="1"/>
    <col min="6422" max="6422" width="10.5" style="70" customWidth="1"/>
    <col min="6423" max="6427" width="10" style="70" customWidth="1"/>
    <col min="6428" max="6646" width="8.875" style="70" customWidth="1"/>
    <col min="6647" max="6655" width="9" style="70"/>
    <col min="6656" max="6656" width="9.125" style="70" customWidth="1"/>
    <col min="6657" max="6657" width="18.375" style="70" customWidth="1"/>
    <col min="6658" max="6658" width="7" style="70" customWidth="1"/>
    <col min="6659" max="6659" width="13.125" style="70" customWidth="1"/>
    <col min="6660" max="6660" width="10.75" style="70" customWidth="1"/>
    <col min="6661" max="6661" width="11.25" style="70" customWidth="1"/>
    <col min="6662" max="6662" width="10.25" style="70" customWidth="1"/>
    <col min="6663" max="6663" width="12.625" style="70" customWidth="1"/>
    <col min="6664" max="6664" width="10.25" style="70" customWidth="1"/>
    <col min="6665" max="6665" width="10.375" style="70" customWidth="1"/>
    <col min="6666" max="6666" width="11" style="70" customWidth="1"/>
    <col min="6667" max="6667" width="10.625" style="70" customWidth="1"/>
    <col min="6668" max="6668" width="10" style="70" customWidth="1"/>
    <col min="6669" max="6669" width="8.5" style="70" customWidth="1"/>
    <col min="6670" max="6670" width="9.5" style="70" customWidth="1"/>
    <col min="6671" max="6671" width="9.625" style="70" customWidth="1"/>
    <col min="6672" max="6672" width="11.875" style="70" customWidth="1"/>
    <col min="6673" max="6673" width="9.625" style="70" customWidth="1"/>
    <col min="6674" max="6674" width="8.625" style="70" customWidth="1"/>
    <col min="6675" max="6675" width="9.625" style="70" customWidth="1"/>
    <col min="6676" max="6676" width="11.875" style="70" customWidth="1"/>
    <col min="6677" max="6677" width="9.625" style="70" customWidth="1"/>
    <col min="6678" max="6678" width="10.5" style="70" customWidth="1"/>
    <col min="6679" max="6683" width="10" style="70" customWidth="1"/>
    <col min="6684" max="6902" width="8.875" style="70" customWidth="1"/>
    <col min="6903" max="6911" width="9" style="70"/>
    <col min="6912" max="6912" width="9.125" style="70" customWidth="1"/>
    <col min="6913" max="6913" width="18.375" style="70" customWidth="1"/>
    <col min="6914" max="6914" width="7" style="70" customWidth="1"/>
    <col min="6915" max="6915" width="13.125" style="70" customWidth="1"/>
    <col min="6916" max="6916" width="10.75" style="70" customWidth="1"/>
    <col min="6917" max="6917" width="11.25" style="70" customWidth="1"/>
    <col min="6918" max="6918" width="10.25" style="70" customWidth="1"/>
    <col min="6919" max="6919" width="12.625" style="70" customWidth="1"/>
    <col min="6920" max="6920" width="10.25" style="70" customWidth="1"/>
    <col min="6921" max="6921" width="10.375" style="70" customWidth="1"/>
    <col min="6922" max="6922" width="11" style="70" customWidth="1"/>
    <col min="6923" max="6923" width="10.625" style="70" customWidth="1"/>
    <col min="6924" max="6924" width="10" style="70" customWidth="1"/>
    <col min="6925" max="6925" width="8.5" style="70" customWidth="1"/>
    <col min="6926" max="6926" width="9.5" style="70" customWidth="1"/>
    <col min="6927" max="6927" width="9.625" style="70" customWidth="1"/>
    <col min="6928" max="6928" width="11.875" style="70" customWidth="1"/>
    <col min="6929" max="6929" width="9.625" style="70" customWidth="1"/>
    <col min="6930" max="6930" width="8.625" style="70" customWidth="1"/>
    <col min="6931" max="6931" width="9.625" style="70" customWidth="1"/>
    <col min="6932" max="6932" width="11.875" style="70" customWidth="1"/>
    <col min="6933" max="6933" width="9.625" style="70" customWidth="1"/>
    <col min="6934" max="6934" width="10.5" style="70" customWidth="1"/>
    <col min="6935" max="6939" width="10" style="70" customWidth="1"/>
    <col min="6940" max="7158" width="8.875" style="70" customWidth="1"/>
    <col min="7159" max="7167" width="9" style="70"/>
    <col min="7168" max="7168" width="9.125" style="70" customWidth="1"/>
    <col min="7169" max="7169" width="18.375" style="70" customWidth="1"/>
    <col min="7170" max="7170" width="7" style="70" customWidth="1"/>
    <col min="7171" max="7171" width="13.125" style="70" customWidth="1"/>
    <col min="7172" max="7172" width="10.75" style="70" customWidth="1"/>
    <col min="7173" max="7173" width="11.25" style="70" customWidth="1"/>
    <col min="7174" max="7174" width="10.25" style="70" customWidth="1"/>
    <col min="7175" max="7175" width="12.625" style="70" customWidth="1"/>
    <col min="7176" max="7176" width="10.25" style="70" customWidth="1"/>
    <col min="7177" max="7177" width="10.375" style="70" customWidth="1"/>
    <col min="7178" max="7178" width="11" style="70" customWidth="1"/>
    <col min="7179" max="7179" width="10.625" style="70" customWidth="1"/>
    <col min="7180" max="7180" width="10" style="70" customWidth="1"/>
    <col min="7181" max="7181" width="8.5" style="70" customWidth="1"/>
    <col min="7182" max="7182" width="9.5" style="70" customWidth="1"/>
    <col min="7183" max="7183" width="9.625" style="70" customWidth="1"/>
    <col min="7184" max="7184" width="11.875" style="70" customWidth="1"/>
    <col min="7185" max="7185" width="9.625" style="70" customWidth="1"/>
    <col min="7186" max="7186" width="8.625" style="70" customWidth="1"/>
    <col min="7187" max="7187" width="9.625" style="70" customWidth="1"/>
    <col min="7188" max="7188" width="11.875" style="70" customWidth="1"/>
    <col min="7189" max="7189" width="9.625" style="70" customWidth="1"/>
    <col min="7190" max="7190" width="10.5" style="70" customWidth="1"/>
    <col min="7191" max="7195" width="10" style="70" customWidth="1"/>
    <col min="7196" max="7414" width="8.875" style="70" customWidth="1"/>
    <col min="7415" max="7423" width="9" style="70"/>
    <col min="7424" max="7424" width="9.125" style="70" customWidth="1"/>
    <col min="7425" max="7425" width="18.375" style="70" customWidth="1"/>
    <col min="7426" max="7426" width="7" style="70" customWidth="1"/>
    <col min="7427" max="7427" width="13.125" style="70" customWidth="1"/>
    <col min="7428" max="7428" width="10.75" style="70" customWidth="1"/>
    <col min="7429" max="7429" width="11.25" style="70" customWidth="1"/>
    <col min="7430" max="7430" width="10.25" style="70" customWidth="1"/>
    <col min="7431" max="7431" width="12.625" style="70" customWidth="1"/>
    <col min="7432" max="7432" width="10.25" style="70" customWidth="1"/>
    <col min="7433" max="7433" width="10.375" style="70" customWidth="1"/>
    <col min="7434" max="7434" width="11" style="70" customWidth="1"/>
    <col min="7435" max="7435" width="10.625" style="70" customWidth="1"/>
    <col min="7436" max="7436" width="10" style="70" customWidth="1"/>
    <col min="7437" max="7437" width="8.5" style="70" customWidth="1"/>
    <col min="7438" max="7438" width="9.5" style="70" customWidth="1"/>
    <col min="7439" max="7439" width="9.625" style="70" customWidth="1"/>
    <col min="7440" max="7440" width="11.875" style="70" customWidth="1"/>
    <col min="7441" max="7441" width="9.625" style="70" customWidth="1"/>
    <col min="7442" max="7442" width="8.625" style="70" customWidth="1"/>
    <col min="7443" max="7443" width="9.625" style="70" customWidth="1"/>
    <col min="7444" max="7444" width="11.875" style="70" customWidth="1"/>
    <col min="7445" max="7445" width="9.625" style="70" customWidth="1"/>
    <col min="7446" max="7446" width="10.5" style="70" customWidth="1"/>
    <col min="7447" max="7451" width="10" style="70" customWidth="1"/>
    <col min="7452" max="7670" width="8.875" style="70" customWidth="1"/>
    <col min="7671" max="7679" width="9" style="70"/>
    <col min="7680" max="7680" width="9.125" style="70" customWidth="1"/>
    <col min="7681" max="7681" width="18.375" style="70" customWidth="1"/>
    <col min="7682" max="7682" width="7" style="70" customWidth="1"/>
    <col min="7683" max="7683" width="13.125" style="70" customWidth="1"/>
    <col min="7684" max="7684" width="10.75" style="70" customWidth="1"/>
    <col min="7685" max="7685" width="11.25" style="70" customWidth="1"/>
    <col min="7686" max="7686" width="10.25" style="70" customWidth="1"/>
    <col min="7687" max="7687" width="12.625" style="70" customWidth="1"/>
    <col min="7688" max="7688" width="10.25" style="70" customWidth="1"/>
    <col min="7689" max="7689" width="10.375" style="70" customWidth="1"/>
    <col min="7690" max="7690" width="11" style="70" customWidth="1"/>
    <col min="7691" max="7691" width="10.625" style="70" customWidth="1"/>
    <col min="7692" max="7692" width="10" style="70" customWidth="1"/>
    <col min="7693" max="7693" width="8.5" style="70" customWidth="1"/>
    <col min="7694" max="7694" width="9.5" style="70" customWidth="1"/>
    <col min="7695" max="7695" width="9.625" style="70" customWidth="1"/>
    <col min="7696" max="7696" width="11.875" style="70" customWidth="1"/>
    <col min="7697" max="7697" width="9.625" style="70" customWidth="1"/>
    <col min="7698" max="7698" width="8.625" style="70" customWidth="1"/>
    <col min="7699" max="7699" width="9.625" style="70" customWidth="1"/>
    <col min="7700" max="7700" width="11.875" style="70" customWidth="1"/>
    <col min="7701" max="7701" width="9.625" style="70" customWidth="1"/>
    <col min="7702" max="7702" width="10.5" style="70" customWidth="1"/>
    <col min="7703" max="7707" width="10" style="70" customWidth="1"/>
    <col min="7708" max="7926" width="8.875" style="70" customWidth="1"/>
    <col min="7927" max="7935" width="9" style="70"/>
    <col min="7936" max="7936" width="9.125" style="70" customWidth="1"/>
    <col min="7937" max="7937" width="18.375" style="70" customWidth="1"/>
    <col min="7938" max="7938" width="7" style="70" customWidth="1"/>
    <col min="7939" max="7939" width="13.125" style="70" customWidth="1"/>
    <col min="7940" max="7940" width="10.75" style="70" customWidth="1"/>
    <col min="7941" max="7941" width="11.25" style="70" customWidth="1"/>
    <col min="7942" max="7942" width="10.25" style="70" customWidth="1"/>
    <col min="7943" max="7943" width="12.625" style="70" customWidth="1"/>
    <col min="7944" max="7944" width="10.25" style="70" customWidth="1"/>
    <col min="7945" max="7945" width="10.375" style="70" customWidth="1"/>
    <col min="7946" max="7946" width="11" style="70" customWidth="1"/>
    <col min="7947" max="7947" width="10.625" style="70" customWidth="1"/>
    <col min="7948" max="7948" width="10" style="70" customWidth="1"/>
    <col min="7949" max="7949" width="8.5" style="70" customWidth="1"/>
    <col min="7950" max="7950" width="9.5" style="70" customWidth="1"/>
    <col min="7951" max="7951" width="9.625" style="70" customWidth="1"/>
    <col min="7952" max="7952" width="11.875" style="70" customWidth="1"/>
    <col min="7953" max="7953" width="9.625" style="70" customWidth="1"/>
    <col min="7954" max="7954" width="8.625" style="70" customWidth="1"/>
    <col min="7955" max="7955" width="9.625" style="70" customWidth="1"/>
    <col min="7956" max="7956" width="11.875" style="70" customWidth="1"/>
    <col min="7957" max="7957" width="9.625" style="70" customWidth="1"/>
    <col min="7958" max="7958" width="10.5" style="70" customWidth="1"/>
    <col min="7959" max="7963" width="10" style="70" customWidth="1"/>
    <col min="7964" max="8182" width="8.875" style="70" customWidth="1"/>
    <col min="8183" max="8191" width="9" style="70"/>
    <col min="8192" max="8192" width="9.125" style="70" customWidth="1"/>
    <col min="8193" max="8193" width="18.375" style="70" customWidth="1"/>
    <col min="8194" max="8194" width="7" style="70" customWidth="1"/>
    <col min="8195" max="8195" width="13.125" style="70" customWidth="1"/>
    <col min="8196" max="8196" width="10.75" style="70" customWidth="1"/>
    <col min="8197" max="8197" width="11.25" style="70" customWidth="1"/>
    <col min="8198" max="8198" width="10.25" style="70" customWidth="1"/>
    <col min="8199" max="8199" width="12.625" style="70" customWidth="1"/>
    <col min="8200" max="8200" width="10.25" style="70" customWidth="1"/>
    <col min="8201" max="8201" width="10.375" style="70" customWidth="1"/>
    <col min="8202" max="8202" width="11" style="70" customWidth="1"/>
    <col min="8203" max="8203" width="10.625" style="70" customWidth="1"/>
    <col min="8204" max="8204" width="10" style="70" customWidth="1"/>
    <col min="8205" max="8205" width="8.5" style="70" customWidth="1"/>
    <col min="8206" max="8206" width="9.5" style="70" customWidth="1"/>
    <col min="8207" max="8207" width="9.625" style="70" customWidth="1"/>
    <col min="8208" max="8208" width="11.875" style="70" customWidth="1"/>
    <col min="8209" max="8209" width="9.625" style="70" customWidth="1"/>
    <col min="8210" max="8210" width="8.625" style="70" customWidth="1"/>
    <col min="8211" max="8211" width="9.625" style="70" customWidth="1"/>
    <col min="8212" max="8212" width="11.875" style="70" customWidth="1"/>
    <col min="8213" max="8213" width="9.625" style="70" customWidth="1"/>
    <col min="8214" max="8214" width="10.5" style="70" customWidth="1"/>
    <col min="8215" max="8219" width="10" style="70" customWidth="1"/>
    <col min="8220" max="8438" width="8.875" style="70" customWidth="1"/>
    <col min="8439" max="8447" width="9" style="70"/>
    <col min="8448" max="8448" width="9.125" style="70" customWidth="1"/>
    <col min="8449" max="8449" width="18.375" style="70" customWidth="1"/>
    <col min="8450" max="8450" width="7" style="70" customWidth="1"/>
    <col min="8451" max="8451" width="13.125" style="70" customWidth="1"/>
    <col min="8452" max="8452" width="10.75" style="70" customWidth="1"/>
    <col min="8453" max="8453" width="11.25" style="70" customWidth="1"/>
    <col min="8454" max="8454" width="10.25" style="70" customWidth="1"/>
    <col min="8455" max="8455" width="12.625" style="70" customWidth="1"/>
    <col min="8456" max="8456" width="10.25" style="70" customWidth="1"/>
    <col min="8457" max="8457" width="10.375" style="70" customWidth="1"/>
    <col min="8458" max="8458" width="11" style="70" customWidth="1"/>
    <col min="8459" max="8459" width="10.625" style="70" customWidth="1"/>
    <col min="8460" max="8460" width="10" style="70" customWidth="1"/>
    <col min="8461" max="8461" width="8.5" style="70" customWidth="1"/>
    <col min="8462" max="8462" width="9.5" style="70" customWidth="1"/>
    <col min="8463" max="8463" width="9.625" style="70" customWidth="1"/>
    <col min="8464" max="8464" width="11.875" style="70" customWidth="1"/>
    <col min="8465" max="8465" width="9.625" style="70" customWidth="1"/>
    <col min="8466" max="8466" width="8.625" style="70" customWidth="1"/>
    <col min="8467" max="8467" width="9.625" style="70" customWidth="1"/>
    <col min="8468" max="8468" width="11.875" style="70" customWidth="1"/>
    <col min="8469" max="8469" width="9.625" style="70" customWidth="1"/>
    <col min="8470" max="8470" width="10.5" style="70" customWidth="1"/>
    <col min="8471" max="8475" width="10" style="70" customWidth="1"/>
    <col min="8476" max="8694" width="8.875" style="70" customWidth="1"/>
    <col min="8695" max="8703" width="9" style="70"/>
    <col min="8704" max="8704" width="9.125" style="70" customWidth="1"/>
    <col min="8705" max="8705" width="18.375" style="70" customWidth="1"/>
    <col min="8706" max="8706" width="7" style="70" customWidth="1"/>
    <col min="8707" max="8707" width="13.125" style="70" customWidth="1"/>
    <col min="8708" max="8708" width="10.75" style="70" customWidth="1"/>
    <col min="8709" max="8709" width="11.25" style="70" customWidth="1"/>
    <col min="8710" max="8710" width="10.25" style="70" customWidth="1"/>
    <col min="8711" max="8711" width="12.625" style="70" customWidth="1"/>
    <col min="8712" max="8712" width="10.25" style="70" customWidth="1"/>
    <col min="8713" max="8713" width="10.375" style="70" customWidth="1"/>
    <col min="8714" max="8714" width="11" style="70" customWidth="1"/>
    <col min="8715" max="8715" width="10.625" style="70" customWidth="1"/>
    <col min="8716" max="8716" width="10" style="70" customWidth="1"/>
    <col min="8717" max="8717" width="8.5" style="70" customWidth="1"/>
    <col min="8718" max="8718" width="9.5" style="70" customWidth="1"/>
    <col min="8719" max="8719" width="9.625" style="70" customWidth="1"/>
    <col min="8720" max="8720" width="11.875" style="70" customWidth="1"/>
    <col min="8721" max="8721" width="9.625" style="70" customWidth="1"/>
    <col min="8722" max="8722" width="8.625" style="70" customWidth="1"/>
    <col min="8723" max="8723" width="9.625" style="70" customWidth="1"/>
    <col min="8724" max="8724" width="11.875" style="70" customWidth="1"/>
    <col min="8725" max="8725" width="9.625" style="70" customWidth="1"/>
    <col min="8726" max="8726" width="10.5" style="70" customWidth="1"/>
    <col min="8727" max="8731" width="10" style="70" customWidth="1"/>
    <col min="8732" max="8950" width="8.875" style="70" customWidth="1"/>
    <col min="8951" max="8959" width="9" style="70"/>
    <col min="8960" max="8960" width="9.125" style="70" customWidth="1"/>
    <col min="8961" max="8961" width="18.375" style="70" customWidth="1"/>
    <col min="8962" max="8962" width="7" style="70" customWidth="1"/>
    <col min="8963" max="8963" width="13.125" style="70" customWidth="1"/>
    <col min="8964" max="8964" width="10.75" style="70" customWidth="1"/>
    <col min="8965" max="8965" width="11.25" style="70" customWidth="1"/>
    <col min="8966" max="8966" width="10.25" style="70" customWidth="1"/>
    <col min="8967" max="8967" width="12.625" style="70" customWidth="1"/>
    <col min="8968" max="8968" width="10.25" style="70" customWidth="1"/>
    <col min="8969" max="8969" width="10.375" style="70" customWidth="1"/>
    <col min="8970" max="8970" width="11" style="70" customWidth="1"/>
    <col min="8971" max="8971" width="10.625" style="70" customWidth="1"/>
    <col min="8972" max="8972" width="10" style="70" customWidth="1"/>
    <col min="8973" max="8973" width="8.5" style="70" customWidth="1"/>
    <col min="8974" max="8974" width="9.5" style="70" customWidth="1"/>
    <col min="8975" max="8975" width="9.625" style="70" customWidth="1"/>
    <col min="8976" max="8976" width="11.875" style="70" customWidth="1"/>
    <col min="8977" max="8977" width="9.625" style="70" customWidth="1"/>
    <col min="8978" max="8978" width="8.625" style="70" customWidth="1"/>
    <col min="8979" max="8979" width="9.625" style="70" customWidth="1"/>
    <col min="8980" max="8980" width="11.875" style="70" customWidth="1"/>
    <col min="8981" max="8981" width="9.625" style="70" customWidth="1"/>
    <col min="8982" max="8982" width="10.5" style="70" customWidth="1"/>
    <col min="8983" max="8987" width="10" style="70" customWidth="1"/>
    <col min="8988" max="9206" width="8.875" style="70" customWidth="1"/>
    <col min="9207" max="9215" width="9" style="70"/>
    <col min="9216" max="9216" width="9.125" style="70" customWidth="1"/>
    <col min="9217" max="9217" width="18.375" style="70" customWidth="1"/>
    <col min="9218" max="9218" width="7" style="70" customWidth="1"/>
    <col min="9219" max="9219" width="13.125" style="70" customWidth="1"/>
    <col min="9220" max="9220" width="10.75" style="70" customWidth="1"/>
    <col min="9221" max="9221" width="11.25" style="70" customWidth="1"/>
    <col min="9222" max="9222" width="10.25" style="70" customWidth="1"/>
    <col min="9223" max="9223" width="12.625" style="70" customWidth="1"/>
    <col min="9224" max="9224" width="10.25" style="70" customWidth="1"/>
    <col min="9225" max="9225" width="10.375" style="70" customWidth="1"/>
    <col min="9226" max="9226" width="11" style="70" customWidth="1"/>
    <col min="9227" max="9227" width="10.625" style="70" customWidth="1"/>
    <col min="9228" max="9228" width="10" style="70" customWidth="1"/>
    <col min="9229" max="9229" width="8.5" style="70" customWidth="1"/>
    <col min="9230" max="9230" width="9.5" style="70" customWidth="1"/>
    <col min="9231" max="9231" width="9.625" style="70" customWidth="1"/>
    <col min="9232" max="9232" width="11.875" style="70" customWidth="1"/>
    <col min="9233" max="9233" width="9.625" style="70" customWidth="1"/>
    <col min="9234" max="9234" width="8.625" style="70" customWidth="1"/>
    <col min="9235" max="9235" width="9.625" style="70" customWidth="1"/>
    <col min="9236" max="9236" width="11.875" style="70" customWidth="1"/>
    <col min="9237" max="9237" width="9.625" style="70" customWidth="1"/>
    <col min="9238" max="9238" width="10.5" style="70" customWidth="1"/>
    <col min="9239" max="9243" width="10" style="70" customWidth="1"/>
    <col min="9244" max="9462" width="8.875" style="70" customWidth="1"/>
    <col min="9463" max="9471" width="9" style="70"/>
    <col min="9472" max="9472" width="9.125" style="70" customWidth="1"/>
    <col min="9473" max="9473" width="18.375" style="70" customWidth="1"/>
    <col min="9474" max="9474" width="7" style="70" customWidth="1"/>
    <col min="9475" max="9475" width="13.125" style="70" customWidth="1"/>
    <col min="9476" max="9476" width="10.75" style="70" customWidth="1"/>
    <col min="9477" max="9477" width="11.25" style="70" customWidth="1"/>
    <col min="9478" max="9478" width="10.25" style="70" customWidth="1"/>
    <col min="9479" max="9479" width="12.625" style="70" customWidth="1"/>
    <col min="9480" max="9480" width="10.25" style="70" customWidth="1"/>
    <col min="9481" max="9481" width="10.375" style="70" customWidth="1"/>
    <col min="9482" max="9482" width="11" style="70" customWidth="1"/>
    <col min="9483" max="9483" width="10.625" style="70" customWidth="1"/>
    <col min="9484" max="9484" width="10" style="70" customWidth="1"/>
    <col min="9485" max="9485" width="8.5" style="70" customWidth="1"/>
    <col min="9486" max="9486" width="9.5" style="70" customWidth="1"/>
    <col min="9487" max="9487" width="9.625" style="70" customWidth="1"/>
    <col min="9488" max="9488" width="11.875" style="70" customWidth="1"/>
    <col min="9489" max="9489" width="9.625" style="70" customWidth="1"/>
    <col min="9490" max="9490" width="8.625" style="70" customWidth="1"/>
    <col min="9491" max="9491" width="9.625" style="70" customWidth="1"/>
    <col min="9492" max="9492" width="11.875" style="70" customWidth="1"/>
    <col min="9493" max="9493" width="9.625" style="70" customWidth="1"/>
    <col min="9494" max="9494" width="10.5" style="70" customWidth="1"/>
    <col min="9495" max="9499" width="10" style="70" customWidth="1"/>
    <col min="9500" max="9718" width="8.875" style="70" customWidth="1"/>
    <col min="9719" max="9727" width="9" style="70"/>
    <col min="9728" max="9728" width="9.125" style="70" customWidth="1"/>
    <col min="9729" max="9729" width="18.375" style="70" customWidth="1"/>
    <col min="9730" max="9730" width="7" style="70" customWidth="1"/>
    <col min="9731" max="9731" width="13.125" style="70" customWidth="1"/>
    <col min="9732" max="9732" width="10.75" style="70" customWidth="1"/>
    <col min="9733" max="9733" width="11.25" style="70" customWidth="1"/>
    <col min="9734" max="9734" width="10.25" style="70" customWidth="1"/>
    <col min="9735" max="9735" width="12.625" style="70" customWidth="1"/>
    <col min="9736" max="9736" width="10.25" style="70" customWidth="1"/>
    <col min="9737" max="9737" width="10.375" style="70" customWidth="1"/>
    <col min="9738" max="9738" width="11" style="70" customWidth="1"/>
    <col min="9739" max="9739" width="10.625" style="70" customWidth="1"/>
    <col min="9740" max="9740" width="10" style="70" customWidth="1"/>
    <col min="9741" max="9741" width="8.5" style="70" customWidth="1"/>
    <col min="9742" max="9742" width="9.5" style="70" customWidth="1"/>
    <col min="9743" max="9743" width="9.625" style="70" customWidth="1"/>
    <col min="9744" max="9744" width="11.875" style="70" customWidth="1"/>
    <col min="9745" max="9745" width="9.625" style="70" customWidth="1"/>
    <col min="9746" max="9746" width="8.625" style="70" customWidth="1"/>
    <col min="9747" max="9747" width="9.625" style="70" customWidth="1"/>
    <col min="9748" max="9748" width="11.875" style="70" customWidth="1"/>
    <col min="9749" max="9749" width="9.625" style="70" customWidth="1"/>
    <col min="9750" max="9750" width="10.5" style="70" customWidth="1"/>
    <col min="9751" max="9755" width="10" style="70" customWidth="1"/>
    <col min="9756" max="9974" width="8.875" style="70" customWidth="1"/>
    <col min="9975" max="9983" width="9" style="70"/>
    <col min="9984" max="9984" width="9.125" style="70" customWidth="1"/>
    <col min="9985" max="9985" width="18.375" style="70" customWidth="1"/>
    <col min="9986" max="9986" width="7" style="70" customWidth="1"/>
    <col min="9987" max="9987" width="13.125" style="70" customWidth="1"/>
    <col min="9988" max="9988" width="10.75" style="70" customWidth="1"/>
    <col min="9989" max="9989" width="11.25" style="70" customWidth="1"/>
    <col min="9990" max="9990" width="10.25" style="70" customWidth="1"/>
    <col min="9991" max="9991" width="12.625" style="70" customWidth="1"/>
    <col min="9992" max="9992" width="10.25" style="70" customWidth="1"/>
    <col min="9993" max="9993" width="10.375" style="70" customWidth="1"/>
    <col min="9994" max="9994" width="11" style="70" customWidth="1"/>
    <col min="9995" max="9995" width="10.625" style="70" customWidth="1"/>
    <col min="9996" max="9996" width="10" style="70" customWidth="1"/>
    <col min="9997" max="9997" width="8.5" style="70" customWidth="1"/>
    <col min="9998" max="9998" width="9.5" style="70" customWidth="1"/>
    <col min="9999" max="9999" width="9.625" style="70" customWidth="1"/>
    <col min="10000" max="10000" width="11.875" style="70" customWidth="1"/>
    <col min="10001" max="10001" width="9.625" style="70" customWidth="1"/>
    <col min="10002" max="10002" width="8.625" style="70" customWidth="1"/>
    <col min="10003" max="10003" width="9.625" style="70" customWidth="1"/>
    <col min="10004" max="10004" width="11.875" style="70" customWidth="1"/>
    <col min="10005" max="10005" width="9.625" style="70" customWidth="1"/>
    <col min="10006" max="10006" width="10.5" style="70" customWidth="1"/>
    <col min="10007" max="10011" width="10" style="70" customWidth="1"/>
    <col min="10012" max="10230" width="8.875" style="70" customWidth="1"/>
    <col min="10231" max="10239" width="9" style="70"/>
    <col min="10240" max="10240" width="9.125" style="70" customWidth="1"/>
    <col min="10241" max="10241" width="18.375" style="70" customWidth="1"/>
    <col min="10242" max="10242" width="7" style="70" customWidth="1"/>
    <col min="10243" max="10243" width="13.125" style="70" customWidth="1"/>
    <col min="10244" max="10244" width="10.75" style="70" customWidth="1"/>
    <col min="10245" max="10245" width="11.25" style="70" customWidth="1"/>
    <col min="10246" max="10246" width="10.25" style="70" customWidth="1"/>
    <col min="10247" max="10247" width="12.625" style="70" customWidth="1"/>
    <col min="10248" max="10248" width="10.25" style="70" customWidth="1"/>
    <col min="10249" max="10249" width="10.375" style="70" customWidth="1"/>
    <col min="10250" max="10250" width="11" style="70" customWidth="1"/>
    <col min="10251" max="10251" width="10.625" style="70" customWidth="1"/>
    <col min="10252" max="10252" width="10" style="70" customWidth="1"/>
    <col min="10253" max="10253" width="8.5" style="70" customWidth="1"/>
    <col min="10254" max="10254" width="9.5" style="70" customWidth="1"/>
    <col min="10255" max="10255" width="9.625" style="70" customWidth="1"/>
    <col min="10256" max="10256" width="11.875" style="70" customWidth="1"/>
    <col min="10257" max="10257" width="9.625" style="70" customWidth="1"/>
    <col min="10258" max="10258" width="8.625" style="70" customWidth="1"/>
    <col min="10259" max="10259" width="9.625" style="70" customWidth="1"/>
    <col min="10260" max="10260" width="11.875" style="70" customWidth="1"/>
    <col min="10261" max="10261" width="9.625" style="70" customWidth="1"/>
    <col min="10262" max="10262" width="10.5" style="70" customWidth="1"/>
    <col min="10263" max="10267" width="10" style="70" customWidth="1"/>
    <col min="10268" max="10486" width="8.875" style="70" customWidth="1"/>
    <col min="10487" max="10495" width="9" style="70"/>
    <col min="10496" max="10496" width="9.125" style="70" customWidth="1"/>
    <col min="10497" max="10497" width="18.375" style="70" customWidth="1"/>
    <col min="10498" max="10498" width="7" style="70" customWidth="1"/>
    <col min="10499" max="10499" width="13.125" style="70" customWidth="1"/>
    <col min="10500" max="10500" width="10.75" style="70" customWidth="1"/>
    <col min="10501" max="10501" width="11.25" style="70" customWidth="1"/>
    <col min="10502" max="10502" width="10.25" style="70" customWidth="1"/>
    <col min="10503" max="10503" width="12.625" style="70" customWidth="1"/>
    <col min="10504" max="10504" width="10.25" style="70" customWidth="1"/>
    <col min="10505" max="10505" width="10.375" style="70" customWidth="1"/>
    <col min="10506" max="10506" width="11" style="70" customWidth="1"/>
    <col min="10507" max="10507" width="10.625" style="70" customWidth="1"/>
    <col min="10508" max="10508" width="10" style="70" customWidth="1"/>
    <col min="10509" max="10509" width="8.5" style="70" customWidth="1"/>
    <col min="10510" max="10510" width="9.5" style="70" customWidth="1"/>
    <col min="10511" max="10511" width="9.625" style="70" customWidth="1"/>
    <col min="10512" max="10512" width="11.875" style="70" customWidth="1"/>
    <col min="10513" max="10513" width="9.625" style="70" customWidth="1"/>
    <col min="10514" max="10514" width="8.625" style="70" customWidth="1"/>
    <col min="10515" max="10515" width="9.625" style="70" customWidth="1"/>
    <col min="10516" max="10516" width="11.875" style="70" customWidth="1"/>
    <col min="10517" max="10517" width="9.625" style="70" customWidth="1"/>
    <col min="10518" max="10518" width="10.5" style="70" customWidth="1"/>
    <col min="10519" max="10523" width="10" style="70" customWidth="1"/>
    <col min="10524" max="10742" width="8.875" style="70" customWidth="1"/>
    <col min="10743" max="10751" width="9" style="70"/>
    <col min="10752" max="10752" width="9.125" style="70" customWidth="1"/>
    <col min="10753" max="10753" width="18.375" style="70" customWidth="1"/>
    <col min="10754" max="10754" width="7" style="70" customWidth="1"/>
    <col min="10755" max="10755" width="13.125" style="70" customWidth="1"/>
    <col min="10756" max="10756" width="10.75" style="70" customWidth="1"/>
    <col min="10757" max="10757" width="11.25" style="70" customWidth="1"/>
    <col min="10758" max="10758" width="10.25" style="70" customWidth="1"/>
    <col min="10759" max="10759" width="12.625" style="70" customWidth="1"/>
    <col min="10760" max="10760" width="10.25" style="70" customWidth="1"/>
    <col min="10761" max="10761" width="10.375" style="70" customWidth="1"/>
    <col min="10762" max="10762" width="11" style="70" customWidth="1"/>
    <col min="10763" max="10763" width="10.625" style="70" customWidth="1"/>
    <col min="10764" max="10764" width="10" style="70" customWidth="1"/>
    <col min="10765" max="10765" width="8.5" style="70" customWidth="1"/>
    <col min="10766" max="10766" width="9.5" style="70" customWidth="1"/>
    <col min="10767" max="10767" width="9.625" style="70" customWidth="1"/>
    <col min="10768" max="10768" width="11.875" style="70" customWidth="1"/>
    <col min="10769" max="10769" width="9.625" style="70" customWidth="1"/>
    <col min="10770" max="10770" width="8.625" style="70" customWidth="1"/>
    <col min="10771" max="10771" width="9.625" style="70" customWidth="1"/>
    <col min="10772" max="10772" width="11.875" style="70" customWidth="1"/>
    <col min="10773" max="10773" width="9.625" style="70" customWidth="1"/>
    <col min="10774" max="10774" width="10.5" style="70" customWidth="1"/>
    <col min="10775" max="10779" width="10" style="70" customWidth="1"/>
    <col min="10780" max="10998" width="8.875" style="70" customWidth="1"/>
    <col min="10999" max="11007" width="9" style="70"/>
    <col min="11008" max="11008" width="9.125" style="70" customWidth="1"/>
    <col min="11009" max="11009" width="18.375" style="70" customWidth="1"/>
    <col min="11010" max="11010" width="7" style="70" customWidth="1"/>
    <col min="11011" max="11011" width="13.125" style="70" customWidth="1"/>
    <col min="11012" max="11012" width="10.75" style="70" customWidth="1"/>
    <col min="11013" max="11013" width="11.25" style="70" customWidth="1"/>
    <col min="11014" max="11014" width="10.25" style="70" customWidth="1"/>
    <col min="11015" max="11015" width="12.625" style="70" customWidth="1"/>
    <col min="11016" max="11016" width="10.25" style="70" customWidth="1"/>
    <col min="11017" max="11017" width="10.375" style="70" customWidth="1"/>
    <col min="11018" max="11018" width="11" style="70" customWidth="1"/>
    <col min="11019" max="11019" width="10.625" style="70" customWidth="1"/>
    <col min="11020" max="11020" width="10" style="70" customWidth="1"/>
    <col min="11021" max="11021" width="8.5" style="70" customWidth="1"/>
    <col min="11022" max="11022" width="9.5" style="70" customWidth="1"/>
    <col min="11023" max="11023" width="9.625" style="70" customWidth="1"/>
    <col min="11024" max="11024" width="11.875" style="70" customWidth="1"/>
    <col min="11025" max="11025" width="9.625" style="70" customWidth="1"/>
    <col min="11026" max="11026" width="8.625" style="70" customWidth="1"/>
    <col min="11027" max="11027" width="9.625" style="70" customWidth="1"/>
    <col min="11028" max="11028" width="11.875" style="70" customWidth="1"/>
    <col min="11029" max="11029" width="9.625" style="70" customWidth="1"/>
    <col min="11030" max="11030" width="10.5" style="70" customWidth="1"/>
    <col min="11031" max="11035" width="10" style="70" customWidth="1"/>
    <col min="11036" max="11254" width="8.875" style="70" customWidth="1"/>
    <col min="11255" max="11263" width="9" style="70"/>
    <col min="11264" max="11264" width="9.125" style="70" customWidth="1"/>
    <col min="11265" max="11265" width="18.375" style="70" customWidth="1"/>
    <col min="11266" max="11266" width="7" style="70" customWidth="1"/>
    <col min="11267" max="11267" width="13.125" style="70" customWidth="1"/>
    <col min="11268" max="11268" width="10.75" style="70" customWidth="1"/>
    <col min="11269" max="11269" width="11.25" style="70" customWidth="1"/>
    <col min="11270" max="11270" width="10.25" style="70" customWidth="1"/>
    <col min="11271" max="11271" width="12.625" style="70" customWidth="1"/>
    <col min="11272" max="11272" width="10.25" style="70" customWidth="1"/>
    <col min="11273" max="11273" width="10.375" style="70" customWidth="1"/>
    <col min="11274" max="11274" width="11" style="70" customWidth="1"/>
    <col min="11275" max="11275" width="10.625" style="70" customWidth="1"/>
    <col min="11276" max="11276" width="10" style="70" customWidth="1"/>
    <col min="11277" max="11277" width="8.5" style="70" customWidth="1"/>
    <col min="11278" max="11278" width="9.5" style="70" customWidth="1"/>
    <col min="11279" max="11279" width="9.625" style="70" customWidth="1"/>
    <col min="11280" max="11280" width="11.875" style="70" customWidth="1"/>
    <col min="11281" max="11281" width="9.625" style="70" customWidth="1"/>
    <col min="11282" max="11282" width="8.625" style="70" customWidth="1"/>
    <col min="11283" max="11283" width="9.625" style="70" customWidth="1"/>
    <col min="11284" max="11284" width="11.875" style="70" customWidth="1"/>
    <col min="11285" max="11285" width="9.625" style="70" customWidth="1"/>
    <col min="11286" max="11286" width="10.5" style="70" customWidth="1"/>
    <col min="11287" max="11291" width="10" style="70" customWidth="1"/>
    <col min="11292" max="11510" width="8.875" style="70" customWidth="1"/>
    <col min="11511" max="11519" width="9" style="70"/>
    <col min="11520" max="11520" width="9.125" style="70" customWidth="1"/>
    <col min="11521" max="11521" width="18.375" style="70" customWidth="1"/>
    <col min="11522" max="11522" width="7" style="70" customWidth="1"/>
    <col min="11523" max="11523" width="13.125" style="70" customWidth="1"/>
    <col min="11524" max="11524" width="10.75" style="70" customWidth="1"/>
    <col min="11525" max="11525" width="11.25" style="70" customWidth="1"/>
    <col min="11526" max="11526" width="10.25" style="70" customWidth="1"/>
    <col min="11527" max="11527" width="12.625" style="70" customWidth="1"/>
    <col min="11528" max="11528" width="10.25" style="70" customWidth="1"/>
    <col min="11529" max="11529" width="10.375" style="70" customWidth="1"/>
    <col min="11530" max="11530" width="11" style="70" customWidth="1"/>
    <col min="11531" max="11531" width="10.625" style="70" customWidth="1"/>
    <col min="11532" max="11532" width="10" style="70" customWidth="1"/>
    <col min="11533" max="11533" width="8.5" style="70" customWidth="1"/>
    <col min="11534" max="11534" width="9.5" style="70" customWidth="1"/>
    <col min="11535" max="11535" width="9.625" style="70" customWidth="1"/>
    <col min="11536" max="11536" width="11.875" style="70" customWidth="1"/>
    <col min="11537" max="11537" width="9.625" style="70" customWidth="1"/>
    <col min="11538" max="11538" width="8.625" style="70" customWidth="1"/>
    <col min="11539" max="11539" width="9.625" style="70" customWidth="1"/>
    <col min="11540" max="11540" width="11.875" style="70" customWidth="1"/>
    <col min="11541" max="11541" width="9.625" style="70" customWidth="1"/>
    <col min="11542" max="11542" width="10.5" style="70" customWidth="1"/>
    <col min="11543" max="11547" width="10" style="70" customWidth="1"/>
    <col min="11548" max="11766" width="8.875" style="70" customWidth="1"/>
    <col min="11767" max="11775" width="9" style="70"/>
    <col min="11776" max="11776" width="9.125" style="70" customWidth="1"/>
    <col min="11777" max="11777" width="18.375" style="70" customWidth="1"/>
    <col min="11778" max="11778" width="7" style="70" customWidth="1"/>
    <col min="11779" max="11779" width="13.125" style="70" customWidth="1"/>
    <col min="11780" max="11780" width="10.75" style="70" customWidth="1"/>
    <col min="11781" max="11781" width="11.25" style="70" customWidth="1"/>
    <col min="11782" max="11782" width="10.25" style="70" customWidth="1"/>
    <col min="11783" max="11783" width="12.625" style="70" customWidth="1"/>
    <col min="11784" max="11784" width="10.25" style="70" customWidth="1"/>
    <col min="11785" max="11785" width="10.375" style="70" customWidth="1"/>
    <col min="11786" max="11786" width="11" style="70" customWidth="1"/>
    <col min="11787" max="11787" width="10.625" style="70" customWidth="1"/>
    <col min="11788" max="11788" width="10" style="70" customWidth="1"/>
    <col min="11789" max="11789" width="8.5" style="70" customWidth="1"/>
    <col min="11790" max="11790" width="9.5" style="70" customWidth="1"/>
    <col min="11791" max="11791" width="9.625" style="70" customWidth="1"/>
    <col min="11792" max="11792" width="11.875" style="70" customWidth="1"/>
    <col min="11793" max="11793" width="9.625" style="70" customWidth="1"/>
    <col min="11794" max="11794" width="8.625" style="70" customWidth="1"/>
    <col min="11795" max="11795" width="9.625" style="70" customWidth="1"/>
    <col min="11796" max="11796" width="11.875" style="70" customWidth="1"/>
    <col min="11797" max="11797" width="9.625" style="70" customWidth="1"/>
    <col min="11798" max="11798" width="10.5" style="70" customWidth="1"/>
    <col min="11799" max="11803" width="10" style="70" customWidth="1"/>
    <col min="11804" max="12022" width="8.875" style="70" customWidth="1"/>
    <col min="12023" max="12031" width="9" style="70"/>
    <col min="12032" max="12032" width="9.125" style="70" customWidth="1"/>
    <col min="12033" max="12033" width="18.375" style="70" customWidth="1"/>
    <col min="12034" max="12034" width="7" style="70" customWidth="1"/>
    <col min="12035" max="12035" width="13.125" style="70" customWidth="1"/>
    <col min="12036" max="12036" width="10.75" style="70" customWidth="1"/>
    <col min="12037" max="12037" width="11.25" style="70" customWidth="1"/>
    <col min="12038" max="12038" width="10.25" style="70" customWidth="1"/>
    <col min="12039" max="12039" width="12.625" style="70" customWidth="1"/>
    <col min="12040" max="12040" width="10.25" style="70" customWidth="1"/>
    <col min="12041" max="12041" width="10.375" style="70" customWidth="1"/>
    <col min="12042" max="12042" width="11" style="70" customWidth="1"/>
    <col min="12043" max="12043" width="10.625" style="70" customWidth="1"/>
    <col min="12044" max="12044" width="10" style="70" customWidth="1"/>
    <col min="12045" max="12045" width="8.5" style="70" customWidth="1"/>
    <col min="12046" max="12046" width="9.5" style="70" customWidth="1"/>
    <col min="12047" max="12047" width="9.625" style="70" customWidth="1"/>
    <col min="12048" max="12048" width="11.875" style="70" customWidth="1"/>
    <col min="12049" max="12049" width="9.625" style="70" customWidth="1"/>
    <col min="12050" max="12050" width="8.625" style="70" customWidth="1"/>
    <col min="12051" max="12051" width="9.625" style="70" customWidth="1"/>
    <col min="12052" max="12052" width="11.875" style="70" customWidth="1"/>
    <col min="12053" max="12053" width="9.625" style="70" customWidth="1"/>
    <col min="12054" max="12054" width="10.5" style="70" customWidth="1"/>
    <col min="12055" max="12059" width="10" style="70" customWidth="1"/>
    <col min="12060" max="12278" width="8.875" style="70" customWidth="1"/>
    <col min="12279" max="12287" width="9" style="70"/>
    <col min="12288" max="12288" width="9.125" style="70" customWidth="1"/>
    <col min="12289" max="12289" width="18.375" style="70" customWidth="1"/>
    <col min="12290" max="12290" width="7" style="70" customWidth="1"/>
    <col min="12291" max="12291" width="13.125" style="70" customWidth="1"/>
    <col min="12292" max="12292" width="10.75" style="70" customWidth="1"/>
    <col min="12293" max="12293" width="11.25" style="70" customWidth="1"/>
    <col min="12294" max="12294" width="10.25" style="70" customWidth="1"/>
    <col min="12295" max="12295" width="12.625" style="70" customWidth="1"/>
    <col min="12296" max="12296" width="10.25" style="70" customWidth="1"/>
    <col min="12297" max="12297" width="10.375" style="70" customWidth="1"/>
    <col min="12298" max="12298" width="11" style="70" customWidth="1"/>
    <col min="12299" max="12299" width="10.625" style="70" customWidth="1"/>
    <col min="12300" max="12300" width="10" style="70" customWidth="1"/>
    <col min="12301" max="12301" width="8.5" style="70" customWidth="1"/>
    <col min="12302" max="12302" width="9.5" style="70" customWidth="1"/>
    <col min="12303" max="12303" width="9.625" style="70" customWidth="1"/>
    <col min="12304" max="12304" width="11.875" style="70" customWidth="1"/>
    <col min="12305" max="12305" width="9.625" style="70" customWidth="1"/>
    <col min="12306" max="12306" width="8.625" style="70" customWidth="1"/>
    <col min="12307" max="12307" width="9.625" style="70" customWidth="1"/>
    <col min="12308" max="12308" width="11.875" style="70" customWidth="1"/>
    <col min="12309" max="12309" width="9.625" style="70" customWidth="1"/>
    <col min="12310" max="12310" width="10.5" style="70" customWidth="1"/>
    <col min="12311" max="12315" width="10" style="70" customWidth="1"/>
    <col min="12316" max="12534" width="8.875" style="70" customWidth="1"/>
    <col min="12535" max="12543" width="9" style="70"/>
    <col min="12544" max="12544" width="9.125" style="70" customWidth="1"/>
    <col min="12545" max="12545" width="18.375" style="70" customWidth="1"/>
    <col min="12546" max="12546" width="7" style="70" customWidth="1"/>
    <col min="12547" max="12547" width="13.125" style="70" customWidth="1"/>
    <col min="12548" max="12548" width="10.75" style="70" customWidth="1"/>
    <col min="12549" max="12549" width="11.25" style="70" customWidth="1"/>
    <col min="12550" max="12550" width="10.25" style="70" customWidth="1"/>
    <col min="12551" max="12551" width="12.625" style="70" customWidth="1"/>
    <col min="12552" max="12552" width="10.25" style="70" customWidth="1"/>
    <col min="12553" max="12553" width="10.375" style="70" customWidth="1"/>
    <col min="12554" max="12554" width="11" style="70" customWidth="1"/>
    <col min="12555" max="12555" width="10.625" style="70" customWidth="1"/>
    <col min="12556" max="12556" width="10" style="70" customWidth="1"/>
    <col min="12557" max="12557" width="8.5" style="70" customWidth="1"/>
    <col min="12558" max="12558" width="9.5" style="70" customWidth="1"/>
    <col min="12559" max="12559" width="9.625" style="70" customWidth="1"/>
    <col min="12560" max="12560" width="11.875" style="70" customWidth="1"/>
    <col min="12561" max="12561" width="9.625" style="70" customWidth="1"/>
    <col min="12562" max="12562" width="8.625" style="70" customWidth="1"/>
    <col min="12563" max="12563" width="9.625" style="70" customWidth="1"/>
    <col min="12564" max="12564" width="11.875" style="70" customWidth="1"/>
    <col min="12565" max="12565" width="9.625" style="70" customWidth="1"/>
    <col min="12566" max="12566" width="10.5" style="70" customWidth="1"/>
    <col min="12567" max="12571" width="10" style="70" customWidth="1"/>
    <col min="12572" max="12790" width="8.875" style="70" customWidth="1"/>
    <col min="12791" max="12799" width="9" style="70"/>
    <col min="12800" max="12800" width="9.125" style="70" customWidth="1"/>
    <col min="12801" max="12801" width="18.375" style="70" customWidth="1"/>
    <col min="12802" max="12802" width="7" style="70" customWidth="1"/>
    <col min="12803" max="12803" width="13.125" style="70" customWidth="1"/>
    <col min="12804" max="12804" width="10.75" style="70" customWidth="1"/>
    <col min="12805" max="12805" width="11.25" style="70" customWidth="1"/>
    <col min="12806" max="12806" width="10.25" style="70" customWidth="1"/>
    <col min="12807" max="12807" width="12.625" style="70" customWidth="1"/>
    <col min="12808" max="12808" width="10.25" style="70" customWidth="1"/>
    <col min="12809" max="12809" width="10.375" style="70" customWidth="1"/>
    <col min="12810" max="12810" width="11" style="70" customWidth="1"/>
    <col min="12811" max="12811" width="10.625" style="70" customWidth="1"/>
    <col min="12812" max="12812" width="10" style="70" customWidth="1"/>
    <col min="12813" max="12813" width="8.5" style="70" customWidth="1"/>
    <col min="12814" max="12814" width="9.5" style="70" customWidth="1"/>
    <col min="12815" max="12815" width="9.625" style="70" customWidth="1"/>
    <col min="12816" max="12816" width="11.875" style="70" customWidth="1"/>
    <col min="12817" max="12817" width="9.625" style="70" customWidth="1"/>
    <col min="12818" max="12818" width="8.625" style="70" customWidth="1"/>
    <col min="12819" max="12819" width="9.625" style="70" customWidth="1"/>
    <col min="12820" max="12820" width="11.875" style="70" customWidth="1"/>
    <col min="12821" max="12821" width="9.625" style="70" customWidth="1"/>
    <col min="12822" max="12822" width="10.5" style="70" customWidth="1"/>
    <col min="12823" max="12827" width="10" style="70" customWidth="1"/>
    <col min="12828" max="13046" width="8.875" style="70" customWidth="1"/>
    <col min="13047" max="13055" width="9" style="70"/>
    <col min="13056" max="13056" width="9.125" style="70" customWidth="1"/>
    <col min="13057" max="13057" width="18.375" style="70" customWidth="1"/>
    <col min="13058" max="13058" width="7" style="70" customWidth="1"/>
    <col min="13059" max="13059" width="13.125" style="70" customWidth="1"/>
    <col min="13060" max="13060" width="10.75" style="70" customWidth="1"/>
    <col min="13061" max="13061" width="11.25" style="70" customWidth="1"/>
    <col min="13062" max="13062" width="10.25" style="70" customWidth="1"/>
    <col min="13063" max="13063" width="12.625" style="70" customWidth="1"/>
    <col min="13064" max="13064" width="10.25" style="70" customWidth="1"/>
    <col min="13065" max="13065" width="10.375" style="70" customWidth="1"/>
    <col min="13066" max="13066" width="11" style="70" customWidth="1"/>
    <col min="13067" max="13067" width="10.625" style="70" customWidth="1"/>
    <col min="13068" max="13068" width="10" style="70" customWidth="1"/>
    <col min="13069" max="13069" width="8.5" style="70" customWidth="1"/>
    <col min="13070" max="13070" width="9.5" style="70" customWidth="1"/>
    <col min="13071" max="13071" width="9.625" style="70" customWidth="1"/>
    <col min="13072" max="13072" width="11.875" style="70" customWidth="1"/>
    <col min="13073" max="13073" width="9.625" style="70" customWidth="1"/>
    <col min="13074" max="13074" width="8.625" style="70" customWidth="1"/>
    <col min="13075" max="13075" width="9.625" style="70" customWidth="1"/>
    <col min="13076" max="13076" width="11.875" style="70" customWidth="1"/>
    <col min="13077" max="13077" width="9.625" style="70" customWidth="1"/>
    <col min="13078" max="13078" width="10.5" style="70" customWidth="1"/>
    <col min="13079" max="13083" width="10" style="70" customWidth="1"/>
    <col min="13084" max="13302" width="8.875" style="70" customWidth="1"/>
    <col min="13303" max="13311" width="9" style="70"/>
    <col min="13312" max="13312" width="9.125" style="70" customWidth="1"/>
    <col min="13313" max="13313" width="18.375" style="70" customWidth="1"/>
    <col min="13314" max="13314" width="7" style="70" customWidth="1"/>
    <col min="13315" max="13315" width="13.125" style="70" customWidth="1"/>
    <col min="13316" max="13316" width="10.75" style="70" customWidth="1"/>
    <col min="13317" max="13317" width="11.25" style="70" customWidth="1"/>
    <col min="13318" max="13318" width="10.25" style="70" customWidth="1"/>
    <col min="13319" max="13319" width="12.625" style="70" customWidth="1"/>
    <col min="13320" max="13320" width="10.25" style="70" customWidth="1"/>
    <col min="13321" max="13321" width="10.375" style="70" customWidth="1"/>
    <col min="13322" max="13322" width="11" style="70" customWidth="1"/>
    <col min="13323" max="13323" width="10.625" style="70" customWidth="1"/>
    <col min="13324" max="13324" width="10" style="70" customWidth="1"/>
    <col min="13325" max="13325" width="8.5" style="70" customWidth="1"/>
    <col min="13326" max="13326" width="9.5" style="70" customWidth="1"/>
    <col min="13327" max="13327" width="9.625" style="70" customWidth="1"/>
    <col min="13328" max="13328" width="11.875" style="70" customWidth="1"/>
    <col min="13329" max="13329" width="9.625" style="70" customWidth="1"/>
    <col min="13330" max="13330" width="8.625" style="70" customWidth="1"/>
    <col min="13331" max="13331" width="9.625" style="70" customWidth="1"/>
    <col min="13332" max="13332" width="11.875" style="70" customWidth="1"/>
    <col min="13333" max="13333" width="9.625" style="70" customWidth="1"/>
    <col min="13334" max="13334" width="10.5" style="70" customWidth="1"/>
    <col min="13335" max="13339" width="10" style="70" customWidth="1"/>
    <col min="13340" max="13558" width="8.875" style="70" customWidth="1"/>
    <col min="13559" max="13567" width="9" style="70"/>
    <col min="13568" max="13568" width="9.125" style="70" customWidth="1"/>
    <col min="13569" max="13569" width="18.375" style="70" customWidth="1"/>
    <col min="13570" max="13570" width="7" style="70" customWidth="1"/>
    <col min="13571" max="13571" width="13.125" style="70" customWidth="1"/>
    <col min="13572" max="13572" width="10.75" style="70" customWidth="1"/>
    <col min="13573" max="13573" width="11.25" style="70" customWidth="1"/>
    <col min="13574" max="13574" width="10.25" style="70" customWidth="1"/>
    <col min="13575" max="13575" width="12.625" style="70" customWidth="1"/>
    <col min="13576" max="13576" width="10.25" style="70" customWidth="1"/>
    <col min="13577" max="13577" width="10.375" style="70" customWidth="1"/>
    <col min="13578" max="13578" width="11" style="70" customWidth="1"/>
    <col min="13579" max="13579" width="10.625" style="70" customWidth="1"/>
    <col min="13580" max="13580" width="10" style="70" customWidth="1"/>
    <col min="13581" max="13581" width="8.5" style="70" customWidth="1"/>
    <col min="13582" max="13582" width="9.5" style="70" customWidth="1"/>
    <col min="13583" max="13583" width="9.625" style="70" customWidth="1"/>
    <col min="13584" max="13584" width="11.875" style="70" customWidth="1"/>
    <col min="13585" max="13585" width="9.625" style="70" customWidth="1"/>
    <col min="13586" max="13586" width="8.625" style="70" customWidth="1"/>
    <col min="13587" max="13587" width="9.625" style="70" customWidth="1"/>
    <col min="13588" max="13588" width="11.875" style="70" customWidth="1"/>
    <col min="13589" max="13589" width="9.625" style="70" customWidth="1"/>
    <col min="13590" max="13590" width="10.5" style="70" customWidth="1"/>
    <col min="13591" max="13595" width="10" style="70" customWidth="1"/>
    <col min="13596" max="13814" width="8.875" style="70" customWidth="1"/>
    <col min="13815" max="13823" width="9" style="70"/>
    <col min="13824" max="13824" width="9.125" style="70" customWidth="1"/>
    <col min="13825" max="13825" width="18.375" style="70" customWidth="1"/>
    <col min="13826" max="13826" width="7" style="70" customWidth="1"/>
    <col min="13827" max="13827" width="13.125" style="70" customWidth="1"/>
    <col min="13828" max="13828" width="10.75" style="70" customWidth="1"/>
    <col min="13829" max="13829" width="11.25" style="70" customWidth="1"/>
    <col min="13830" max="13830" width="10.25" style="70" customWidth="1"/>
    <col min="13831" max="13831" width="12.625" style="70" customWidth="1"/>
    <col min="13832" max="13832" width="10.25" style="70" customWidth="1"/>
    <col min="13833" max="13833" width="10.375" style="70" customWidth="1"/>
    <col min="13834" max="13834" width="11" style="70" customWidth="1"/>
    <col min="13835" max="13835" width="10.625" style="70" customWidth="1"/>
    <col min="13836" max="13836" width="10" style="70" customWidth="1"/>
    <col min="13837" max="13837" width="8.5" style="70" customWidth="1"/>
    <col min="13838" max="13838" width="9.5" style="70" customWidth="1"/>
    <col min="13839" max="13839" width="9.625" style="70" customWidth="1"/>
    <col min="13840" max="13840" width="11.875" style="70" customWidth="1"/>
    <col min="13841" max="13841" width="9.625" style="70" customWidth="1"/>
    <col min="13842" max="13842" width="8.625" style="70" customWidth="1"/>
    <col min="13843" max="13843" width="9.625" style="70" customWidth="1"/>
    <col min="13844" max="13844" width="11.875" style="70" customWidth="1"/>
    <col min="13845" max="13845" width="9.625" style="70" customWidth="1"/>
    <col min="13846" max="13846" width="10.5" style="70" customWidth="1"/>
    <col min="13847" max="13851" width="10" style="70" customWidth="1"/>
    <col min="13852" max="14070" width="8.875" style="70" customWidth="1"/>
    <col min="14071" max="14079" width="9" style="70"/>
    <col min="14080" max="14080" width="9.125" style="70" customWidth="1"/>
    <col min="14081" max="14081" width="18.375" style="70" customWidth="1"/>
    <col min="14082" max="14082" width="7" style="70" customWidth="1"/>
    <col min="14083" max="14083" width="13.125" style="70" customWidth="1"/>
    <col min="14084" max="14084" width="10.75" style="70" customWidth="1"/>
    <col min="14085" max="14085" width="11.25" style="70" customWidth="1"/>
    <col min="14086" max="14086" width="10.25" style="70" customWidth="1"/>
    <col min="14087" max="14087" width="12.625" style="70" customWidth="1"/>
    <col min="14088" max="14088" width="10.25" style="70" customWidth="1"/>
    <col min="14089" max="14089" width="10.375" style="70" customWidth="1"/>
    <col min="14090" max="14090" width="11" style="70" customWidth="1"/>
    <col min="14091" max="14091" width="10.625" style="70" customWidth="1"/>
    <col min="14092" max="14092" width="10" style="70" customWidth="1"/>
    <col min="14093" max="14093" width="8.5" style="70" customWidth="1"/>
    <col min="14094" max="14094" width="9.5" style="70" customWidth="1"/>
    <col min="14095" max="14095" width="9.625" style="70" customWidth="1"/>
    <col min="14096" max="14096" width="11.875" style="70" customWidth="1"/>
    <col min="14097" max="14097" width="9.625" style="70" customWidth="1"/>
    <col min="14098" max="14098" width="8.625" style="70" customWidth="1"/>
    <col min="14099" max="14099" width="9.625" style="70" customWidth="1"/>
    <col min="14100" max="14100" width="11.875" style="70" customWidth="1"/>
    <col min="14101" max="14101" width="9.625" style="70" customWidth="1"/>
    <col min="14102" max="14102" width="10.5" style="70" customWidth="1"/>
    <col min="14103" max="14107" width="10" style="70" customWidth="1"/>
    <col min="14108" max="14326" width="8.875" style="70" customWidth="1"/>
    <col min="14327" max="14335" width="9" style="70"/>
    <col min="14336" max="14336" width="9.125" style="70" customWidth="1"/>
    <col min="14337" max="14337" width="18.375" style="70" customWidth="1"/>
    <col min="14338" max="14338" width="7" style="70" customWidth="1"/>
    <col min="14339" max="14339" width="13.125" style="70" customWidth="1"/>
    <col min="14340" max="14340" width="10.75" style="70" customWidth="1"/>
    <col min="14341" max="14341" width="11.25" style="70" customWidth="1"/>
    <col min="14342" max="14342" width="10.25" style="70" customWidth="1"/>
    <col min="14343" max="14343" width="12.625" style="70" customWidth="1"/>
    <col min="14344" max="14344" width="10.25" style="70" customWidth="1"/>
    <col min="14345" max="14345" width="10.375" style="70" customWidth="1"/>
    <col min="14346" max="14346" width="11" style="70" customWidth="1"/>
    <col min="14347" max="14347" width="10.625" style="70" customWidth="1"/>
    <col min="14348" max="14348" width="10" style="70" customWidth="1"/>
    <col min="14349" max="14349" width="8.5" style="70" customWidth="1"/>
    <col min="14350" max="14350" width="9.5" style="70" customWidth="1"/>
    <col min="14351" max="14351" width="9.625" style="70" customWidth="1"/>
    <col min="14352" max="14352" width="11.875" style="70" customWidth="1"/>
    <col min="14353" max="14353" width="9.625" style="70" customWidth="1"/>
    <col min="14354" max="14354" width="8.625" style="70" customWidth="1"/>
    <col min="14355" max="14355" width="9.625" style="70" customWidth="1"/>
    <col min="14356" max="14356" width="11.875" style="70" customWidth="1"/>
    <col min="14357" max="14357" width="9.625" style="70" customWidth="1"/>
    <col min="14358" max="14358" width="10.5" style="70" customWidth="1"/>
    <col min="14359" max="14363" width="10" style="70" customWidth="1"/>
    <col min="14364" max="14582" width="8.875" style="70" customWidth="1"/>
    <col min="14583" max="14591" width="9" style="70"/>
    <col min="14592" max="14592" width="9.125" style="70" customWidth="1"/>
    <col min="14593" max="14593" width="18.375" style="70" customWidth="1"/>
    <col min="14594" max="14594" width="7" style="70" customWidth="1"/>
    <col min="14595" max="14595" width="13.125" style="70" customWidth="1"/>
    <col min="14596" max="14596" width="10.75" style="70" customWidth="1"/>
    <col min="14597" max="14597" width="11.25" style="70" customWidth="1"/>
    <col min="14598" max="14598" width="10.25" style="70" customWidth="1"/>
    <col min="14599" max="14599" width="12.625" style="70" customWidth="1"/>
    <col min="14600" max="14600" width="10.25" style="70" customWidth="1"/>
    <col min="14601" max="14601" width="10.375" style="70" customWidth="1"/>
    <col min="14602" max="14602" width="11" style="70" customWidth="1"/>
    <col min="14603" max="14603" width="10.625" style="70" customWidth="1"/>
    <col min="14604" max="14604" width="10" style="70" customWidth="1"/>
    <col min="14605" max="14605" width="8.5" style="70" customWidth="1"/>
    <col min="14606" max="14606" width="9.5" style="70" customWidth="1"/>
    <col min="14607" max="14607" width="9.625" style="70" customWidth="1"/>
    <col min="14608" max="14608" width="11.875" style="70" customWidth="1"/>
    <col min="14609" max="14609" width="9.625" style="70" customWidth="1"/>
    <col min="14610" max="14610" width="8.625" style="70" customWidth="1"/>
    <col min="14611" max="14611" width="9.625" style="70" customWidth="1"/>
    <col min="14612" max="14612" width="11.875" style="70" customWidth="1"/>
    <col min="14613" max="14613" width="9.625" style="70" customWidth="1"/>
    <col min="14614" max="14614" width="10.5" style="70" customWidth="1"/>
    <col min="14615" max="14619" width="10" style="70" customWidth="1"/>
    <col min="14620" max="14838" width="8.875" style="70" customWidth="1"/>
    <col min="14839" max="14847" width="9" style="70"/>
    <col min="14848" max="14848" width="9.125" style="70" customWidth="1"/>
    <col min="14849" max="14849" width="18.375" style="70" customWidth="1"/>
    <col min="14850" max="14850" width="7" style="70" customWidth="1"/>
    <col min="14851" max="14851" width="13.125" style="70" customWidth="1"/>
    <col min="14852" max="14852" width="10.75" style="70" customWidth="1"/>
    <col min="14853" max="14853" width="11.25" style="70" customWidth="1"/>
    <col min="14854" max="14854" width="10.25" style="70" customWidth="1"/>
    <col min="14855" max="14855" width="12.625" style="70" customWidth="1"/>
    <col min="14856" max="14856" width="10.25" style="70" customWidth="1"/>
    <col min="14857" max="14857" width="10.375" style="70" customWidth="1"/>
    <col min="14858" max="14858" width="11" style="70" customWidth="1"/>
    <col min="14859" max="14859" width="10.625" style="70" customWidth="1"/>
    <col min="14860" max="14860" width="10" style="70" customWidth="1"/>
    <col min="14861" max="14861" width="8.5" style="70" customWidth="1"/>
    <col min="14862" max="14862" width="9.5" style="70" customWidth="1"/>
    <col min="14863" max="14863" width="9.625" style="70" customWidth="1"/>
    <col min="14864" max="14864" width="11.875" style="70" customWidth="1"/>
    <col min="14865" max="14865" width="9.625" style="70" customWidth="1"/>
    <col min="14866" max="14866" width="8.625" style="70" customWidth="1"/>
    <col min="14867" max="14867" width="9.625" style="70" customWidth="1"/>
    <col min="14868" max="14868" width="11.875" style="70" customWidth="1"/>
    <col min="14869" max="14869" width="9.625" style="70" customWidth="1"/>
    <col min="14870" max="14870" width="10.5" style="70" customWidth="1"/>
    <col min="14871" max="14875" width="10" style="70" customWidth="1"/>
    <col min="14876" max="15094" width="8.875" style="70" customWidth="1"/>
    <col min="15095" max="15103" width="9" style="70"/>
    <col min="15104" max="15104" width="9.125" style="70" customWidth="1"/>
    <col min="15105" max="15105" width="18.375" style="70" customWidth="1"/>
    <col min="15106" max="15106" width="7" style="70" customWidth="1"/>
    <col min="15107" max="15107" width="13.125" style="70" customWidth="1"/>
    <col min="15108" max="15108" width="10.75" style="70" customWidth="1"/>
    <col min="15109" max="15109" width="11.25" style="70" customWidth="1"/>
    <col min="15110" max="15110" width="10.25" style="70" customWidth="1"/>
    <col min="15111" max="15111" width="12.625" style="70" customWidth="1"/>
    <col min="15112" max="15112" width="10.25" style="70" customWidth="1"/>
    <col min="15113" max="15113" width="10.375" style="70" customWidth="1"/>
    <col min="15114" max="15114" width="11" style="70" customWidth="1"/>
    <col min="15115" max="15115" width="10.625" style="70" customWidth="1"/>
    <col min="15116" max="15116" width="10" style="70" customWidth="1"/>
    <col min="15117" max="15117" width="8.5" style="70" customWidth="1"/>
    <col min="15118" max="15118" width="9.5" style="70" customWidth="1"/>
    <col min="15119" max="15119" width="9.625" style="70" customWidth="1"/>
    <col min="15120" max="15120" width="11.875" style="70" customWidth="1"/>
    <col min="15121" max="15121" width="9.625" style="70" customWidth="1"/>
    <col min="15122" max="15122" width="8.625" style="70" customWidth="1"/>
    <col min="15123" max="15123" width="9.625" style="70" customWidth="1"/>
    <col min="15124" max="15124" width="11.875" style="70" customWidth="1"/>
    <col min="15125" max="15125" width="9.625" style="70" customWidth="1"/>
    <col min="15126" max="15126" width="10.5" style="70" customWidth="1"/>
    <col min="15127" max="15131" width="10" style="70" customWidth="1"/>
    <col min="15132" max="15350" width="8.875" style="70" customWidth="1"/>
    <col min="15351" max="15359" width="9" style="70"/>
    <col min="15360" max="15360" width="9.125" style="70" customWidth="1"/>
    <col min="15361" max="15361" width="18.375" style="70" customWidth="1"/>
    <col min="15362" max="15362" width="7" style="70" customWidth="1"/>
    <col min="15363" max="15363" width="13.125" style="70" customWidth="1"/>
    <col min="15364" max="15364" width="10.75" style="70" customWidth="1"/>
    <col min="15365" max="15365" width="11.25" style="70" customWidth="1"/>
    <col min="15366" max="15366" width="10.25" style="70" customWidth="1"/>
    <col min="15367" max="15367" width="12.625" style="70" customWidth="1"/>
    <col min="15368" max="15368" width="10.25" style="70" customWidth="1"/>
    <col min="15369" max="15369" width="10.375" style="70" customWidth="1"/>
    <col min="15370" max="15370" width="11" style="70" customWidth="1"/>
    <col min="15371" max="15371" width="10.625" style="70" customWidth="1"/>
    <col min="15372" max="15372" width="10" style="70" customWidth="1"/>
    <col min="15373" max="15373" width="8.5" style="70" customWidth="1"/>
    <col min="15374" max="15374" width="9.5" style="70" customWidth="1"/>
    <col min="15375" max="15375" width="9.625" style="70" customWidth="1"/>
    <col min="15376" max="15376" width="11.875" style="70" customWidth="1"/>
    <col min="15377" max="15377" width="9.625" style="70" customWidth="1"/>
    <col min="15378" max="15378" width="8.625" style="70" customWidth="1"/>
    <col min="15379" max="15379" width="9.625" style="70" customWidth="1"/>
    <col min="15380" max="15380" width="11.875" style="70" customWidth="1"/>
    <col min="15381" max="15381" width="9.625" style="70" customWidth="1"/>
    <col min="15382" max="15382" width="10.5" style="70" customWidth="1"/>
    <col min="15383" max="15387" width="10" style="70" customWidth="1"/>
    <col min="15388" max="15606" width="8.875" style="70" customWidth="1"/>
    <col min="15607" max="15615" width="9" style="70"/>
    <col min="15616" max="15616" width="9.125" style="70" customWidth="1"/>
    <col min="15617" max="15617" width="18.375" style="70" customWidth="1"/>
    <col min="15618" max="15618" width="7" style="70" customWidth="1"/>
    <col min="15619" max="15619" width="13.125" style="70" customWidth="1"/>
    <col min="15620" max="15620" width="10.75" style="70" customWidth="1"/>
    <col min="15621" max="15621" width="11.25" style="70" customWidth="1"/>
    <col min="15622" max="15622" width="10.25" style="70" customWidth="1"/>
    <col min="15623" max="15623" width="12.625" style="70" customWidth="1"/>
    <col min="15624" max="15624" width="10.25" style="70" customWidth="1"/>
    <col min="15625" max="15625" width="10.375" style="70" customWidth="1"/>
    <col min="15626" max="15626" width="11" style="70" customWidth="1"/>
    <col min="15627" max="15627" width="10.625" style="70" customWidth="1"/>
    <col min="15628" max="15628" width="10" style="70" customWidth="1"/>
    <col min="15629" max="15629" width="8.5" style="70" customWidth="1"/>
    <col min="15630" max="15630" width="9.5" style="70" customWidth="1"/>
    <col min="15631" max="15631" width="9.625" style="70" customWidth="1"/>
    <col min="15632" max="15632" width="11.875" style="70" customWidth="1"/>
    <col min="15633" max="15633" width="9.625" style="70" customWidth="1"/>
    <col min="15634" max="15634" width="8.625" style="70" customWidth="1"/>
    <col min="15635" max="15635" width="9.625" style="70" customWidth="1"/>
    <col min="15636" max="15636" width="11.875" style="70" customWidth="1"/>
    <col min="15637" max="15637" width="9.625" style="70" customWidth="1"/>
    <col min="15638" max="15638" width="10.5" style="70" customWidth="1"/>
    <col min="15639" max="15643" width="10" style="70" customWidth="1"/>
    <col min="15644" max="15862" width="8.875" style="70" customWidth="1"/>
    <col min="15863" max="15871" width="9" style="70"/>
    <col min="15872" max="15872" width="9.125" style="70" customWidth="1"/>
    <col min="15873" max="15873" width="18.375" style="70" customWidth="1"/>
    <col min="15874" max="15874" width="7" style="70" customWidth="1"/>
    <col min="15875" max="15875" width="13.125" style="70" customWidth="1"/>
    <col min="15876" max="15876" width="10.75" style="70" customWidth="1"/>
    <col min="15877" max="15877" width="11.25" style="70" customWidth="1"/>
    <col min="15878" max="15878" width="10.25" style="70" customWidth="1"/>
    <col min="15879" max="15879" width="12.625" style="70" customWidth="1"/>
    <col min="15880" max="15880" width="10.25" style="70" customWidth="1"/>
    <col min="15881" max="15881" width="10.375" style="70" customWidth="1"/>
    <col min="15882" max="15882" width="11" style="70" customWidth="1"/>
    <col min="15883" max="15883" width="10.625" style="70" customWidth="1"/>
    <col min="15884" max="15884" width="10" style="70" customWidth="1"/>
    <col min="15885" max="15885" width="8.5" style="70" customWidth="1"/>
    <col min="15886" max="15886" width="9.5" style="70" customWidth="1"/>
    <col min="15887" max="15887" width="9.625" style="70" customWidth="1"/>
    <col min="15888" max="15888" width="11.875" style="70" customWidth="1"/>
    <col min="15889" max="15889" width="9.625" style="70" customWidth="1"/>
    <col min="15890" max="15890" width="8.625" style="70" customWidth="1"/>
    <col min="15891" max="15891" width="9.625" style="70" customWidth="1"/>
    <col min="15892" max="15892" width="11.875" style="70" customWidth="1"/>
    <col min="15893" max="15893" width="9.625" style="70" customWidth="1"/>
    <col min="15894" max="15894" width="10.5" style="70" customWidth="1"/>
    <col min="15895" max="15899" width="10" style="70" customWidth="1"/>
    <col min="15900" max="16118" width="8.875" style="70" customWidth="1"/>
    <col min="16119" max="16127" width="9" style="70"/>
    <col min="16128" max="16128" width="9.125" style="70" customWidth="1"/>
    <col min="16129" max="16129" width="18.375" style="70" customWidth="1"/>
    <col min="16130" max="16130" width="7" style="70" customWidth="1"/>
    <col min="16131" max="16131" width="13.125" style="70" customWidth="1"/>
    <col min="16132" max="16132" width="10.75" style="70" customWidth="1"/>
    <col min="16133" max="16133" width="11.25" style="70" customWidth="1"/>
    <col min="16134" max="16134" width="10.25" style="70" customWidth="1"/>
    <col min="16135" max="16135" width="12.625" style="70" customWidth="1"/>
    <col min="16136" max="16136" width="10.25" style="70" customWidth="1"/>
    <col min="16137" max="16137" width="10.375" style="70" customWidth="1"/>
    <col min="16138" max="16138" width="11" style="70" customWidth="1"/>
    <col min="16139" max="16139" width="10.625" style="70" customWidth="1"/>
    <col min="16140" max="16140" width="10" style="70" customWidth="1"/>
    <col min="16141" max="16141" width="8.5" style="70" customWidth="1"/>
    <col min="16142" max="16142" width="9.5" style="70" customWidth="1"/>
    <col min="16143" max="16143" width="9.625" style="70" customWidth="1"/>
    <col min="16144" max="16144" width="11.875" style="70" customWidth="1"/>
    <col min="16145" max="16145" width="9.625" style="70" customWidth="1"/>
    <col min="16146" max="16146" width="8.625" style="70" customWidth="1"/>
    <col min="16147" max="16147" width="9.625" style="70" customWidth="1"/>
    <col min="16148" max="16148" width="11.875" style="70" customWidth="1"/>
    <col min="16149" max="16149" width="9.625" style="70" customWidth="1"/>
    <col min="16150" max="16150" width="10.5" style="70" customWidth="1"/>
    <col min="16151" max="16155" width="10" style="70" customWidth="1"/>
    <col min="16156" max="16374" width="8.875" style="70" customWidth="1"/>
    <col min="16375" max="16384" width="9" style="70"/>
  </cols>
  <sheetData>
    <row r="1" spans="1:23">
      <c r="A1" s="305" t="s">
        <v>448</v>
      </c>
      <c r="B1" s="305"/>
      <c r="D1" s="66"/>
      <c r="E1" s="66"/>
      <c r="F1" s="66"/>
      <c r="O1" s="66"/>
      <c r="P1" s="67"/>
      <c r="Q1" s="66"/>
      <c r="R1" s="66"/>
    </row>
    <row r="2" spans="1:23" ht="25.5" customHeight="1">
      <c r="A2" s="354" t="s">
        <v>458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</row>
    <row r="3" spans="1:23" ht="23.1" customHeight="1">
      <c r="D3" s="99" t="e">
        <f>#REF!*1+#REF!*0.6</f>
        <v>#REF!</v>
      </c>
      <c r="U3" s="347"/>
      <c r="V3" s="347"/>
    </row>
    <row r="4" spans="1:23" s="73" customFormat="1" ht="39" customHeight="1">
      <c r="A4" s="343" t="s">
        <v>305</v>
      </c>
      <c r="B4" s="343" t="s">
        <v>227</v>
      </c>
      <c r="C4" s="348" t="s">
        <v>376</v>
      </c>
      <c r="D4" s="349"/>
      <c r="E4" s="350" t="s">
        <v>377</v>
      </c>
      <c r="F4" s="351"/>
      <c r="G4" s="352" t="s">
        <v>378</v>
      </c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3"/>
      <c r="S4" s="370" t="s">
        <v>379</v>
      </c>
      <c r="T4" s="370"/>
      <c r="U4" s="370"/>
      <c r="V4" s="370"/>
      <c r="W4" s="346" t="s">
        <v>444</v>
      </c>
    </row>
    <row r="5" spans="1:23" s="73" customFormat="1" ht="24.75" customHeight="1">
      <c r="A5" s="344"/>
      <c r="B5" s="344"/>
      <c r="C5" s="359" t="s">
        <v>370</v>
      </c>
      <c r="D5" s="362" t="s">
        <v>380</v>
      </c>
      <c r="E5" s="365" t="s">
        <v>370</v>
      </c>
      <c r="F5" s="342" t="s">
        <v>381</v>
      </c>
      <c r="G5" s="343" t="s">
        <v>371</v>
      </c>
      <c r="H5" s="355" t="s">
        <v>382</v>
      </c>
      <c r="I5" s="356"/>
      <c r="J5" s="357"/>
      <c r="K5" s="343" t="s">
        <v>372</v>
      </c>
      <c r="L5" s="355" t="s">
        <v>382</v>
      </c>
      <c r="M5" s="356"/>
      <c r="N5" s="357"/>
      <c r="O5" s="342" t="s">
        <v>373</v>
      </c>
      <c r="P5" s="342"/>
      <c r="Q5" s="342"/>
      <c r="R5" s="342"/>
      <c r="S5" s="370"/>
      <c r="T5" s="370"/>
      <c r="U5" s="370"/>
      <c r="V5" s="370"/>
      <c r="W5" s="345"/>
    </row>
    <row r="6" spans="1:23" s="73" customFormat="1" ht="19.5" customHeight="1">
      <c r="A6" s="344"/>
      <c r="B6" s="344"/>
      <c r="C6" s="360"/>
      <c r="D6" s="363"/>
      <c r="E6" s="365"/>
      <c r="F6" s="342"/>
      <c r="G6" s="344"/>
      <c r="H6" s="342" t="s">
        <v>383</v>
      </c>
      <c r="I6" s="342" t="s">
        <v>384</v>
      </c>
      <c r="J6" s="342" t="s">
        <v>385</v>
      </c>
      <c r="K6" s="344"/>
      <c r="L6" s="342" t="s">
        <v>383</v>
      </c>
      <c r="M6" s="342" t="s">
        <v>384</v>
      </c>
      <c r="N6" s="342" t="s">
        <v>385</v>
      </c>
      <c r="O6" s="342" t="s">
        <v>10</v>
      </c>
      <c r="P6" s="342" t="s">
        <v>204</v>
      </c>
      <c r="Q6" s="342" t="s">
        <v>206</v>
      </c>
      <c r="R6" s="342" t="s">
        <v>192</v>
      </c>
      <c r="S6" s="342" t="s">
        <v>10</v>
      </c>
      <c r="T6" s="342" t="s">
        <v>204</v>
      </c>
      <c r="U6" s="342" t="s">
        <v>206</v>
      </c>
      <c r="V6" s="342" t="s">
        <v>192</v>
      </c>
      <c r="W6" s="214"/>
    </row>
    <row r="7" spans="1:23" s="73" customFormat="1" ht="18.95" customHeight="1">
      <c r="A7" s="345"/>
      <c r="B7" s="345"/>
      <c r="C7" s="361"/>
      <c r="D7" s="364"/>
      <c r="E7" s="365"/>
      <c r="F7" s="342"/>
      <c r="G7" s="345"/>
      <c r="H7" s="342" t="s">
        <v>383</v>
      </c>
      <c r="I7" s="342" t="s">
        <v>384</v>
      </c>
      <c r="J7" s="342" t="s">
        <v>385</v>
      </c>
      <c r="K7" s="345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214"/>
    </row>
    <row r="8" spans="1:23" s="73" customFormat="1" ht="18.95" hidden="1" customHeight="1">
      <c r="A8" s="74"/>
      <c r="B8" s="74" t="s">
        <v>374</v>
      </c>
      <c r="C8" s="75">
        <v>1901</v>
      </c>
      <c r="D8" s="8">
        <v>1521</v>
      </c>
      <c r="E8" s="76">
        <v>53872</v>
      </c>
      <c r="F8" s="77">
        <v>26937</v>
      </c>
      <c r="G8" s="74">
        <v>368155</v>
      </c>
      <c r="H8" s="77"/>
      <c r="I8" s="77"/>
      <c r="J8" s="77"/>
      <c r="K8" s="74">
        <v>388951</v>
      </c>
      <c r="L8" s="77"/>
      <c r="M8" s="77"/>
      <c r="N8" s="77"/>
      <c r="O8" s="77"/>
      <c r="P8" s="77">
        <v>74954</v>
      </c>
      <c r="Q8" s="77"/>
      <c r="R8" s="77"/>
      <c r="S8" s="77"/>
      <c r="T8" s="77">
        <f>D8+F8+P8</f>
        <v>103412</v>
      </c>
      <c r="U8" s="77"/>
      <c r="V8" s="77"/>
      <c r="W8" s="214"/>
    </row>
    <row r="9" spans="1:23" s="73" customFormat="1" ht="18.95" hidden="1" customHeight="1">
      <c r="A9" s="74"/>
      <c r="B9" s="74" t="s">
        <v>375</v>
      </c>
      <c r="C9" s="75"/>
      <c r="D9" s="8" t="s">
        <v>1</v>
      </c>
      <c r="E9" s="76"/>
      <c r="F9" s="77"/>
      <c r="G9" s="74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214"/>
    </row>
    <row r="10" spans="1:23" s="78" customFormat="1" ht="21" customHeight="1">
      <c r="B10" s="79" t="s">
        <v>211</v>
      </c>
      <c r="C10" s="80">
        <v>494</v>
      </c>
      <c r="D10" s="80">
        <v>395.19999999999993</v>
      </c>
      <c r="E10" s="80">
        <v>15809</v>
      </c>
      <c r="F10" s="80">
        <v>7904.5</v>
      </c>
      <c r="G10" s="80">
        <v>115171</v>
      </c>
      <c r="H10" s="80">
        <v>61265</v>
      </c>
      <c r="I10" s="80">
        <v>9409</v>
      </c>
      <c r="J10" s="80">
        <v>44497</v>
      </c>
      <c r="K10" s="80">
        <v>125189</v>
      </c>
      <c r="L10" s="80">
        <v>65656</v>
      </c>
      <c r="M10" s="80">
        <v>11000</v>
      </c>
      <c r="N10" s="80">
        <v>48533</v>
      </c>
      <c r="O10" s="80">
        <v>41523.53</v>
      </c>
      <c r="P10" s="80">
        <v>24914.11</v>
      </c>
      <c r="Q10" s="80">
        <v>0</v>
      </c>
      <c r="R10" s="80">
        <v>16609.419999999998</v>
      </c>
      <c r="S10" s="80">
        <v>49823.23</v>
      </c>
      <c r="T10" s="80">
        <v>33213.81</v>
      </c>
      <c r="U10" s="80">
        <v>0</v>
      </c>
      <c r="V10" s="80">
        <v>16609.419999999998</v>
      </c>
      <c r="W10" s="215"/>
    </row>
    <row r="11" spans="1:23" s="78" customFormat="1" ht="21" customHeight="1">
      <c r="A11" s="366" t="s">
        <v>16</v>
      </c>
      <c r="B11" s="79" t="s">
        <v>10</v>
      </c>
      <c r="C11" s="80">
        <v>125</v>
      </c>
      <c r="D11" s="80">
        <v>100</v>
      </c>
      <c r="E11" s="80">
        <v>3972</v>
      </c>
      <c r="F11" s="80">
        <v>1986</v>
      </c>
      <c r="G11" s="80">
        <v>29359</v>
      </c>
      <c r="H11" s="80">
        <v>13277</v>
      </c>
      <c r="I11" s="80">
        <v>2807</v>
      </c>
      <c r="J11" s="80">
        <v>13275</v>
      </c>
      <c r="K11" s="80">
        <v>30701</v>
      </c>
      <c r="L11" s="80">
        <v>13567</v>
      </c>
      <c r="M11" s="80">
        <v>3166</v>
      </c>
      <c r="N11" s="80">
        <v>13968</v>
      </c>
      <c r="O11" s="80">
        <v>9887.99</v>
      </c>
      <c r="P11" s="80">
        <v>5932.79</v>
      </c>
      <c r="Q11" s="80">
        <v>0</v>
      </c>
      <c r="R11" s="80">
        <v>3955.2</v>
      </c>
      <c r="S11" s="80">
        <v>11936.1</v>
      </c>
      <c r="T11" s="80">
        <v>7996.05</v>
      </c>
      <c r="U11" s="80">
        <v>0</v>
      </c>
      <c r="V11" s="80">
        <v>3940.05</v>
      </c>
      <c r="W11" s="215"/>
    </row>
    <row r="12" spans="1:23" s="10" customFormat="1" ht="21" customHeight="1">
      <c r="A12" s="372"/>
      <c r="B12" s="4" t="s">
        <v>308</v>
      </c>
      <c r="C12" s="81">
        <v>11</v>
      </c>
      <c r="D12" s="9">
        <v>8.8000000000000007</v>
      </c>
      <c r="E12" s="81">
        <v>384</v>
      </c>
      <c r="F12" s="9">
        <v>192</v>
      </c>
      <c r="G12" s="81">
        <v>2833</v>
      </c>
      <c r="H12" s="81">
        <v>1292</v>
      </c>
      <c r="I12" s="81">
        <v>269</v>
      </c>
      <c r="J12" s="81">
        <v>1272</v>
      </c>
      <c r="K12" s="81">
        <v>2895</v>
      </c>
      <c r="L12" s="81">
        <v>1493</v>
      </c>
      <c r="M12" s="81">
        <v>259</v>
      </c>
      <c r="N12" s="81">
        <v>1143</v>
      </c>
      <c r="O12" s="9">
        <v>965.47</v>
      </c>
      <c r="P12" s="9">
        <v>579.28</v>
      </c>
      <c r="Q12" s="9"/>
      <c r="R12" s="9">
        <v>386.19</v>
      </c>
      <c r="S12" s="9">
        <v>1166.27</v>
      </c>
      <c r="T12" s="9">
        <v>780.08</v>
      </c>
      <c r="U12" s="9">
        <v>0</v>
      </c>
      <c r="V12" s="9">
        <v>386.19</v>
      </c>
      <c r="W12" s="217"/>
    </row>
    <row r="13" spans="1:23" s="10" customFormat="1" ht="21" customHeight="1">
      <c r="A13" s="372"/>
      <c r="B13" s="4" t="s">
        <v>309</v>
      </c>
      <c r="C13" s="81">
        <v>10</v>
      </c>
      <c r="D13" s="9">
        <v>8</v>
      </c>
      <c r="E13" s="81">
        <v>328</v>
      </c>
      <c r="F13" s="9">
        <v>164</v>
      </c>
      <c r="G13" s="81">
        <v>2329</v>
      </c>
      <c r="H13" s="81">
        <v>1233</v>
      </c>
      <c r="I13" s="81">
        <v>191</v>
      </c>
      <c r="J13" s="81">
        <v>905</v>
      </c>
      <c r="K13" s="81">
        <v>2469</v>
      </c>
      <c r="L13" s="81">
        <v>1287</v>
      </c>
      <c r="M13" s="81">
        <v>218</v>
      </c>
      <c r="N13" s="81">
        <v>964</v>
      </c>
      <c r="O13" s="9">
        <v>827.48</v>
      </c>
      <c r="P13" s="9">
        <v>496.49</v>
      </c>
      <c r="Q13" s="9"/>
      <c r="R13" s="9">
        <v>330.99</v>
      </c>
      <c r="S13" s="9">
        <v>999.48</v>
      </c>
      <c r="T13" s="9">
        <v>668.49</v>
      </c>
      <c r="U13" s="9">
        <v>0</v>
      </c>
      <c r="V13" s="9">
        <v>330.99</v>
      </c>
      <c r="W13" s="217"/>
    </row>
    <row r="14" spans="1:23" ht="21" customHeight="1">
      <c r="A14" s="372"/>
      <c r="B14" s="4" t="s">
        <v>310</v>
      </c>
      <c r="C14" s="81">
        <v>11</v>
      </c>
      <c r="D14" s="9">
        <v>8.8000000000000007</v>
      </c>
      <c r="E14" s="81">
        <v>360</v>
      </c>
      <c r="F14" s="9">
        <v>180</v>
      </c>
      <c r="G14" s="81">
        <v>2741</v>
      </c>
      <c r="H14" s="81">
        <v>1461</v>
      </c>
      <c r="I14" s="81">
        <v>223</v>
      </c>
      <c r="J14" s="81">
        <v>1057</v>
      </c>
      <c r="K14" s="81">
        <v>2710</v>
      </c>
      <c r="L14" s="81">
        <v>1454</v>
      </c>
      <c r="M14" s="81">
        <v>232</v>
      </c>
      <c r="N14" s="81">
        <v>1024</v>
      </c>
      <c r="O14" s="9">
        <v>945.29</v>
      </c>
      <c r="P14" s="9">
        <v>567.16999999999996</v>
      </c>
      <c r="R14" s="9">
        <v>378.12</v>
      </c>
      <c r="S14" s="9">
        <v>1134.0899999999999</v>
      </c>
      <c r="T14" s="9">
        <v>755.97</v>
      </c>
      <c r="U14" s="9">
        <v>0</v>
      </c>
      <c r="V14" s="9">
        <v>378.12</v>
      </c>
      <c r="W14" s="216"/>
    </row>
    <row r="15" spans="1:23" s="10" customFormat="1" ht="21" customHeight="1">
      <c r="A15" s="372"/>
      <c r="B15" s="4" t="s">
        <v>311</v>
      </c>
      <c r="C15" s="81">
        <v>22</v>
      </c>
      <c r="D15" s="9">
        <v>17.600000000000001</v>
      </c>
      <c r="E15" s="81">
        <v>541</v>
      </c>
      <c r="F15" s="9">
        <v>270.5</v>
      </c>
      <c r="G15" s="81">
        <v>3256</v>
      </c>
      <c r="H15" s="81">
        <v>1085</v>
      </c>
      <c r="I15" s="81">
        <v>379</v>
      </c>
      <c r="J15" s="81">
        <v>1792</v>
      </c>
      <c r="K15" s="81">
        <v>3349</v>
      </c>
      <c r="L15" s="81">
        <v>1116</v>
      </c>
      <c r="M15" s="81">
        <v>413</v>
      </c>
      <c r="N15" s="81">
        <v>1820</v>
      </c>
      <c r="O15" s="9">
        <v>1012.22</v>
      </c>
      <c r="P15" s="9">
        <v>607.33000000000004</v>
      </c>
      <c r="Q15" s="9"/>
      <c r="R15" s="9">
        <v>404.89</v>
      </c>
      <c r="S15" s="9">
        <v>1300.32</v>
      </c>
      <c r="T15" s="9">
        <v>895.43</v>
      </c>
      <c r="U15" s="9">
        <v>0</v>
      </c>
      <c r="V15" s="9">
        <v>404.89</v>
      </c>
      <c r="W15" s="217"/>
    </row>
    <row r="16" spans="1:23" s="10" customFormat="1" ht="21" customHeight="1">
      <c r="A16" s="372"/>
      <c r="B16" s="4" t="s">
        <v>312</v>
      </c>
      <c r="C16" s="81">
        <v>9</v>
      </c>
      <c r="D16" s="9">
        <v>7.2</v>
      </c>
      <c r="E16" s="81">
        <v>302</v>
      </c>
      <c r="F16" s="9">
        <v>151</v>
      </c>
      <c r="G16" s="81">
        <v>2415</v>
      </c>
      <c r="H16" s="81">
        <v>1467</v>
      </c>
      <c r="I16" s="81">
        <v>166</v>
      </c>
      <c r="J16" s="81">
        <v>782</v>
      </c>
      <c r="K16" s="81">
        <v>2274</v>
      </c>
      <c r="L16" s="81">
        <v>1453</v>
      </c>
      <c r="M16" s="81">
        <v>152</v>
      </c>
      <c r="N16" s="81">
        <v>669</v>
      </c>
      <c r="O16" s="9">
        <v>854.48</v>
      </c>
      <c r="P16" s="9">
        <v>512.69000000000005</v>
      </c>
      <c r="Q16" s="9"/>
      <c r="R16" s="9">
        <v>341.79</v>
      </c>
      <c r="S16" s="9">
        <v>1012.68</v>
      </c>
      <c r="T16" s="9">
        <v>670.89</v>
      </c>
      <c r="U16" s="9">
        <v>0</v>
      </c>
      <c r="V16" s="9">
        <v>341.79</v>
      </c>
      <c r="W16" s="217"/>
    </row>
    <row r="17" spans="1:23" s="10" customFormat="1" ht="21" customHeight="1">
      <c r="A17" s="372"/>
      <c r="B17" s="4" t="s">
        <v>313</v>
      </c>
      <c r="C17" s="81">
        <v>13</v>
      </c>
      <c r="D17" s="9">
        <v>10.4</v>
      </c>
      <c r="E17" s="81">
        <v>430</v>
      </c>
      <c r="F17" s="9">
        <v>215</v>
      </c>
      <c r="G17" s="81">
        <v>2935</v>
      </c>
      <c r="H17" s="81">
        <v>1335</v>
      </c>
      <c r="I17" s="81">
        <v>279</v>
      </c>
      <c r="J17" s="81">
        <v>1321</v>
      </c>
      <c r="K17" s="81">
        <v>3236</v>
      </c>
      <c r="L17" s="81">
        <v>1287</v>
      </c>
      <c r="M17" s="81">
        <v>360</v>
      </c>
      <c r="N17" s="81">
        <v>1589</v>
      </c>
      <c r="O17" s="9">
        <v>1002.38</v>
      </c>
      <c r="P17" s="9">
        <v>601.42999999999995</v>
      </c>
      <c r="Q17" s="9"/>
      <c r="R17" s="9">
        <v>400.95</v>
      </c>
      <c r="S17" s="9">
        <v>1227.78</v>
      </c>
      <c r="T17" s="9">
        <v>826.83</v>
      </c>
      <c r="U17" s="9">
        <v>0</v>
      </c>
      <c r="V17" s="9">
        <v>400.95</v>
      </c>
      <c r="W17" s="217"/>
    </row>
    <row r="18" spans="1:23" s="10" customFormat="1" ht="21" customHeight="1">
      <c r="A18" s="372"/>
      <c r="B18" s="4" t="s">
        <v>314</v>
      </c>
      <c r="C18" s="81">
        <v>11</v>
      </c>
      <c r="D18" s="9">
        <v>8.8000000000000007</v>
      </c>
      <c r="E18" s="81">
        <v>382</v>
      </c>
      <c r="F18" s="9">
        <v>191</v>
      </c>
      <c r="G18" s="81">
        <v>3230</v>
      </c>
      <c r="H18" s="81">
        <v>1444</v>
      </c>
      <c r="I18" s="81">
        <v>312</v>
      </c>
      <c r="J18" s="81">
        <v>1474</v>
      </c>
      <c r="K18" s="81">
        <v>2886</v>
      </c>
      <c r="L18" s="81">
        <v>1287</v>
      </c>
      <c r="M18" s="81">
        <v>295</v>
      </c>
      <c r="N18" s="81">
        <v>1304</v>
      </c>
      <c r="O18" s="9">
        <v>1006.56</v>
      </c>
      <c r="P18" s="9">
        <v>603.94000000000005</v>
      </c>
      <c r="Q18" s="9"/>
      <c r="R18" s="9">
        <v>402.62</v>
      </c>
      <c r="S18" s="9">
        <v>1206.3599999999999</v>
      </c>
      <c r="T18" s="9">
        <v>803.74</v>
      </c>
      <c r="U18" s="9">
        <v>0</v>
      </c>
      <c r="V18" s="9">
        <v>402.62</v>
      </c>
      <c r="W18" s="217"/>
    </row>
    <row r="19" spans="1:23" s="10" customFormat="1" ht="21" customHeight="1">
      <c r="A19" s="372"/>
      <c r="B19" s="4" t="s">
        <v>315</v>
      </c>
      <c r="C19" s="81">
        <v>13</v>
      </c>
      <c r="D19" s="9">
        <v>10.4</v>
      </c>
      <c r="E19" s="81">
        <v>427</v>
      </c>
      <c r="F19" s="9">
        <v>213.5</v>
      </c>
      <c r="G19" s="81">
        <v>3171</v>
      </c>
      <c r="H19" s="81">
        <v>1330</v>
      </c>
      <c r="I19" s="81">
        <v>321</v>
      </c>
      <c r="J19" s="81">
        <v>1520</v>
      </c>
      <c r="K19" s="81">
        <v>3208</v>
      </c>
      <c r="L19" s="81">
        <v>1070</v>
      </c>
      <c r="M19" s="81">
        <v>395</v>
      </c>
      <c r="N19" s="81">
        <v>1743</v>
      </c>
      <c r="O19" s="9">
        <v>1005.07</v>
      </c>
      <c r="P19" s="9">
        <v>603.04</v>
      </c>
      <c r="Q19" s="9"/>
      <c r="R19" s="9">
        <v>402.03</v>
      </c>
      <c r="S19" s="9">
        <v>1228.97</v>
      </c>
      <c r="T19" s="9">
        <v>826.94</v>
      </c>
      <c r="U19" s="9">
        <v>0</v>
      </c>
      <c r="V19" s="9">
        <v>402.03</v>
      </c>
      <c r="W19" s="217"/>
    </row>
    <row r="20" spans="1:23" s="10" customFormat="1" ht="21" customHeight="1">
      <c r="A20" s="372"/>
      <c r="B20" s="4" t="s">
        <v>316</v>
      </c>
      <c r="C20" s="81">
        <v>8</v>
      </c>
      <c r="D20" s="9">
        <v>6.4</v>
      </c>
      <c r="E20" s="81">
        <v>275</v>
      </c>
      <c r="F20" s="9">
        <v>137.5</v>
      </c>
      <c r="G20" s="81">
        <v>2134</v>
      </c>
      <c r="H20" s="81">
        <v>910</v>
      </c>
      <c r="I20" s="81">
        <v>214</v>
      </c>
      <c r="J20" s="81">
        <v>1010</v>
      </c>
      <c r="K20" s="81">
        <v>2069</v>
      </c>
      <c r="L20" s="81">
        <v>814</v>
      </c>
      <c r="M20" s="81">
        <v>232</v>
      </c>
      <c r="N20" s="81">
        <v>1023</v>
      </c>
      <c r="O20" s="9">
        <v>676.5</v>
      </c>
      <c r="P20" s="9">
        <v>405.9</v>
      </c>
      <c r="Q20" s="9"/>
      <c r="R20" s="9">
        <v>270.60000000000002</v>
      </c>
      <c r="S20" s="9">
        <v>820.4</v>
      </c>
      <c r="T20" s="9">
        <v>549.79999999999995</v>
      </c>
      <c r="U20" s="9">
        <v>0</v>
      </c>
      <c r="V20" s="9">
        <v>270.60000000000002</v>
      </c>
      <c r="W20" s="217"/>
    </row>
    <row r="21" spans="1:23" s="10" customFormat="1" ht="21" customHeight="1">
      <c r="A21" s="372"/>
      <c r="B21" s="4" t="s">
        <v>317</v>
      </c>
      <c r="C21" s="81">
        <v>8</v>
      </c>
      <c r="D21" s="9">
        <v>6.4</v>
      </c>
      <c r="E21" s="81">
        <v>270</v>
      </c>
      <c r="F21" s="9">
        <v>135</v>
      </c>
      <c r="G21" s="81">
        <v>1866</v>
      </c>
      <c r="H21" s="81">
        <v>904</v>
      </c>
      <c r="I21" s="81">
        <v>168</v>
      </c>
      <c r="J21" s="81">
        <v>794</v>
      </c>
      <c r="K21" s="81">
        <v>2026</v>
      </c>
      <c r="L21" s="81">
        <v>1003</v>
      </c>
      <c r="M21" s="81">
        <v>189</v>
      </c>
      <c r="N21" s="81">
        <v>834</v>
      </c>
      <c r="O21" s="9">
        <v>657.53</v>
      </c>
      <c r="P21" s="9">
        <v>394.52</v>
      </c>
      <c r="Q21" s="9"/>
      <c r="R21" s="9">
        <v>263.01</v>
      </c>
      <c r="S21" s="9">
        <v>798.93</v>
      </c>
      <c r="T21" s="9">
        <v>535.91999999999996</v>
      </c>
      <c r="U21" s="9">
        <v>0</v>
      </c>
      <c r="V21" s="9">
        <v>263.01</v>
      </c>
      <c r="W21" s="217"/>
    </row>
    <row r="22" spans="1:23" s="10" customFormat="1" ht="21" customHeight="1">
      <c r="A22" s="373"/>
      <c r="B22" s="4" t="s">
        <v>318</v>
      </c>
      <c r="C22" s="81">
        <v>6</v>
      </c>
      <c r="D22" s="9">
        <v>4.8</v>
      </c>
      <c r="E22" s="81">
        <v>204</v>
      </c>
      <c r="F22" s="9">
        <v>102</v>
      </c>
      <c r="G22" s="81">
        <v>1495</v>
      </c>
      <c r="H22" s="81">
        <v>498</v>
      </c>
      <c r="I22" s="81">
        <v>174</v>
      </c>
      <c r="J22" s="81">
        <v>823</v>
      </c>
      <c r="K22" s="81">
        <v>1537</v>
      </c>
      <c r="L22" s="81">
        <v>623</v>
      </c>
      <c r="M22" s="81">
        <v>169</v>
      </c>
      <c r="N22" s="81">
        <v>745</v>
      </c>
      <c r="O22" s="9">
        <v>475.7</v>
      </c>
      <c r="P22" s="9">
        <v>285.42</v>
      </c>
      <c r="Q22" s="9"/>
      <c r="R22" s="9">
        <v>190.28</v>
      </c>
      <c r="S22" s="9">
        <v>582.5</v>
      </c>
      <c r="T22" s="9">
        <v>392.22</v>
      </c>
      <c r="U22" s="9">
        <v>0</v>
      </c>
      <c r="V22" s="9">
        <v>190.28</v>
      </c>
      <c r="W22" s="217"/>
    </row>
    <row r="23" spans="1:23" s="78" customFormat="1" ht="21" customHeight="1">
      <c r="A23" s="82"/>
      <c r="B23" s="83" t="s">
        <v>319</v>
      </c>
      <c r="C23" s="81">
        <v>2</v>
      </c>
      <c r="D23" s="9">
        <v>1.6</v>
      </c>
      <c r="E23" s="81">
        <v>52</v>
      </c>
      <c r="F23" s="9">
        <v>26</v>
      </c>
      <c r="G23" s="81">
        <v>594</v>
      </c>
      <c r="H23" s="81">
        <v>198</v>
      </c>
      <c r="I23" s="81">
        <v>69</v>
      </c>
      <c r="J23" s="81">
        <v>327</v>
      </c>
      <c r="K23" s="81">
        <v>1108</v>
      </c>
      <c r="L23" s="81">
        <v>369</v>
      </c>
      <c r="M23" s="81">
        <v>137</v>
      </c>
      <c r="N23" s="81">
        <v>602</v>
      </c>
      <c r="O23" s="9">
        <v>260.92</v>
      </c>
      <c r="P23" s="9">
        <v>156.55000000000001</v>
      </c>
      <c r="Q23" s="80"/>
      <c r="R23" s="9">
        <v>104.37</v>
      </c>
      <c r="S23" s="9">
        <v>288.52</v>
      </c>
      <c r="T23" s="9">
        <v>184.15</v>
      </c>
      <c r="U23" s="9">
        <v>0</v>
      </c>
      <c r="V23" s="9">
        <v>104.37</v>
      </c>
      <c r="W23" s="215"/>
    </row>
    <row r="24" spans="1:23" s="78" customFormat="1" ht="68.25" customHeight="1">
      <c r="A24" s="82"/>
      <c r="B24" s="83" t="s">
        <v>320</v>
      </c>
      <c r="C24" s="81">
        <v>1</v>
      </c>
      <c r="D24" s="9">
        <v>0.8</v>
      </c>
      <c r="E24" s="81">
        <v>17</v>
      </c>
      <c r="F24" s="9">
        <v>8.5</v>
      </c>
      <c r="G24" s="81">
        <v>360</v>
      </c>
      <c r="H24" s="81">
        <v>120</v>
      </c>
      <c r="I24" s="81">
        <v>42</v>
      </c>
      <c r="J24" s="81">
        <v>198</v>
      </c>
      <c r="K24" s="81">
        <v>934</v>
      </c>
      <c r="L24" s="81">
        <v>311</v>
      </c>
      <c r="M24" s="81">
        <v>115</v>
      </c>
      <c r="N24" s="81">
        <v>508</v>
      </c>
      <c r="O24" s="9">
        <v>198.39</v>
      </c>
      <c r="P24" s="9">
        <v>119.03</v>
      </c>
      <c r="Q24" s="80"/>
      <c r="R24" s="9">
        <v>79.36</v>
      </c>
      <c r="S24" s="9">
        <v>169.8</v>
      </c>
      <c r="T24" s="9">
        <v>105.59</v>
      </c>
      <c r="U24" s="9">
        <v>0</v>
      </c>
      <c r="V24" s="9">
        <v>64.209999999999994</v>
      </c>
      <c r="W24" s="213" t="s">
        <v>386</v>
      </c>
    </row>
    <row r="25" spans="1:23" s="78" customFormat="1" ht="21" customHeight="1">
      <c r="A25" s="366" t="s">
        <v>29</v>
      </c>
      <c r="B25" s="79" t="s">
        <v>10</v>
      </c>
      <c r="C25" s="80">
        <v>32</v>
      </c>
      <c r="D25" s="80">
        <v>25.6</v>
      </c>
      <c r="E25" s="80">
        <v>1061</v>
      </c>
      <c r="F25" s="80">
        <v>530.5</v>
      </c>
      <c r="G25" s="80">
        <v>7953</v>
      </c>
      <c r="H25" s="80">
        <v>3567</v>
      </c>
      <c r="I25" s="80">
        <v>766</v>
      </c>
      <c r="J25" s="80">
        <v>3620</v>
      </c>
      <c r="K25" s="80">
        <v>7975</v>
      </c>
      <c r="L25" s="80">
        <v>3839</v>
      </c>
      <c r="M25" s="80">
        <v>764</v>
      </c>
      <c r="N25" s="80">
        <v>3372</v>
      </c>
      <c r="O25" s="80">
        <v>2650.9</v>
      </c>
      <c r="P25" s="80">
        <v>1590.53</v>
      </c>
      <c r="Q25" s="80">
        <v>0</v>
      </c>
      <c r="R25" s="80">
        <v>1060.3699999999999</v>
      </c>
      <c r="S25" s="80">
        <v>3207</v>
      </c>
      <c r="T25" s="80">
        <v>2146.63</v>
      </c>
      <c r="U25" s="80">
        <v>0</v>
      </c>
      <c r="V25" s="80">
        <v>1060.3699999999999</v>
      </c>
      <c r="W25" s="215"/>
    </row>
    <row r="26" spans="1:23" s="78" customFormat="1" ht="21" customHeight="1">
      <c r="A26" s="367"/>
      <c r="B26" s="79" t="s">
        <v>387</v>
      </c>
      <c r="C26" s="80"/>
      <c r="D26" s="80"/>
      <c r="E26" s="80"/>
      <c r="F26" s="80"/>
      <c r="G26" s="80"/>
      <c r="H26" s="80"/>
      <c r="I26" s="80"/>
      <c r="J26" s="80"/>
      <c r="K26" s="81">
        <v>0</v>
      </c>
      <c r="L26" s="81">
        <v>0</v>
      </c>
      <c r="M26" s="81">
        <v>0</v>
      </c>
      <c r="N26" s="81">
        <v>0</v>
      </c>
      <c r="O26" s="9">
        <v>0</v>
      </c>
      <c r="P26" s="9">
        <v>0</v>
      </c>
      <c r="Q26" s="80"/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215"/>
    </row>
    <row r="27" spans="1:23" s="10" customFormat="1" ht="21" customHeight="1">
      <c r="A27" s="367"/>
      <c r="B27" s="4" t="s">
        <v>321</v>
      </c>
      <c r="C27" s="81">
        <v>16</v>
      </c>
      <c r="D27" s="9">
        <v>12.8</v>
      </c>
      <c r="E27" s="81">
        <v>518</v>
      </c>
      <c r="F27" s="9">
        <v>259</v>
      </c>
      <c r="G27" s="81">
        <v>3799</v>
      </c>
      <c r="H27" s="81">
        <v>2183</v>
      </c>
      <c r="I27" s="81">
        <v>282</v>
      </c>
      <c r="J27" s="81">
        <v>1334</v>
      </c>
      <c r="K27" s="81">
        <v>3892</v>
      </c>
      <c r="L27" s="81">
        <v>2208</v>
      </c>
      <c r="M27" s="81">
        <v>311</v>
      </c>
      <c r="N27" s="81">
        <v>1373</v>
      </c>
      <c r="O27" s="9">
        <v>1361.64</v>
      </c>
      <c r="P27" s="9">
        <v>816.98</v>
      </c>
      <c r="Q27" s="9"/>
      <c r="R27" s="9">
        <v>544.66</v>
      </c>
      <c r="S27" s="9">
        <v>1633.44</v>
      </c>
      <c r="T27" s="9">
        <v>1088.78</v>
      </c>
      <c r="U27" s="9">
        <v>0</v>
      </c>
      <c r="V27" s="9">
        <v>544.66</v>
      </c>
      <c r="W27" s="217"/>
    </row>
    <row r="28" spans="1:23" s="10" customFormat="1" ht="21" customHeight="1">
      <c r="A28" s="367"/>
      <c r="B28" s="4" t="s">
        <v>322</v>
      </c>
      <c r="C28" s="81">
        <v>10</v>
      </c>
      <c r="D28" s="9">
        <v>8</v>
      </c>
      <c r="E28" s="81">
        <v>333</v>
      </c>
      <c r="F28" s="9">
        <v>166.5</v>
      </c>
      <c r="G28" s="81">
        <v>2653</v>
      </c>
      <c r="H28" s="81">
        <v>884</v>
      </c>
      <c r="I28" s="81">
        <v>309</v>
      </c>
      <c r="J28" s="81">
        <v>1460</v>
      </c>
      <c r="K28" s="81">
        <v>2507</v>
      </c>
      <c r="L28" s="81">
        <v>836</v>
      </c>
      <c r="M28" s="81">
        <v>309</v>
      </c>
      <c r="N28" s="81">
        <v>1362</v>
      </c>
      <c r="O28" s="9">
        <v>790.79</v>
      </c>
      <c r="P28" s="9">
        <v>474.47</v>
      </c>
      <c r="Q28" s="9"/>
      <c r="R28" s="9">
        <v>316.32</v>
      </c>
      <c r="S28" s="9">
        <v>965.29</v>
      </c>
      <c r="T28" s="9">
        <v>648.97</v>
      </c>
      <c r="U28" s="9">
        <v>0</v>
      </c>
      <c r="V28" s="9">
        <v>316.32</v>
      </c>
      <c r="W28" s="217"/>
    </row>
    <row r="29" spans="1:23" s="10" customFormat="1" ht="21" customHeight="1">
      <c r="A29" s="368"/>
      <c r="B29" s="4" t="s">
        <v>323</v>
      </c>
      <c r="C29" s="81">
        <v>6</v>
      </c>
      <c r="D29" s="9">
        <v>4.8</v>
      </c>
      <c r="E29" s="81">
        <v>210</v>
      </c>
      <c r="F29" s="9">
        <v>105</v>
      </c>
      <c r="G29" s="81">
        <v>1501</v>
      </c>
      <c r="H29" s="81">
        <v>500</v>
      </c>
      <c r="I29" s="81">
        <v>175</v>
      </c>
      <c r="J29" s="81">
        <v>826</v>
      </c>
      <c r="K29" s="81">
        <v>1576</v>
      </c>
      <c r="L29" s="81">
        <v>795</v>
      </c>
      <c r="M29" s="81">
        <v>144</v>
      </c>
      <c r="N29" s="81">
        <v>637</v>
      </c>
      <c r="O29" s="9">
        <v>498.47</v>
      </c>
      <c r="P29" s="9">
        <v>299.08</v>
      </c>
      <c r="Q29" s="9"/>
      <c r="R29" s="9">
        <v>199.39</v>
      </c>
      <c r="S29" s="9">
        <v>608.27</v>
      </c>
      <c r="T29" s="9">
        <v>408.88</v>
      </c>
      <c r="U29" s="9">
        <v>0</v>
      </c>
      <c r="V29" s="9">
        <v>199.39</v>
      </c>
      <c r="W29" s="217"/>
    </row>
    <row r="30" spans="1:23" s="78" customFormat="1" ht="21" customHeight="1">
      <c r="A30" s="366" t="s">
        <v>41</v>
      </c>
      <c r="B30" s="79" t="s">
        <v>10</v>
      </c>
      <c r="C30" s="80">
        <v>47</v>
      </c>
      <c r="D30" s="80">
        <v>37.6</v>
      </c>
      <c r="E30" s="80">
        <v>1405</v>
      </c>
      <c r="F30" s="80">
        <v>702.5</v>
      </c>
      <c r="G30" s="80">
        <v>9740</v>
      </c>
      <c r="H30" s="80">
        <v>4840</v>
      </c>
      <c r="I30" s="80">
        <v>855</v>
      </c>
      <c r="J30" s="80">
        <v>4045</v>
      </c>
      <c r="K30" s="80">
        <v>10433</v>
      </c>
      <c r="L30" s="80">
        <v>4964</v>
      </c>
      <c r="M30" s="80">
        <v>1011</v>
      </c>
      <c r="N30" s="80">
        <v>4458</v>
      </c>
      <c r="O30" s="80">
        <v>3400.11</v>
      </c>
      <c r="P30" s="80">
        <v>2040.08</v>
      </c>
      <c r="Q30" s="80">
        <v>0</v>
      </c>
      <c r="R30" s="80">
        <v>1360.03</v>
      </c>
      <c r="S30" s="80">
        <v>4140.21</v>
      </c>
      <c r="T30" s="80">
        <v>2780.1800000000003</v>
      </c>
      <c r="U30" s="80">
        <v>0</v>
      </c>
      <c r="V30" s="80">
        <v>1360.03</v>
      </c>
      <c r="W30" s="215"/>
    </row>
    <row r="31" spans="1:23" s="10" customFormat="1" ht="21" customHeight="1">
      <c r="A31" s="367"/>
      <c r="B31" s="4" t="s">
        <v>324</v>
      </c>
      <c r="C31" s="81">
        <v>13</v>
      </c>
      <c r="D31" s="9">
        <v>10.4</v>
      </c>
      <c r="E31" s="81">
        <v>417</v>
      </c>
      <c r="F31" s="9">
        <v>208.5</v>
      </c>
      <c r="G31" s="81">
        <v>3106</v>
      </c>
      <c r="H31" s="81">
        <v>1750</v>
      </c>
      <c r="I31" s="81">
        <v>237</v>
      </c>
      <c r="J31" s="81">
        <v>1119</v>
      </c>
      <c r="K31" s="81">
        <v>3135</v>
      </c>
      <c r="L31" s="81">
        <v>1671</v>
      </c>
      <c r="M31" s="81">
        <v>271</v>
      </c>
      <c r="N31" s="81">
        <v>1193</v>
      </c>
      <c r="O31" s="9">
        <v>1090.76</v>
      </c>
      <c r="P31" s="9">
        <v>654.46</v>
      </c>
      <c r="Q31" s="9"/>
      <c r="R31" s="9">
        <v>436.3</v>
      </c>
      <c r="S31" s="9">
        <v>1309.6600000000001</v>
      </c>
      <c r="T31" s="9">
        <v>873.36</v>
      </c>
      <c r="U31" s="9">
        <v>0</v>
      </c>
      <c r="V31" s="9">
        <v>436.3</v>
      </c>
      <c r="W31" s="217"/>
    </row>
    <row r="32" spans="1:23" s="10" customFormat="1" ht="21" customHeight="1">
      <c r="A32" s="367"/>
      <c r="B32" s="4" t="s">
        <v>325</v>
      </c>
      <c r="C32" s="81">
        <v>14</v>
      </c>
      <c r="D32" s="9">
        <v>11.2</v>
      </c>
      <c r="E32" s="81">
        <v>429</v>
      </c>
      <c r="F32" s="9">
        <v>214.5</v>
      </c>
      <c r="G32" s="81">
        <v>2928</v>
      </c>
      <c r="H32" s="81">
        <v>1329</v>
      </c>
      <c r="I32" s="81">
        <v>279</v>
      </c>
      <c r="J32" s="81">
        <v>1320</v>
      </c>
      <c r="K32" s="81">
        <v>3162</v>
      </c>
      <c r="L32" s="81">
        <v>1473</v>
      </c>
      <c r="M32" s="81">
        <v>312</v>
      </c>
      <c r="N32" s="81">
        <v>1377</v>
      </c>
      <c r="O32" s="9">
        <v>1010.63</v>
      </c>
      <c r="P32" s="9">
        <v>606.38</v>
      </c>
      <c r="Q32" s="9"/>
      <c r="R32" s="9">
        <v>404.25</v>
      </c>
      <c r="S32" s="9">
        <v>1236.33</v>
      </c>
      <c r="T32" s="9">
        <v>832.08</v>
      </c>
      <c r="U32" s="9">
        <v>0</v>
      </c>
      <c r="V32" s="9">
        <v>404.25</v>
      </c>
      <c r="W32" s="217"/>
    </row>
    <row r="33" spans="1:246" s="10" customFormat="1" ht="21" customHeight="1">
      <c r="A33" s="367"/>
      <c r="B33" s="4" t="s">
        <v>326</v>
      </c>
      <c r="C33" s="81">
        <v>6</v>
      </c>
      <c r="D33" s="9">
        <v>4.8</v>
      </c>
      <c r="E33" s="81">
        <v>206</v>
      </c>
      <c r="F33" s="9">
        <v>103</v>
      </c>
      <c r="G33" s="81">
        <v>1642</v>
      </c>
      <c r="H33" s="81">
        <v>959</v>
      </c>
      <c r="I33" s="81">
        <v>119</v>
      </c>
      <c r="J33" s="81">
        <v>564</v>
      </c>
      <c r="K33" s="81">
        <v>1548</v>
      </c>
      <c r="L33" s="81">
        <v>802</v>
      </c>
      <c r="M33" s="81">
        <v>138</v>
      </c>
      <c r="N33" s="81">
        <v>608</v>
      </c>
      <c r="O33" s="9">
        <v>558.75</v>
      </c>
      <c r="P33" s="9">
        <v>335.25</v>
      </c>
      <c r="Q33" s="9"/>
      <c r="R33" s="9">
        <v>223.5</v>
      </c>
      <c r="S33" s="9">
        <v>666.55</v>
      </c>
      <c r="T33" s="9">
        <v>443.05</v>
      </c>
      <c r="U33" s="9">
        <v>0</v>
      </c>
      <c r="V33" s="9">
        <v>223.5</v>
      </c>
      <c r="W33" s="217"/>
    </row>
    <row r="34" spans="1:246" s="10" customFormat="1" ht="21" customHeight="1">
      <c r="A34" s="367"/>
      <c r="B34" s="84" t="s">
        <v>328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180</v>
      </c>
      <c r="L34" s="81">
        <v>60</v>
      </c>
      <c r="M34" s="81">
        <v>22</v>
      </c>
      <c r="N34" s="81">
        <v>98</v>
      </c>
      <c r="O34" s="9">
        <v>27.61</v>
      </c>
      <c r="P34" s="9">
        <v>16.57</v>
      </c>
      <c r="Q34" s="9"/>
      <c r="R34" s="9">
        <v>11.04</v>
      </c>
      <c r="S34" s="9">
        <v>27.61</v>
      </c>
      <c r="T34" s="9">
        <v>16.57</v>
      </c>
      <c r="U34" s="9">
        <v>0</v>
      </c>
      <c r="V34" s="9">
        <v>11.04</v>
      </c>
      <c r="W34" s="217" t="s">
        <v>388</v>
      </c>
    </row>
    <row r="35" spans="1:246" s="78" customFormat="1" ht="21" customHeight="1">
      <c r="A35" s="367"/>
      <c r="B35" s="4" t="s">
        <v>327</v>
      </c>
      <c r="C35" s="81">
        <v>14</v>
      </c>
      <c r="D35" s="9">
        <v>11.2</v>
      </c>
      <c r="E35" s="81">
        <v>353</v>
      </c>
      <c r="F35" s="9">
        <v>176.5</v>
      </c>
      <c r="G35" s="81">
        <v>2064</v>
      </c>
      <c r="H35" s="81">
        <v>802</v>
      </c>
      <c r="I35" s="81">
        <v>220</v>
      </c>
      <c r="J35" s="81">
        <v>1042</v>
      </c>
      <c r="K35" s="81">
        <v>2408</v>
      </c>
      <c r="L35" s="81">
        <v>958</v>
      </c>
      <c r="M35" s="81">
        <v>268</v>
      </c>
      <c r="N35" s="81">
        <v>1182</v>
      </c>
      <c r="O35" s="9">
        <v>712.36</v>
      </c>
      <c r="P35" s="9">
        <v>427.42</v>
      </c>
      <c r="Q35" s="9"/>
      <c r="R35" s="9">
        <v>284.94</v>
      </c>
      <c r="S35" s="9">
        <v>900.06</v>
      </c>
      <c r="T35" s="9">
        <v>615.12</v>
      </c>
      <c r="U35" s="9">
        <v>0</v>
      </c>
      <c r="V35" s="9">
        <v>284.94</v>
      </c>
      <c r="W35" s="215"/>
    </row>
    <row r="36" spans="1:246" s="78" customFormat="1" ht="21" customHeight="1">
      <c r="A36" s="366" t="s">
        <v>49</v>
      </c>
      <c r="B36" s="79" t="s">
        <v>10</v>
      </c>
      <c r="C36" s="80">
        <v>59</v>
      </c>
      <c r="D36" s="80">
        <v>47.2</v>
      </c>
      <c r="E36" s="80">
        <v>1797</v>
      </c>
      <c r="F36" s="80">
        <v>898.5</v>
      </c>
      <c r="G36" s="80">
        <v>13215</v>
      </c>
      <c r="H36" s="80">
        <v>5606</v>
      </c>
      <c r="I36" s="80">
        <v>1328</v>
      </c>
      <c r="J36" s="80">
        <v>6281</v>
      </c>
      <c r="K36" s="80">
        <v>14051</v>
      </c>
      <c r="L36" s="80">
        <v>6048</v>
      </c>
      <c r="M36" s="80">
        <v>1478</v>
      </c>
      <c r="N36" s="80">
        <v>6525</v>
      </c>
      <c r="O36" s="80">
        <v>4435.54</v>
      </c>
      <c r="P36" s="80">
        <v>2661.31</v>
      </c>
      <c r="Q36" s="80">
        <v>0</v>
      </c>
      <c r="R36" s="80">
        <v>1774.23</v>
      </c>
      <c r="S36" s="80">
        <v>5381.24</v>
      </c>
      <c r="T36" s="80">
        <v>3607.01</v>
      </c>
      <c r="U36" s="80">
        <v>0</v>
      </c>
      <c r="V36" s="80">
        <v>1774.23</v>
      </c>
      <c r="W36" s="215"/>
    </row>
    <row r="37" spans="1:246" s="10" customFormat="1" ht="21" customHeight="1">
      <c r="A37" s="367"/>
      <c r="B37" s="4" t="s">
        <v>329</v>
      </c>
      <c r="C37" s="81">
        <v>11</v>
      </c>
      <c r="D37" s="9">
        <v>8.8000000000000007</v>
      </c>
      <c r="E37" s="81">
        <v>379</v>
      </c>
      <c r="F37" s="9">
        <v>189.5</v>
      </c>
      <c r="G37" s="81">
        <v>2759</v>
      </c>
      <c r="H37" s="81">
        <v>1505</v>
      </c>
      <c r="I37" s="81">
        <v>219</v>
      </c>
      <c r="J37" s="81">
        <v>1035</v>
      </c>
      <c r="K37" s="81">
        <v>2848</v>
      </c>
      <c r="L37" s="81">
        <v>1509</v>
      </c>
      <c r="M37" s="81">
        <v>247</v>
      </c>
      <c r="N37" s="81">
        <v>1092</v>
      </c>
      <c r="O37" s="9">
        <v>973.94</v>
      </c>
      <c r="P37" s="9">
        <v>584.36</v>
      </c>
      <c r="Q37" s="9"/>
      <c r="R37" s="9">
        <v>389.58</v>
      </c>
      <c r="S37" s="9">
        <v>1172.24</v>
      </c>
      <c r="T37" s="9">
        <v>782.66</v>
      </c>
      <c r="U37" s="9">
        <v>0</v>
      </c>
      <c r="V37" s="9">
        <v>389.58</v>
      </c>
      <c r="W37" s="217"/>
    </row>
    <row r="38" spans="1:246" s="10" customFormat="1" ht="21" customHeight="1">
      <c r="A38" s="367"/>
      <c r="B38" s="4" t="s">
        <v>330</v>
      </c>
      <c r="C38" s="81">
        <v>13</v>
      </c>
      <c r="D38" s="9">
        <v>10.4</v>
      </c>
      <c r="E38" s="81">
        <v>419</v>
      </c>
      <c r="F38" s="9">
        <v>209.5</v>
      </c>
      <c r="G38" s="81">
        <v>3035</v>
      </c>
      <c r="H38" s="81">
        <v>1012</v>
      </c>
      <c r="I38" s="81">
        <v>353</v>
      </c>
      <c r="J38" s="81">
        <v>1670</v>
      </c>
      <c r="K38" s="81">
        <v>3152</v>
      </c>
      <c r="L38" s="81">
        <v>1051</v>
      </c>
      <c r="M38" s="81">
        <v>388</v>
      </c>
      <c r="N38" s="81">
        <v>1713</v>
      </c>
      <c r="O38" s="9">
        <v>948.26</v>
      </c>
      <c r="P38" s="9">
        <v>568.96</v>
      </c>
      <c r="Q38" s="9"/>
      <c r="R38" s="9">
        <v>379.3</v>
      </c>
      <c r="S38" s="9">
        <v>1168.1600000000001</v>
      </c>
      <c r="T38" s="9">
        <v>788.86</v>
      </c>
      <c r="U38" s="9">
        <v>0</v>
      </c>
      <c r="V38" s="9">
        <v>379.3</v>
      </c>
      <c r="W38" s="217"/>
    </row>
    <row r="39" spans="1:246" s="10" customFormat="1" ht="21" customHeight="1">
      <c r="A39" s="367"/>
      <c r="B39" s="4" t="s">
        <v>331</v>
      </c>
      <c r="C39" s="81">
        <v>18</v>
      </c>
      <c r="D39" s="9">
        <v>14.4</v>
      </c>
      <c r="E39" s="81">
        <v>441</v>
      </c>
      <c r="F39" s="9">
        <v>220.5</v>
      </c>
      <c r="G39" s="81">
        <v>3109</v>
      </c>
      <c r="H39" s="81">
        <v>1274</v>
      </c>
      <c r="I39" s="81">
        <v>320</v>
      </c>
      <c r="J39" s="81">
        <v>1515</v>
      </c>
      <c r="K39" s="81">
        <v>3042</v>
      </c>
      <c r="L39" s="81">
        <v>1204</v>
      </c>
      <c r="M39" s="81">
        <v>340</v>
      </c>
      <c r="N39" s="81">
        <v>1498</v>
      </c>
      <c r="O39" s="9">
        <v>985.49</v>
      </c>
      <c r="P39" s="9">
        <v>591.29</v>
      </c>
      <c r="Q39" s="9"/>
      <c r="R39" s="9">
        <v>394.2</v>
      </c>
      <c r="S39" s="9">
        <v>1220.3900000000001</v>
      </c>
      <c r="T39" s="9">
        <v>826.19</v>
      </c>
      <c r="U39" s="9">
        <v>0</v>
      </c>
      <c r="V39" s="9">
        <v>394.2</v>
      </c>
      <c r="W39" s="217"/>
    </row>
    <row r="40" spans="1:246" s="85" customFormat="1" ht="21" customHeight="1">
      <c r="A40" s="367"/>
      <c r="B40" s="4" t="s">
        <v>332</v>
      </c>
      <c r="C40" s="81">
        <v>9</v>
      </c>
      <c r="D40" s="9">
        <v>7.2</v>
      </c>
      <c r="E40" s="81">
        <v>292</v>
      </c>
      <c r="F40" s="9">
        <v>146</v>
      </c>
      <c r="G40" s="81">
        <v>2215</v>
      </c>
      <c r="H40" s="81">
        <v>1116</v>
      </c>
      <c r="I40" s="81">
        <v>192</v>
      </c>
      <c r="J40" s="81">
        <v>907</v>
      </c>
      <c r="K40" s="81">
        <v>2195</v>
      </c>
      <c r="L40" s="81">
        <v>1176</v>
      </c>
      <c r="M40" s="81">
        <v>188</v>
      </c>
      <c r="N40" s="81">
        <v>831</v>
      </c>
      <c r="O40" s="9">
        <v>758.12</v>
      </c>
      <c r="P40" s="9">
        <v>454.87</v>
      </c>
      <c r="Q40" s="9"/>
      <c r="R40" s="9">
        <v>303.25</v>
      </c>
      <c r="S40" s="9">
        <v>911.32</v>
      </c>
      <c r="T40" s="9">
        <v>608.07000000000005</v>
      </c>
      <c r="U40" s="9">
        <v>0</v>
      </c>
      <c r="V40" s="9">
        <v>303.25</v>
      </c>
      <c r="W40" s="218"/>
    </row>
    <row r="41" spans="1:246" s="85" customFormat="1" ht="21" customHeight="1">
      <c r="A41" s="368"/>
      <c r="B41" s="4" t="s">
        <v>333</v>
      </c>
      <c r="C41" s="81">
        <v>7</v>
      </c>
      <c r="D41" s="9">
        <v>5.6</v>
      </c>
      <c r="E41" s="81">
        <v>231</v>
      </c>
      <c r="F41" s="9">
        <v>115.5</v>
      </c>
      <c r="G41" s="81">
        <v>1863</v>
      </c>
      <c r="H41" s="81">
        <v>621</v>
      </c>
      <c r="I41" s="81">
        <v>217</v>
      </c>
      <c r="J41" s="81">
        <v>1025</v>
      </c>
      <c r="K41" s="81">
        <v>1740</v>
      </c>
      <c r="L41" s="81">
        <v>750</v>
      </c>
      <c r="M41" s="81">
        <v>183</v>
      </c>
      <c r="N41" s="81">
        <v>807</v>
      </c>
      <c r="O41" s="9">
        <v>569.14</v>
      </c>
      <c r="P41" s="9">
        <v>341.48</v>
      </c>
      <c r="Q41" s="9"/>
      <c r="R41" s="9">
        <v>227.66</v>
      </c>
      <c r="S41" s="9">
        <v>690.24</v>
      </c>
      <c r="T41" s="9">
        <v>462.58</v>
      </c>
      <c r="U41" s="9">
        <v>0</v>
      </c>
      <c r="V41" s="9">
        <v>227.66</v>
      </c>
      <c r="W41" s="218"/>
    </row>
    <row r="42" spans="1:246" s="78" customFormat="1" ht="21" customHeight="1">
      <c r="A42" s="86"/>
      <c r="B42" s="83" t="s">
        <v>334</v>
      </c>
      <c r="C42" s="81">
        <v>1</v>
      </c>
      <c r="D42" s="9">
        <v>0.8</v>
      </c>
      <c r="E42" s="81">
        <v>35</v>
      </c>
      <c r="F42" s="9">
        <v>17.5</v>
      </c>
      <c r="G42" s="81">
        <v>234</v>
      </c>
      <c r="H42" s="81">
        <v>78</v>
      </c>
      <c r="I42" s="81">
        <v>27</v>
      </c>
      <c r="J42" s="81">
        <v>129</v>
      </c>
      <c r="K42" s="81">
        <v>1074</v>
      </c>
      <c r="L42" s="81">
        <v>358</v>
      </c>
      <c r="M42" s="81">
        <v>132</v>
      </c>
      <c r="N42" s="81">
        <v>584</v>
      </c>
      <c r="O42" s="9">
        <v>200.59</v>
      </c>
      <c r="P42" s="9">
        <v>120.35</v>
      </c>
      <c r="Q42" s="9"/>
      <c r="R42" s="9">
        <v>80.239999999999995</v>
      </c>
      <c r="S42" s="9">
        <v>218.89</v>
      </c>
      <c r="T42" s="9">
        <v>138.65</v>
      </c>
      <c r="U42" s="9">
        <v>0</v>
      </c>
      <c r="V42" s="9">
        <v>80.239999999999995</v>
      </c>
      <c r="W42" s="215"/>
    </row>
    <row r="43" spans="1:246" s="78" customFormat="1" ht="21" customHeight="1">
      <c r="A43" s="358" t="s">
        <v>64</v>
      </c>
      <c r="B43" s="79" t="s">
        <v>10</v>
      </c>
      <c r="C43" s="80">
        <v>21</v>
      </c>
      <c r="D43" s="80">
        <v>16.8</v>
      </c>
      <c r="E43" s="80">
        <v>701</v>
      </c>
      <c r="F43" s="80">
        <v>350.5</v>
      </c>
      <c r="G43" s="80">
        <v>4741</v>
      </c>
      <c r="H43" s="80">
        <v>3261</v>
      </c>
      <c r="I43" s="80">
        <v>259</v>
      </c>
      <c r="J43" s="80">
        <v>1221</v>
      </c>
      <c r="K43" s="80">
        <v>6170</v>
      </c>
      <c r="L43" s="80">
        <v>3872</v>
      </c>
      <c r="M43" s="80">
        <v>425</v>
      </c>
      <c r="N43" s="80">
        <v>1873</v>
      </c>
      <c r="O43" s="80">
        <v>2022.47</v>
      </c>
      <c r="P43" s="80">
        <v>1213.48</v>
      </c>
      <c r="Q43" s="80">
        <v>0</v>
      </c>
      <c r="R43" s="80">
        <v>808.99</v>
      </c>
      <c r="S43" s="80">
        <v>2427.66</v>
      </c>
      <c r="T43" s="80">
        <v>1603.52</v>
      </c>
      <c r="U43" s="80">
        <v>0</v>
      </c>
      <c r="V43" s="80">
        <v>824.14</v>
      </c>
      <c r="W43" s="215"/>
    </row>
    <row r="44" spans="1:246" s="10" customFormat="1" ht="21" customHeight="1">
      <c r="A44" s="358"/>
      <c r="B44" s="4" t="s">
        <v>335</v>
      </c>
      <c r="C44" s="81">
        <v>10</v>
      </c>
      <c r="D44" s="9">
        <v>8</v>
      </c>
      <c r="E44" s="81">
        <v>339</v>
      </c>
      <c r="F44" s="9">
        <v>169.5</v>
      </c>
      <c r="G44" s="81">
        <v>2576</v>
      </c>
      <c r="H44" s="81">
        <v>1725</v>
      </c>
      <c r="I44" s="81">
        <v>149</v>
      </c>
      <c r="J44" s="81">
        <v>702</v>
      </c>
      <c r="K44" s="81">
        <v>2549</v>
      </c>
      <c r="L44" s="81">
        <v>1797</v>
      </c>
      <c r="M44" s="81">
        <v>139</v>
      </c>
      <c r="N44" s="81">
        <v>613</v>
      </c>
      <c r="O44" s="9">
        <v>967.01</v>
      </c>
      <c r="P44" s="9">
        <v>580.21</v>
      </c>
      <c r="Q44" s="9"/>
      <c r="R44" s="9">
        <v>386.8</v>
      </c>
      <c r="S44" s="9">
        <v>1144.51</v>
      </c>
      <c r="T44" s="9">
        <v>757.71</v>
      </c>
      <c r="U44" s="9">
        <v>0</v>
      </c>
      <c r="V44" s="9">
        <v>386.8</v>
      </c>
      <c r="W44" s="217"/>
    </row>
    <row r="45" spans="1:246" s="10" customFormat="1" ht="21" customHeight="1">
      <c r="A45" s="358"/>
      <c r="B45" s="4" t="s">
        <v>336</v>
      </c>
      <c r="C45" s="81">
        <v>8</v>
      </c>
      <c r="D45" s="9">
        <v>6.4</v>
      </c>
      <c r="E45" s="81">
        <v>277</v>
      </c>
      <c r="F45" s="9">
        <v>138.5</v>
      </c>
      <c r="G45" s="81">
        <v>1877</v>
      </c>
      <c r="H45" s="81">
        <v>1440</v>
      </c>
      <c r="I45" s="81">
        <v>76</v>
      </c>
      <c r="J45" s="81">
        <v>361</v>
      </c>
      <c r="K45" s="81">
        <v>2266</v>
      </c>
      <c r="L45" s="81">
        <v>1623</v>
      </c>
      <c r="M45" s="81">
        <v>119</v>
      </c>
      <c r="N45" s="81">
        <v>524</v>
      </c>
      <c r="O45" s="9">
        <v>803.39</v>
      </c>
      <c r="P45" s="9">
        <v>482.03</v>
      </c>
      <c r="Q45" s="9"/>
      <c r="R45" s="9">
        <v>321.36</v>
      </c>
      <c r="S45" s="9">
        <v>948.29</v>
      </c>
      <c r="T45" s="9">
        <v>626.92999999999995</v>
      </c>
      <c r="U45" s="9">
        <v>0</v>
      </c>
      <c r="V45" s="9">
        <v>321.36</v>
      </c>
      <c r="W45" s="216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</row>
    <row r="46" spans="1:246" s="78" customFormat="1" ht="69.75" customHeight="1">
      <c r="A46" s="87"/>
      <c r="B46" s="83" t="s">
        <v>337</v>
      </c>
      <c r="C46" s="81">
        <v>3</v>
      </c>
      <c r="D46" s="9">
        <v>2.4</v>
      </c>
      <c r="E46" s="81">
        <v>85</v>
      </c>
      <c r="F46" s="9">
        <v>42.5</v>
      </c>
      <c r="G46" s="81">
        <v>288</v>
      </c>
      <c r="H46" s="81">
        <v>96</v>
      </c>
      <c r="I46" s="81">
        <v>34</v>
      </c>
      <c r="J46" s="81">
        <v>158</v>
      </c>
      <c r="K46" s="81">
        <v>1355</v>
      </c>
      <c r="L46" s="81">
        <v>452</v>
      </c>
      <c r="M46" s="81">
        <v>167</v>
      </c>
      <c r="N46" s="81">
        <v>736</v>
      </c>
      <c r="O46" s="9">
        <v>252.07</v>
      </c>
      <c r="P46" s="9">
        <v>151.24</v>
      </c>
      <c r="Q46" s="80"/>
      <c r="R46" s="9">
        <v>100.83</v>
      </c>
      <c r="S46" s="9">
        <v>334.86</v>
      </c>
      <c r="T46" s="9">
        <v>218.88</v>
      </c>
      <c r="U46" s="9">
        <v>0</v>
      </c>
      <c r="V46" s="9">
        <v>115.98</v>
      </c>
      <c r="W46" s="213" t="s">
        <v>389</v>
      </c>
    </row>
    <row r="47" spans="1:246" s="78" customFormat="1" ht="21" customHeight="1">
      <c r="A47" s="358" t="s">
        <v>79</v>
      </c>
      <c r="B47" s="79" t="s">
        <v>10</v>
      </c>
      <c r="C47" s="80">
        <v>28</v>
      </c>
      <c r="D47" s="80">
        <v>22.4</v>
      </c>
      <c r="E47" s="80">
        <v>921</v>
      </c>
      <c r="F47" s="80">
        <v>460.5</v>
      </c>
      <c r="G47" s="80">
        <v>7680</v>
      </c>
      <c r="H47" s="80">
        <v>4154</v>
      </c>
      <c r="I47" s="80">
        <v>616</v>
      </c>
      <c r="J47" s="80">
        <v>2910</v>
      </c>
      <c r="K47" s="80">
        <v>8281</v>
      </c>
      <c r="L47" s="80">
        <v>4482</v>
      </c>
      <c r="M47" s="80">
        <v>703</v>
      </c>
      <c r="N47" s="80">
        <v>3096</v>
      </c>
      <c r="O47" s="80">
        <v>2778.22</v>
      </c>
      <c r="P47" s="80">
        <v>1666.93</v>
      </c>
      <c r="Q47" s="80">
        <v>0</v>
      </c>
      <c r="R47" s="80">
        <v>1111.29</v>
      </c>
      <c r="S47" s="80">
        <v>3261.12</v>
      </c>
      <c r="T47" s="80">
        <v>2149.83</v>
      </c>
      <c r="U47" s="80">
        <v>0</v>
      </c>
      <c r="V47" s="80">
        <v>1111.29</v>
      </c>
      <c r="W47" s="215"/>
    </row>
    <row r="48" spans="1:246" s="10" customFormat="1" ht="21" customHeight="1">
      <c r="A48" s="358"/>
      <c r="B48" s="4" t="s">
        <v>338</v>
      </c>
      <c r="C48" s="81">
        <v>14</v>
      </c>
      <c r="D48" s="9">
        <v>11.2</v>
      </c>
      <c r="E48" s="81">
        <v>461</v>
      </c>
      <c r="F48" s="9">
        <v>230.5</v>
      </c>
      <c r="G48" s="81">
        <v>3514</v>
      </c>
      <c r="H48" s="81">
        <v>1930</v>
      </c>
      <c r="I48" s="81">
        <v>277</v>
      </c>
      <c r="J48" s="81">
        <v>1307</v>
      </c>
      <c r="K48" s="81">
        <v>3468</v>
      </c>
      <c r="L48" s="81">
        <v>1852</v>
      </c>
      <c r="M48" s="81">
        <v>299</v>
      </c>
      <c r="N48" s="81">
        <v>1317</v>
      </c>
      <c r="O48" s="9">
        <v>1215.72</v>
      </c>
      <c r="P48" s="9">
        <v>729.43</v>
      </c>
      <c r="Q48" s="9"/>
      <c r="R48" s="9">
        <v>486.29</v>
      </c>
      <c r="S48" s="9">
        <v>1457.42</v>
      </c>
      <c r="T48" s="9">
        <v>971.13</v>
      </c>
      <c r="U48" s="9">
        <v>0</v>
      </c>
      <c r="V48" s="9">
        <v>486.29</v>
      </c>
      <c r="W48" s="217"/>
    </row>
    <row r="49" spans="1:23" s="10" customFormat="1" ht="21" customHeight="1">
      <c r="A49" s="358"/>
      <c r="B49" s="4" t="s">
        <v>339</v>
      </c>
      <c r="C49" s="81">
        <v>13</v>
      </c>
      <c r="D49" s="9">
        <v>10.4</v>
      </c>
      <c r="E49" s="81">
        <v>426</v>
      </c>
      <c r="F49" s="9">
        <v>213</v>
      </c>
      <c r="G49" s="81">
        <v>3626</v>
      </c>
      <c r="H49" s="81">
        <v>2044</v>
      </c>
      <c r="I49" s="81">
        <v>276</v>
      </c>
      <c r="J49" s="81">
        <v>1306</v>
      </c>
      <c r="K49" s="81">
        <v>3842</v>
      </c>
      <c r="L49" s="81">
        <v>2306</v>
      </c>
      <c r="M49" s="81">
        <v>284</v>
      </c>
      <c r="N49" s="81">
        <v>1252</v>
      </c>
      <c r="O49" s="9">
        <v>1330.78</v>
      </c>
      <c r="P49" s="9">
        <v>798.47</v>
      </c>
      <c r="Q49" s="9"/>
      <c r="R49" s="9">
        <v>532.30999999999995</v>
      </c>
      <c r="S49" s="9">
        <v>1554.18</v>
      </c>
      <c r="T49" s="9">
        <v>1021.87</v>
      </c>
      <c r="U49" s="9">
        <v>0</v>
      </c>
      <c r="V49" s="9">
        <v>532.30999999999995</v>
      </c>
      <c r="W49" s="217"/>
    </row>
    <row r="50" spans="1:23" s="78" customFormat="1" ht="21" customHeight="1">
      <c r="A50" s="87"/>
      <c r="B50" s="83" t="s">
        <v>340</v>
      </c>
      <c r="C50" s="81">
        <v>1</v>
      </c>
      <c r="D50" s="9">
        <v>0.8</v>
      </c>
      <c r="E50" s="81">
        <v>34</v>
      </c>
      <c r="F50" s="9">
        <v>17</v>
      </c>
      <c r="G50" s="81">
        <v>540</v>
      </c>
      <c r="H50" s="81">
        <v>180</v>
      </c>
      <c r="I50" s="81">
        <v>63</v>
      </c>
      <c r="J50" s="81">
        <v>297</v>
      </c>
      <c r="K50" s="81">
        <v>971</v>
      </c>
      <c r="L50" s="81">
        <v>324</v>
      </c>
      <c r="M50" s="81">
        <v>120</v>
      </c>
      <c r="N50" s="81">
        <v>527</v>
      </c>
      <c r="O50" s="9">
        <v>231.72</v>
      </c>
      <c r="P50" s="9">
        <v>139.03</v>
      </c>
      <c r="Q50" s="9"/>
      <c r="R50" s="9">
        <v>92.69</v>
      </c>
      <c r="S50" s="9">
        <v>249.52</v>
      </c>
      <c r="T50" s="9">
        <v>156.83000000000001</v>
      </c>
      <c r="U50" s="9">
        <v>0</v>
      </c>
      <c r="V50" s="9">
        <v>92.69</v>
      </c>
      <c r="W50" s="215"/>
    </row>
    <row r="51" spans="1:23" s="78" customFormat="1" ht="21" customHeight="1">
      <c r="A51" s="358" t="s">
        <v>92</v>
      </c>
      <c r="B51" s="79" t="s">
        <v>10</v>
      </c>
      <c r="C51" s="80">
        <v>53</v>
      </c>
      <c r="D51" s="80">
        <v>42.4</v>
      </c>
      <c r="E51" s="80">
        <v>1655</v>
      </c>
      <c r="F51" s="80">
        <v>827.5</v>
      </c>
      <c r="G51" s="80">
        <v>11638</v>
      </c>
      <c r="H51" s="80">
        <v>7049</v>
      </c>
      <c r="I51" s="80">
        <v>801</v>
      </c>
      <c r="J51" s="80">
        <v>3788</v>
      </c>
      <c r="K51" s="80">
        <v>12893</v>
      </c>
      <c r="L51" s="80">
        <v>7419</v>
      </c>
      <c r="M51" s="80">
        <v>1011</v>
      </c>
      <c r="N51" s="80">
        <v>4463</v>
      </c>
      <c r="O51" s="80">
        <v>4389.57</v>
      </c>
      <c r="P51" s="80">
        <v>2633.74</v>
      </c>
      <c r="Q51" s="80">
        <v>0</v>
      </c>
      <c r="R51" s="80">
        <v>1755.83</v>
      </c>
      <c r="S51" s="80">
        <v>5259.47</v>
      </c>
      <c r="T51" s="80">
        <v>3503.64</v>
      </c>
      <c r="U51" s="80">
        <v>0</v>
      </c>
      <c r="V51" s="80">
        <v>1755.83</v>
      </c>
      <c r="W51" s="215"/>
    </row>
    <row r="52" spans="1:23" s="10" customFormat="1" ht="21" customHeight="1">
      <c r="A52" s="358"/>
      <c r="B52" s="4" t="s">
        <v>341</v>
      </c>
      <c r="C52" s="81">
        <v>16</v>
      </c>
      <c r="D52" s="9">
        <v>12.8</v>
      </c>
      <c r="E52" s="81">
        <v>524</v>
      </c>
      <c r="F52" s="9">
        <v>262</v>
      </c>
      <c r="G52" s="81">
        <v>3537</v>
      </c>
      <c r="H52" s="81">
        <v>2514</v>
      </c>
      <c r="I52" s="81">
        <v>179</v>
      </c>
      <c r="J52" s="81">
        <v>844</v>
      </c>
      <c r="K52" s="81">
        <v>3936</v>
      </c>
      <c r="L52" s="81">
        <v>2624</v>
      </c>
      <c r="M52" s="81">
        <v>242</v>
      </c>
      <c r="N52" s="81">
        <v>1070</v>
      </c>
      <c r="O52" s="9">
        <v>1410.37</v>
      </c>
      <c r="P52" s="9">
        <v>846.22</v>
      </c>
      <c r="Q52" s="9"/>
      <c r="R52" s="9">
        <v>564.15</v>
      </c>
      <c r="S52" s="9">
        <v>1685.17</v>
      </c>
      <c r="T52" s="9">
        <v>1121.02</v>
      </c>
      <c r="U52" s="9">
        <v>0</v>
      </c>
      <c r="V52" s="9">
        <v>564.15</v>
      </c>
      <c r="W52" s="217"/>
    </row>
    <row r="53" spans="1:23" s="10" customFormat="1" ht="21" customHeight="1">
      <c r="A53" s="358"/>
      <c r="B53" s="4" t="s">
        <v>342</v>
      </c>
      <c r="C53" s="81">
        <v>17</v>
      </c>
      <c r="D53" s="9">
        <v>13.6</v>
      </c>
      <c r="E53" s="81">
        <v>446</v>
      </c>
      <c r="F53" s="9">
        <v>223</v>
      </c>
      <c r="G53" s="81">
        <v>3233</v>
      </c>
      <c r="H53" s="81">
        <v>1787</v>
      </c>
      <c r="I53" s="81">
        <v>252</v>
      </c>
      <c r="J53" s="81">
        <v>1194</v>
      </c>
      <c r="K53" s="81">
        <v>3092</v>
      </c>
      <c r="L53" s="81">
        <v>1626</v>
      </c>
      <c r="M53" s="81">
        <v>271</v>
      </c>
      <c r="N53" s="81">
        <v>1195</v>
      </c>
      <c r="O53" s="9">
        <v>1099.95</v>
      </c>
      <c r="P53" s="9">
        <v>659.97</v>
      </c>
      <c r="Q53" s="9"/>
      <c r="R53" s="9">
        <v>439.98</v>
      </c>
      <c r="S53" s="9">
        <v>1336.55</v>
      </c>
      <c r="T53" s="9">
        <v>896.57</v>
      </c>
      <c r="U53" s="9">
        <v>0</v>
      </c>
      <c r="V53" s="9">
        <v>439.98</v>
      </c>
      <c r="W53" s="217"/>
    </row>
    <row r="54" spans="1:23" s="85" customFormat="1" ht="21" customHeight="1">
      <c r="A54" s="358"/>
      <c r="B54" s="88" t="s">
        <v>343</v>
      </c>
      <c r="C54" s="81">
        <v>9</v>
      </c>
      <c r="D54" s="9">
        <v>7.2</v>
      </c>
      <c r="E54" s="81">
        <v>306</v>
      </c>
      <c r="F54" s="9">
        <v>153</v>
      </c>
      <c r="G54" s="81">
        <v>2007</v>
      </c>
      <c r="H54" s="81">
        <v>1209</v>
      </c>
      <c r="I54" s="81">
        <v>139</v>
      </c>
      <c r="J54" s="81">
        <v>659</v>
      </c>
      <c r="K54" s="81">
        <v>2299</v>
      </c>
      <c r="L54" s="81">
        <v>1475</v>
      </c>
      <c r="M54" s="81">
        <v>152</v>
      </c>
      <c r="N54" s="81">
        <v>672</v>
      </c>
      <c r="O54" s="9">
        <v>784.91</v>
      </c>
      <c r="P54" s="9">
        <v>470.95</v>
      </c>
      <c r="Q54" s="9"/>
      <c r="R54" s="9">
        <v>313.95999999999998</v>
      </c>
      <c r="S54" s="9">
        <v>945.11</v>
      </c>
      <c r="T54" s="9">
        <v>631.15</v>
      </c>
      <c r="U54" s="9">
        <v>0</v>
      </c>
      <c r="V54" s="9">
        <v>313.95999999999998</v>
      </c>
      <c r="W54" s="218"/>
    </row>
    <row r="55" spans="1:23" s="85" customFormat="1" ht="21" customHeight="1">
      <c r="A55" s="358"/>
      <c r="B55" s="88" t="s">
        <v>344</v>
      </c>
      <c r="C55" s="81">
        <v>10</v>
      </c>
      <c r="D55" s="9">
        <v>8</v>
      </c>
      <c r="E55" s="81">
        <v>346</v>
      </c>
      <c r="F55" s="9">
        <v>173</v>
      </c>
      <c r="G55" s="81">
        <v>2501</v>
      </c>
      <c r="H55" s="81">
        <v>1419</v>
      </c>
      <c r="I55" s="81">
        <v>189</v>
      </c>
      <c r="J55" s="81">
        <v>893</v>
      </c>
      <c r="K55" s="81">
        <v>2600</v>
      </c>
      <c r="L55" s="81">
        <v>1372</v>
      </c>
      <c r="M55" s="81">
        <v>227</v>
      </c>
      <c r="N55" s="81">
        <v>1001</v>
      </c>
      <c r="O55" s="9">
        <v>891</v>
      </c>
      <c r="P55" s="9">
        <v>534.6</v>
      </c>
      <c r="Q55" s="9"/>
      <c r="R55" s="9">
        <v>356.4</v>
      </c>
      <c r="S55" s="9">
        <v>1072</v>
      </c>
      <c r="T55" s="9">
        <v>715.6</v>
      </c>
      <c r="U55" s="9">
        <v>0</v>
      </c>
      <c r="V55" s="9">
        <v>356.4</v>
      </c>
      <c r="W55" s="218"/>
    </row>
    <row r="56" spans="1:23" s="78" customFormat="1" ht="21" customHeight="1">
      <c r="A56" s="89"/>
      <c r="B56" s="83" t="s">
        <v>345</v>
      </c>
      <c r="C56" s="81">
        <v>1</v>
      </c>
      <c r="D56" s="9">
        <v>0.8</v>
      </c>
      <c r="E56" s="81">
        <v>33</v>
      </c>
      <c r="F56" s="9">
        <v>16.5</v>
      </c>
      <c r="G56" s="81">
        <v>360</v>
      </c>
      <c r="H56" s="81">
        <v>120</v>
      </c>
      <c r="I56" s="81">
        <v>42</v>
      </c>
      <c r="J56" s="81">
        <v>198</v>
      </c>
      <c r="K56" s="81">
        <v>966</v>
      </c>
      <c r="L56" s="81">
        <v>322</v>
      </c>
      <c r="M56" s="81">
        <v>119</v>
      </c>
      <c r="N56" s="81">
        <v>525</v>
      </c>
      <c r="O56" s="9">
        <v>203.34</v>
      </c>
      <c r="P56" s="9">
        <v>122</v>
      </c>
      <c r="Q56" s="9"/>
      <c r="R56" s="9">
        <v>81.34</v>
      </c>
      <c r="S56" s="9">
        <v>220.64</v>
      </c>
      <c r="T56" s="9">
        <v>139.30000000000001</v>
      </c>
      <c r="U56" s="9">
        <v>0</v>
      </c>
      <c r="V56" s="9">
        <v>81.34</v>
      </c>
      <c r="W56" s="215"/>
    </row>
    <row r="57" spans="1:23" s="78" customFormat="1" ht="21" customHeight="1">
      <c r="A57" s="366" t="s">
        <v>115</v>
      </c>
      <c r="B57" s="79" t="s">
        <v>10</v>
      </c>
      <c r="C57" s="80">
        <v>23</v>
      </c>
      <c r="D57" s="80">
        <v>18.399999999999999</v>
      </c>
      <c r="E57" s="80">
        <v>769</v>
      </c>
      <c r="F57" s="80">
        <v>384.5</v>
      </c>
      <c r="G57" s="80">
        <v>5665</v>
      </c>
      <c r="H57" s="80">
        <v>3476</v>
      </c>
      <c r="I57" s="80">
        <v>382</v>
      </c>
      <c r="J57" s="80">
        <v>1807</v>
      </c>
      <c r="K57" s="80">
        <v>6247</v>
      </c>
      <c r="L57" s="80">
        <v>3672</v>
      </c>
      <c r="M57" s="80">
        <v>476</v>
      </c>
      <c r="N57" s="80">
        <v>2099</v>
      </c>
      <c r="O57" s="80">
        <v>2143.79</v>
      </c>
      <c r="P57" s="80">
        <v>1286.27</v>
      </c>
      <c r="Q57" s="80">
        <v>0</v>
      </c>
      <c r="R57" s="80">
        <v>857.52</v>
      </c>
      <c r="S57" s="80">
        <v>2546.69</v>
      </c>
      <c r="T57" s="80">
        <v>1689.17</v>
      </c>
      <c r="U57" s="80">
        <v>0</v>
      </c>
      <c r="V57" s="80">
        <v>857.52</v>
      </c>
      <c r="W57" s="215"/>
    </row>
    <row r="58" spans="1:23" s="10" customFormat="1" ht="21" customHeight="1">
      <c r="A58" s="367"/>
      <c r="B58" s="4" t="s">
        <v>346</v>
      </c>
      <c r="C58" s="81">
        <v>10</v>
      </c>
      <c r="D58" s="9">
        <v>8</v>
      </c>
      <c r="E58" s="81">
        <v>348</v>
      </c>
      <c r="F58" s="9">
        <v>174</v>
      </c>
      <c r="G58" s="81">
        <v>2552</v>
      </c>
      <c r="H58" s="81">
        <v>1315</v>
      </c>
      <c r="I58" s="81">
        <v>216</v>
      </c>
      <c r="J58" s="81">
        <v>1021</v>
      </c>
      <c r="K58" s="81">
        <v>2614</v>
      </c>
      <c r="L58" s="81">
        <v>1338</v>
      </c>
      <c r="M58" s="81">
        <v>236</v>
      </c>
      <c r="N58" s="81">
        <v>1040</v>
      </c>
      <c r="O58" s="9">
        <v>884.95</v>
      </c>
      <c r="P58" s="9">
        <v>530.97</v>
      </c>
      <c r="Q58" s="9"/>
      <c r="R58" s="9">
        <v>353.98</v>
      </c>
      <c r="S58" s="9">
        <v>1066.95</v>
      </c>
      <c r="T58" s="9">
        <v>712.97</v>
      </c>
      <c r="U58" s="9">
        <v>0</v>
      </c>
      <c r="V58" s="9">
        <v>353.98</v>
      </c>
      <c r="W58" s="217"/>
    </row>
    <row r="59" spans="1:23" s="10" customFormat="1" ht="21" customHeight="1">
      <c r="A59" s="367"/>
      <c r="B59" s="4" t="s">
        <v>347</v>
      </c>
      <c r="C59" s="81">
        <v>10</v>
      </c>
      <c r="D59" s="9">
        <v>8</v>
      </c>
      <c r="E59" s="81">
        <v>324</v>
      </c>
      <c r="F59" s="9">
        <v>162</v>
      </c>
      <c r="G59" s="81">
        <v>2461</v>
      </c>
      <c r="H59" s="81">
        <v>1944</v>
      </c>
      <c r="I59" s="81">
        <v>90</v>
      </c>
      <c r="J59" s="81">
        <v>427</v>
      </c>
      <c r="K59" s="81">
        <v>2432</v>
      </c>
      <c r="L59" s="81">
        <v>1934</v>
      </c>
      <c r="M59" s="81">
        <v>92</v>
      </c>
      <c r="N59" s="81">
        <v>406</v>
      </c>
      <c r="O59" s="9">
        <v>974.82</v>
      </c>
      <c r="P59" s="9">
        <v>584.89</v>
      </c>
      <c r="Q59" s="9"/>
      <c r="R59" s="9">
        <v>389.93</v>
      </c>
      <c r="S59" s="9">
        <v>1144.82</v>
      </c>
      <c r="T59" s="9">
        <v>754.89</v>
      </c>
      <c r="U59" s="9">
        <v>0</v>
      </c>
      <c r="V59" s="9">
        <v>389.93</v>
      </c>
      <c r="W59" s="217"/>
    </row>
    <row r="60" spans="1:23" s="10" customFormat="1" ht="21" customHeight="1">
      <c r="A60" s="367"/>
      <c r="B60" s="4" t="s">
        <v>348</v>
      </c>
      <c r="C60" s="81">
        <v>3</v>
      </c>
      <c r="D60" s="9">
        <v>2.4</v>
      </c>
      <c r="E60" s="81">
        <v>97</v>
      </c>
      <c r="F60" s="9">
        <v>48.5</v>
      </c>
      <c r="G60" s="81">
        <v>652</v>
      </c>
      <c r="H60" s="81">
        <v>217</v>
      </c>
      <c r="I60" s="81">
        <v>76</v>
      </c>
      <c r="J60" s="81">
        <v>359</v>
      </c>
      <c r="K60" s="81">
        <v>1201</v>
      </c>
      <c r="L60" s="81">
        <v>400</v>
      </c>
      <c r="M60" s="81">
        <v>148</v>
      </c>
      <c r="N60" s="81">
        <v>653</v>
      </c>
      <c r="O60" s="9">
        <v>284.02</v>
      </c>
      <c r="P60" s="9">
        <v>170.41</v>
      </c>
      <c r="Q60" s="9"/>
      <c r="R60" s="9">
        <v>113.61</v>
      </c>
      <c r="S60" s="9">
        <v>334.92</v>
      </c>
      <c r="T60" s="9">
        <v>221.31</v>
      </c>
      <c r="U60" s="9">
        <v>0</v>
      </c>
      <c r="V60" s="9">
        <v>113.61</v>
      </c>
      <c r="W60" s="217"/>
    </row>
    <row r="61" spans="1:23" s="78" customFormat="1" ht="21" customHeight="1">
      <c r="A61" s="366" t="s">
        <v>125</v>
      </c>
      <c r="B61" s="79" t="s">
        <v>10</v>
      </c>
      <c r="C61" s="80">
        <v>28</v>
      </c>
      <c r="D61" s="80">
        <v>22.4</v>
      </c>
      <c r="E61" s="80">
        <v>949</v>
      </c>
      <c r="F61" s="80">
        <v>474.5</v>
      </c>
      <c r="G61" s="80">
        <v>7005</v>
      </c>
      <c r="H61" s="80">
        <v>3770</v>
      </c>
      <c r="I61" s="80">
        <v>564</v>
      </c>
      <c r="J61" s="80">
        <v>2671</v>
      </c>
      <c r="K61" s="80">
        <v>7139</v>
      </c>
      <c r="L61" s="80">
        <v>4206</v>
      </c>
      <c r="M61" s="80">
        <v>542</v>
      </c>
      <c r="N61" s="80">
        <v>2391</v>
      </c>
      <c r="O61" s="80">
        <v>2494.0300000000002</v>
      </c>
      <c r="P61" s="80">
        <v>1496.42</v>
      </c>
      <c r="Q61" s="80">
        <v>0</v>
      </c>
      <c r="R61" s="80">
        <v>997.61</v>
      </c>
      <c r="S61" s="80">
        <v>2990.93</v>
      </c>
      <c r="T61" s="80">
        <v>1993.32</v>
      </c>
      <c r="U61" s="80">
        <v>0</v>
      </c>
      <c r="V61" s="80">
        <v>997.61</v>
      </c>
      <c r="W61" s="215"/>
    </row>
    <row r="62" spans="1:23" s="10" customFormat="1" ht="21" customHeight="1">
      <c r="A62" s="367"/>
      <c r="B62" s="4" t="s">
        <v>349</v>
      </c>
      <c r="C62" s="81">
        <v>19</v>
      </c>
      <c r="D62" s="9">
        <v>15.2</v>
      </c>
      <c r="E62" s="81">
        <v>637</v>
      </c>
      <c r="F62" s="9">
        <v>318.5</v>
      </c>
      <c r="G62" s="81">
        <v>4738</v>
      </c>
      <c r="H62" s="81">
        <v>2818</v>
      </c>
      <c r="I62" s="81">
        <v>335</v>
      </c>
      <c r="J62" s="81">
        <v>1585</v>
      </c>
      <c r="K62" s="81">
        <v>4790</v>
      </c>
      <c r="L62" s="81">
        <v>2957</v>
      </c>
      <c r="M62" s="81">
        <v>339</v>
      </c>
      <c r="N62" s="81">
        <v>1494</v>
      </c>
      <c r="O62" s="9">
        <v>1720.4</v>
      </c>
      <c r="P62" s="9">
        <v>1032.24</v>
      </c>
      <c r="Q62" s="9"/>
      <c r="R62" s="9">
        <v>688.16</v>
      </c>
      <c r="S62" s="9">
        <v>2054.1</v>
      </c>
      <c r="T62" s="9">
        <v>1365.94</v>
      </c>
      <c r="U62" s="9">
        <v>0</v>
      </c>
      <c r="V62" s="9">
        <v>688.16</v>
      </c>
      <c r="W62" s="217"/>
    </row>
    <row r="63" spans="1:23" s="10" customFormat="1" ht="21" customHeight="1">
      <c r="A63" s="367"/>
      <c r="B63" s="4" t="s">
        <v>350</v>
      </c>
      <c r="C63" s="81">
        <v>4</v>
      </c>
      <c r="D63" s="9">
        <v>3.2</v>
      </c>
      <c r="E63" s="81">
        <v>133</v>
      </c>
      <c r="F63" s="9">
        <v>66.5</v>
      </c>
      <c r="G63" s="81">
        <v>846</v>
      </c>
      <c r="H63" s="81">
        <v>478</v>
      </c>
      <c r="I63" s="81">
        <v>64</v>
      </c>
      <c r="J63" s="81">
        <v>304</v>
      </c>
      <c r="K63" s="81">
        <v>1002</v>
      </c>
      <c r="L63" s="81">
        <v>612</v>
      </c>
      <c r="M63" s="81">
        <v>72</v>
      </c>
      <c r="N63" s="81">
        <v>318</v>
      </c>
      <c r="O63" s="9">
        <v>330.66</v>
      </c>
      <c r="P63" s="9">
        <v>198.4</v>
      </c>
      <c r="Q63" s="9"/>
      <c r="R63" s="9">
        <v>132.26</v>
      </c>
      <c r="S63" s="9">
        <v>400.36</v>
      </c>
      <c r="T63" s="9">
        <v>268.10000000000002</v>
      </c>
      <c r="U63" s="9">
        <v>0</v>
      </c>
      <c r="V63" s="9">
        <v>132.26</v>
      </c>
      <c r="W63" s="217"/>
    </row>
    <row r="64" spans="1:23" s="10" customFormat="1" ht="21" customHeight="1">
      <c r="A64" s="368"/>
      <c r="B64" s="4" t="s">
        <v>351</v>
      </c>
      <c r="C64" s="81">
        <v>5</v>
      </c>
      <c r="D64" s="9">
        <v>4</v>
      </c>
      <c r="E64" s="81">
        <v>179</v>
      </c>
      <c r="F64" s="9">
        <v>89.5</v>
      </c>
      <c r="G64" s="81">
        <v>1421</v>
      </c>
      <c r="H64" s="81">
        <v>474</v>
      </c>
      <c r="I64" s="81">
        <v>165</v>
      </c>
      <c r="J64" s="81">
        <v>782</v>
      </c>
      <c r="K64" s="81">
        <v>1347</v>
      </c>
      <c r="L64" s="81">
        <v>637</v>
      </c>
      <c r="M64" s="81">
        <v>131</v>
      </c>
      <c r="N64" s="81">
        <v>579</v>
      </c>
      <c r="O64" s="9">
        <v>442.97</v>
      </c>
      <c r="P64" s="9">
        <v>265.77999999999997</v>
      </c>
      <c r="Q64" s="9"/>
      <c r="R64" s="9">
        <v>177.19</v>
      </c>
      <c r="S64" s="9">
        <v>536.47</v>
      </c>
      <c r="T64" s="9">
        <v>359.28</v>
      </c>
      <c r="U64" s="9">
        <v>0</v>
      </c>
      <c r="V64" s="9">
        <v>177.19</v>
      </c>
      <c r="W64" s="217"/>
    </row>
    <row r="65" spans="1:23" s="78" customFormat="1" ht="21" customHeight="1">
      <c r="A65" s="358" t="s">
        <v>141</v>
      </c>
      <c r="B65" s="79" t="s">
        <v>10</v>
      </c>
      <c r="C65" s="80">
        <v>18</v>
      </c>
      <c r="D65" s="80">
        <v>14.4</v>
      </c>
      <c r="E65" s="80">
        <v>596</v>
      </c>
      <c r="F65" s="80">
        <v>298</v>
      </c>
      <c r="G65" s="80">
        <v>3996</v>
      </c>
      <c r="H65" s="80">
        <v>1781</v>
      </c>
      <c r="I65" s="80">
        <v>386</v>
      </c>
      <c r="J65" s="80">
        <v>1829</v>
      </c>
      <c r="K65" s="80">
        <v>5384</v>
      </c>
      <c r="L65" s="80">
        <v>2346</v>
      </c>
      <c r="M65" s="80">
        <v>561</v>
      </c>
      <c r="N65" s="80">
        <v>2477</v>
      </c>
      <c r="O65" s="80">
        <v>1537.86</v>
      </c>
      <c r="P65" s="80">
        <v>922.72</v>
      </c>
      <c r="Q65" s="80">
        <v>0</v>
      </c>
      <c r="R65" s="80">
        <v>615.14</v>
      </c>
      <c r="S65" s="80">
        <v>1850.26</v>
      </c>
      <c r="T65" s="80">
        <v>1235.1199999999999</v>
      </c>
      <c r="U65" s="80">
        <v>0</v>
      </c>
      <c r="V65" s="80">
        <v>615.14</v>
      </c>
      <c r="W65" s="215"/>
    </row>
    <row r="66" spans="1:23" s="10" customFormat="1" ht="21" customHeight="1">
      <c r="A66" s="358"/>
      <c r="B66" s="4" t="s">
        <v>352</v>
      </c>
      <c r="C66" s="81">
        <v>9</v>
      </c>
      <c r="D66" s="9">
        <v>7.2</v>
      </c>
      <c r="E66" s="81">
        <v>300</v>
      </c>
      <c r="F66" s="9">
        <v>150</v>
      </c>
      <c r="G66" s="81">
        <v>1939</v>
      </c>
      <c r="H66" s="81">
        <v>1017</v>
      </c>
      <c r="I66" s="81">
        <v>161</v>
      </c>
      <c r="J66" s="81">
        <v>761</v>
      </c>
      <c r="K66" s="81">
        <v>2255</v>
      </c>
      <c r="L66" s="81">
        <v>1198</v>
      </c>
      <c r="M66" s="81">
        <v>195</v>
      </c>
      <c r="N66" s="81">
        <v>862</v>
      </c>
      <c r="O66" s="9">
        <v>724.57</v>
      </c>
      <c r="P66" s="9">
        <v>434.74</v>
      </c>
      <c r="Q66" s="9"/>
      <c r="R66" s="9">
        <v>289.83</v>
      </c>
      <c r="S66" s="9">
        <v>881.77</v>
      </c>
      <c r="T66" s="9">
        <v>591.94000000000005</v>
      </c>
      <c r="U66" s="9">
        <v>0</v>
      </c>
      <c r="V66" s="9">
        <v>289.83</v>
      </c>
      <c r="W66" s="217"/>
    </row>
    <row r="67" spans="1:23" s="91" customFormat="1" ht="21" customHeight="1">
      <c r="A67" s="358"/>
      <c r="B67" s="4" t="s">
        <v>353</v>
      </c>
      <c r="C67" s="81">
        <v>8</v>
      </c>
      <c r="D67" s="9">
        <v>6.4</v>
      </c>
      <c r="E67" s="81">
        <v>259</v>
      </c>
      <c r="F67" s="9">
        <v>129.5</v>
      </c>
      <c r="G67" s="81">
        <v>1787</v>
      </c>
      <c r="H67" s="81">
        <v>674</v>
      </c>
      <c r="I67" s="81">
        <v>194</v>
      </c>
      <c r="J67" s="81">
        <v>919</v>
      </c>
      <c r="K67" s="81">
        <v>1949</v>
      </c>
      <c r="L67" s="81">
        <v>755</v>
      </c>
      <c r="M67" s="81">
        <v>221</v>
      </c>
      <c r="N67" s="81">
        <v>973</v>
      </c>
      <c r="O67" s="9">
        <v>590.98</v>
      </c>
      <c r="P67" s="9">
        <v>354.59</v>
      </c>
      <c r="Q67" s="90"/>
      <c r="R67" s="9">
        <v>236.39</v>
      </c>
      <c r="S67" s="9">
        <v>726.88</v>
      </c>
      <c r="T67" s="9">
        <v>490.49</v>
      </c>
      <c r="U67" s="9">
        <v>0</v>
      </c>
      <c r="V67" s="9">
        <v>236.39</v>
      </c>
      <c r="W67" s="219"/>
    </row>
    <row r="68" spans="1:23" s="78" customFormat="1" ht="21" customHeight="1">
      <c r="A68" s="89"/>
      <c r="B68" s="83" t="s">
        <v>354</v>
      </c>
      <c r="C68" s="81">
        <v>1</v>
      </c>
      <c r="D68" s="9">
        <v>0.8</v>
      </c>
      <c r="E68" s="81">
        <v>37</v>
      </c>
      <c r="F68" s="9">
        <v>18.5</v>
      </c>
      <c r="G68" s="81">
        <v>270</v>
      </c>
      <c r="H68" s="81">
        <v>90</v>
      </c>
      <c r="I68" s="81">
        <v>31</v>
      </c>
      <c r="J68" s="81">
        <v>149</v>
      </c>
      <c r="K68" s="81">
        <v>1180</v>
      </c>
      <c r="L68" s="81">
        <v>393</v>
      </c>
      <c r="M68" s="81">
        <v>145</v>
      </c>
      <c r="N68" s="81">
        <v>642</v>
      </c>
      <c r="O68" s="9">
        <v>222.31</v>
      </c>
      <c r="P68" s="9">
        <v>133.38999999999999</v>
      </c>
      <c r="Q68" s="90"/>
      <c r="R68" s="9">
        <v>88.92</v>
      </c>
      <c r="S68" s="9">
        <v>241.61</v>
      </c>
      <c r="T68" s="9">
        <v>152.69</v>
      </c>
      <c r="U68" s="9">
        <v>0</v>
      </c>
      <c r="V68" s="9">
        <v>88.92</v>
      </c>
      <c r="W68" s="215"/>
    </row>
    <row r="69" spans="1:23" s="78" customFormat="1" ht="21" customHeight="1">
      <c r="A69" s="366" t="s">
        <v>155</v>
      </c>
      <c r="B69" s="79" t="s">
        <v>10</v>
      </c>
      <c r="C69" s="80">
        <v>27</v>
      </c>
      <c r="D69" s="80">
        <v>21.6</v>
      </c>
      <c r="E69" s="80">
        <v>895</v>
      </c>
      <c r="F69" s="80">
        <v>447.5</v>
      </c>
      <c r="G69" s="80">
        <v>6408</v>
      </c>
      <c r="H69" s="80">
        <v>4499</v>
      </c>
      <c r="I69" s="80">
        <v>333</v>
      </c>
      <c r="J69" s="80">
        <v>1576</v>
      </c>
      <c r="K69" s="80">
        <v>7012</v>
      </c>
      <c r="L69" s="80">
        <v>4668</v>
      </c>
      <c r="M69" s="80">
        <v>433</v>
      </c>
      <c r="N69" s="80">
        <v>1911</v>
      </c>
      <c r="O69" s="80">
        <v>2526.71</v>
      </c>
      <c r="P69" s="80">
        <v>1516.03</v>
      </c>
      <c r="Q69" s="80">
        <v>0</v>
      </c>
      <c r="R69" s="80">
        <v>1010.68</v>
      </c>
      <c r="S69" s="80">
        <v>2995.81</v>
      </c>
      <c r="T69" s="80">
        <v>1985.13</v>
      </c>
      <c r="U69" s="80">
        <v>0</v>
      </c>
      <c r="V69" s="80">
        <v>1010.68</v>
      </c>
      <c r="W69" s="215"/>
    </row>
    <row r="70" spans="1:23" s="10" customFormat="1" ht="21" customHeight="1">
      <c r="A70" s="367"/>
      <c r="B70" s="4" t="s">
        <v>355</v>
      </c>
      <c r="C70" s="81">
        <v>16</v>
      </c>
      <c r="D70" s="9">
        <v>12.8</v>
      </c>
      <c r="E70" s="81">
        <v>544</v>
      </c>
      <c r="F70" s="9">
        <v>272</v>
      </c>
      <c r="G70" s="81">
        <v>4060</v>
      </c>
      <c r="H70" s="81">
        <v>2963</v>
      </c>
      <c r="I70" s="81">
        <v>192</v>
      </c>
      <c r="J70" s="81">
        <v>905</v>
      </c>
      <c r="K70" s="81">
        <v>4090</v>
      </c>
      <c r="L70" s="81">
        <v>2917</v>
      </c>
      <c r="M70" s="81">
        <v>217</v>
      </c>
      <c r="N70" s="81">
        <v>956</v>
      </c>
      <c r="O70" s="9">
        <v>1565.8</v>
      </c>
      <c r="P70" s="9">
        <v>939.48</v>
      </c>
      <c r="Q70" s="9"/>
      <c r="R70" s="9">
        <v>626.32000000000005</v>
      </c>
      <c r="S70" s="9">
        <v>1850.6</v>
      </c>
      <c r="T70" s="9">
        <v>1224.28</v>
      </c>
      <c r="U70" s="9">
        <v>0</v>
      </c>
      <c r="V70" s="9">
        <v>626.32000000000005</v>
      </c>
      <c r="W70" s="217"/>
    </row>
    <row r="71" spans="1:23" s="10" customFormat="1" ht="21" customHeight="1">
      <c r="A71" s="367"/>
      <c r="B71" s="4" t="s">
        <v>356</v>
      </c>
      <c r="C71" s="81">
        <v>9</v>
      </c>
      <c r="D71" s="9">
        <v>7.2</v>
      </c>
      <c r="E71" s="81">
        <v>298</v>
      </c>
      <c r="F71" s="9">
        <v>149</v>
      </c>
      <c r="G71" s="81">
        <v>1983</v>
      </c>
      <c r="H71" s="81">
        <v>1414</v>
      </c>
      <c r="I71" s="81">
        <v>99</v>
      </c>
      <c r="J71" s="81">
        <v>470</v>
      </c>
      <c r="K71" s="81">
        <v>2241</v>
      </c>
      <c r="L71" s="81">
        <v>1524</v>
      </c>
      <c r="M71" s="81">
        <v>132</v>
      </c>
      <c r="N71" s="81">
        <v>585</v>
      </c>
      <c r="O71" s="9">
        <v>800.53</v>
      </c>
      <c r="P71" s="9">
        <v>480.32</v>
      </c>
      <c r="Q71" s="9"/>
      <c r="R71" s="9">
        <v>320.20999999999998</v>
      </c>
      <c r="S71" s="9">
        <v>956.73</v>
      </c>
      <c r="T71" s="9">
        <v>636.52</v>
      </c>
      <c r="U71" s="9">
        <v>0</v>
      </c>
      <c r="V71" s="9">
        <v>320.20999999999998</v>
      </c>
      <c r="W71" s="217"/>
    </row>
    <row r="72" spans="1:23" s="10" customFormat="1" ht="21" customHeight="1">
      <c r="A72" s="369"/>
      <c r="B72" s="4" t="s">
        <v>357</v>
      </c>
      <c r="C72" s="81">
        <v>2</v>
      </c>
      <c r="D72" s="9">
        <v>1.6</v>
      </c>
      <c r="E72" s="81">
        <v>53</v>
      </c>
      <c r="F72" s="9">
        <v>26.5</v>
      </c>
      <c r="G72" s="81">
        <v>365</v>
      </c>
      <c r="H72" s="81">
        <v>122</v>
      </c>
      <c r="I72" s="81">
        <v>42</v>
      </c>
      <c r="J72" s="81">
        <v>201</v>
      </c>
      <c r="K72" s="81">
        <v>681</v>
      </c>
      <c r="L72" s="81">
        <v>227</v>
      </c>
      <c r="M72" s="81">
        <v>84</v>
      </c>
      <c r="N72" s="81">
        <v>370</v>
      </c>
      <c r="O72" s="9">
        <v>160.38</v>
      </c>
      <c r="P72" s="9">
        <v>96.23</v>
      </c>
      <c r="Q72" s="9"/>
      <c r="R72" s="9">
        <v>64.150000000000006</v>
      </c>
      <c r="S72" s="9">
        <v>188.48</v>
      </c>
      <c r="T72" s="9">
        <v>124.33</v>
      </c>
      <c r="U72" s="9">
        <v>0</v>
      </c>
      <c r="V72" s="9">
        <v>64.150000000000006</v>
      </c>
      <c r="W72" s="217"/>
    </row>
    <row r="73" spans="1:23" s="78" customFormat="1" ht="21" customHeight="1">
      <c r="A73" s="366" t="s">
        <v>164</v>
      </c>
      <c r="B73" s="79" t="s">
        <v>10</v>
      </c>
      <c r="C73" s="80">
        <v>18</v>
      </c>
      <c r="D73" s="80">
        <v>14.4</v>
      </c>
      <c r="E73" s="80">
        <v>578</v>
      </c>
      <c r="F73" s="80">
        <v>289</v>
      </c>
      <c r="G73" s="80">
        <v>3654</v>
      </c>
      <c r="H73" s="80">
        <v>2558</v>
      </c>
      <c r="I73" s="80">
        <v>192</v>
      </c>
      <c r="J73" s="80">
        <v>904</v>
      </c>
      <c r="K73" s="80">
        <v>4524</v>
      </c>
      <c r="L73" s="80">
        <v>3094</v>
      </c>
      <c r="M73" s="80">
        <v>264</v>
      </c>
      <c r="N73" s="80">
        <v>1166</v>
      </c>
      <c r="O73" s="80">
        <v>1546.38</v>
      </c>
      <c r="P73" s="80">
        <v>927.83</v>
      </c>
      <c r="Q73" s="80">
        <v>0</v>
      </c>
      <c r="R73" s="80">
        <v>618.54999999999995</v>
      </c>
      <c r="S73" s="80">
        <v>1849.78</v>
      </c>
      <c r="T73" s="80">
        <v>1231.23</v>
      </c>
      <c r="U73" s="80">
        <v>0</v>
      </c>
      <c r="V73" s="80">
        <v>618.54999999999995</v>
      </c>
      <c r="W73" s="215"/>
    </row>
    <row r="74" spans="1:23" s="78" customFormat="1" ht="21" customHeight="1">
      <c r="A74" s="367"/>
      <c r="B74" s="4" t="s">
        <v>358</v>
      </c>
      <c r="C74" s="81">
        <v>10</v>
      </c>
      <c r="D74" s="9">
        <v>8</v>
      </c>
      <c r="E74" s="81">
        <v>319</v>
      </c>
      <c r="F74" s="9">
        <v>159.5</v>
      </c>
      <c r="G74" s="81">
        <v>2138</v>
      </c>
      <c r="H74" s="81">
        <v>1721</v>
      </c>
      <c r="I74" s="81">
        <v>73</v>
      </c>
      <c r="J74" s="81">
        <v>344</v>
      </c>
      <c r="K74" s="81">
        <v>2397</v>
      </c>
      <c r="L74" s="81">
        <v>1775</v>
      </c>
      <c r="M74" s="81">
        <v>115</v>
      </c>
      <c r="N74" s="81">
        <v>507</v>
      </c>
      <c r="O74" s="9">
        <v>893.75</v>
      </c>
      <c r="P74" s="9">
        <v>536.25</v>
      </c>
      <c r="Q74" s="9"/>
      <c r="R74" s="9">
        <v>357.5</v>
      </c>
      <c r="S74" s="9">
        <v>1061.25</v>
      </c>
      <c r="T74" s="9">
        <v>703.75</v>
      </c>
      <c r="U74" s="9">
        <v>0</v>
      </c>
      <c r="V74" s="9">
        <v>357.5</v>
      </c>
      <c r="W74" s="215"/>
    </row>
    <row r="75" spans="1:23" s="10" customFormat="1" ht="21" customHeight="1">
      <c r="A75" s="367"/>
      <c r="B75" s="4" t="s">
        <v>359</v>
      </c>
      <c r="C75" s="81">
        <v>8</v>
      </c>
      <c r="D75" s="9">
        <v>6.4</v>
      </c>
      <c r="E75" s="81">
        <v>259</v>
      </c>
      <c r="F75" s="9">
        <v>129.5</v>
      </c>
      <c r="G75" s="81">
        <v>1516</v>
      </c>
      <c r="H75" s="81">
        <v>837</v>
      </c>
      <c r="I75" s="81">
        <v>119</v>
      </c>
      <c r="J75" s="81">
        <v>560</v>
      </c>
      <c r="K75" s="81">
        <v>1947</v>
      </c>
      <c r="L75" s="81">
        <v>1259</v>
      </c>
      <c r="M75" s="81">
        <v>127</v>
      </c>
      <c r="N75" s="81">
        <v>561</v>
      </c>
      <c r="O75" s="9">
        <v>625.02</v>
      </c>
      <c r="P75" s="9">
        <v>375.01</v>
      </c>
      <c r="Q75" s="9"/>
      <c r="R75" s="9">
        <v>250.01</v>
      </c>
      <c r="S75" s="9">
        <v>760.92</v>
      </c>
      <c r="T75" s="9">
        <v>510.91</v>
      </c>
      <c r="U75" s="9">
        <v>0</v>
      </c>
      <c r="V75" s="9">
        <v>250.01</v>
      </c>
      <c r="W75" s="217"/>
    </row>
    <row r="76" spans="1:23" s="10" customFormat="1" ht="21" customHeight="1">
      <c r="A76" s="369"/>
      <c r="B76" s="84" t="s">
        <v>360</v>
      </c>
      <c r="C76" s="81">
        <v>0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180</v>
      </c>
      <c r="L76" s="81">
        <v>60</v>
      </c>
      <c r="M76" s="81">
        <v>22</v>
      </c>
      <c r="N76" s="81">
        <v>98</v>
      </c>
      <c r="O76" s="9">
        <v>27.61</v>
      </c>
      <c r="P76" s="9">
        <v>16.57</v>
      </c>
      <c r="Q76" s="9"/>
      <c r="R76" s="9">
        <v>11.04</v>
      </c>
      <c r="S76" s="9">
        <v>27.61</v>
      </c>
      <c r="T76" s="9">
        <v>16.57</v>
      </c>
      <c r="U76" s="9">
        <v>0</v>
      </c>
      <c r="V76" s="9">
        <v>11.04</v>
      </c>
      <c r="W76" s="217" t="s">
        <v>388</v>
      </c>
    </row>
    <row r="77" spans="1:23" s="78" customFormat="1" ht="21" customHeight="1">
      <c r="A77" s="358" t="s">
        <v>180</v>
      </c>
      <c r="B77" s="79" t="s">
        <v>10</v>
      </c>
      <c r="C77" s="80">
        <v>15</v>
      </c>
      <c r="D77" s="80">
        <v>12</v>
      </c>
      <c r="E77" s="80">
        <v>510</v>
      </c>
      <c r="F77" s="80">
        <v>255</v>
      </c>
      <c r="G77" s="80">
        <v>4117</v>
      </c>
      <c r="H77" s="80">
        <v>3427</v>
      </c>
      <c r="I77" s="80">
        <v>120</v>
      </c>
      <c r="J77" s="80">
        <v>570</v>
      </c>
      <c r="K77" s="80">
        <v>4379</v>
      </c>
      <c r="L77" s="80">
        <v>3479</v>
      </c>
      <c r="M77" s="80">
        <v>166</v>
      </c>
      <c r="N77" s="80">
        <v>734</v>
      </c>
      <c r="O77" s="80">
        <v>1709.96</v>
      </c>
      <c r="P77" s="80">
        <v>1025.98</v>
      </c>
      <c r="Q77" s="80">
        <v>0</v>
      </c>
      <c r="R77" s="80">
        <v>683.98</v>
      </c>
      <c r="S77" s="80">
        <v>1976.96</v>
      </c>
      <c r="T77" s="80">
        <v>1292.98</v>
      </c>
      <c r="U77" s="80">
        <v>0</v>
      </c>
      <c r="V77" s="80">
        <v>683.98</v>
      </c>
      <c r="W77" s="215"/>
    </row>
    <row r="78" spans="1:23" s="10" customFormat="1" ht="21" customHeight="1">
      <c r="A78" s="358"/>
      <c r="B78" s="4" t="s">
        <v>361</v>
      </c>
      <c r="C78" s="81">
        <v>11</v>
      </c>
      <c r="D78" s="9">
        <v>8.8000000000000007</v>
      </c>
      <c r="E78" s="81">
        <v>379</v>
      </c>
      <c r="F78" s="9">
        <v>189.5</v>
      </c>
      <c r="G78" s="81">
        <v>3113</v>
      </c>
      <c r="H78" s="81">
        <v>2919</v>
      </c>
      <c r="I78" s="81">
        <v>33</v>
      </c>
      <c r="J78" s="81">
        <v>161</v>
      </c>
      <c r="K78" s="81">
        <v>3417</v>
      </c>
      <c r="L78" s="81">
        <v>3158</v>
      </c>
      <c r="M78" s="81">
        <v>48</v>
      </c>
      <c r="N78" s="81">
        <v>211</v>
      </c>
      <c r="O78" s="9">
        <v>1391.23</v>
      </c>
      <c r="P78" s="9">
        <v>834.74</v>
      </c>
      <c r="Q78" s="9"/>
      <c r="R78" s="9">
        <v>556.49</v>
      </c>
      <c r="S78" s="9">
        <v>1589.53</v>
      </c>
      <c r="T78" s="9">
        <v>1033.04</v>
      </c>
      <c r="U78" s="9">
        <v>0</v>
      </c>
      <c r="V78" s="9">
        <v>556.49</v>
      </c>
      <c r="W78" s="217"/>
    </row>
    <row r="79" spans="1:23" s="10" customFormat="1" ht="21" customHeight="1">
      <c r="A79" s="358"/>
      <c r="B79" s="4" t="s">
        <v>362</v>
      </c>
      <c r="C79" s="81">
        <v>4</v>
      </c>
      <c r="D79" s="9">
        <v>3.2</v>
      </c>
      <c r="E79" s="81">
        <v>131</v>
      </c>
      <c r="F79" s="9">
        <v>65.5</v>
      </c>
      <c r="G79" s="81">
        <v>1004</v>
      </c>
      <c r="H79" s="81">
        <v>508</v>
      </c>
      <c r="I79" s="81">
        <v>87</v>
      </c>
      <c r="J79" s="81">
        <v>409</v>
      </c>
      <c r="K79" s="81">
        <v>962</v>
      </c>
      <c r="L79" s="81">
        <v>321</v>
      </c>
      <c r="M79" s="81">
        <v>118</v>
      </c>
      <c r="N79" s="81">
        <v>523</v>
      </c>
      <c r="O79" s="9">
        <v>318.73</v>
      </c>
      <c r="P79" s="9">
        <v>191.24</v>
      </c>
      <c r="Q79" s="9"/>
      <c r="R79" s="9">
        <v>127.49</v>
      </c>
      <c r="S79" s="9">
        <v>387.43</v>
      </c>
      <c r="T79" s="9">
        <v>259.94</v>
      </c>
      <c r="U79" s="9">
        <v>0</v>
      </c>
      <c r="V79" s="9">
        <v>127.49</v>
      </c>
      <c r="W79" s="217"/>
    </row>
    <row r="80" spans="1:23" s="10" customFormat="1" ht="19.5" customHeight="1">
      <c r="A80" s="92" t="s">
        <v>390</v>
      </c>
      <c r="B80" s="93"/>
      <c r="C80" s="94"/>
      <c r="D80" s="95"/>
      <c r="E80" s="96"/>
      <c r="F80" s="95"/>
      <c r="G80" s="94"/>
      <c r="H80" s="94"/>
      <c r="I80" s="94"/>
      <c r="J80" s="94"/>
      <c r="K80" s="94"/>
      <c r="L80" s="94"/>
      <c r="M80" s="94"/>
      <c r="N80" s="94"/>
      <c r="O80" s="95"/>
      <c r="P80" s="95"/>
      <c r="Q80" s="95"/>
      <c r="R80" s="95"/>
      <c r="S80" s="97"/>
      <c r="T80" s="97"/>
      <c r="U80" s="97"/>
      <c r="V80" s="95"/>
    </row>
    <row r="81" spans="2:22" s="10" customFormat="1" ht="13.5">
      <c r="B81" s="98"/>
      <c r="C81" s="94"/>
      <c r="D81" s="95"/>
      <c r="E81" s="96"/>
      <c r="F81" s="95"/>
      <c r="G81" s="94"/>
      <c r="H81" s="94"/>
      <c r="I81" s="94"/>
      <c r="J81" s="94"/>
      <c r="K81" s="94"/>
      <c r="L81" s="94"/>
      <c r="M81" s="94"/>
      <c r="N81" s="94"/>
      <c r="O81" s="95"/>
      <c r="P81" s="95"/>
      <c r="Q81" s="95"/>
      <c r="R81" s="95"/>
      <c r="S81" s="95"/>
      <c r="T81" s="95"/>
      <c r="U81" s="95"/>
      <c r="V81" s="95"/>
    </row>
    <row r="82" spans="2:22" s="10" customFormat="1" ht="13.5">
      <c r="B82" s="98"/>
      <c r="C82" s="94"/>
      <c r="D82" s="95"/>
      <c r="E82" s="96"/>
      <c r="F82" s="95"/>
      <c r="G82" s="94"/>
      <c r="H82" s="94"/>
      <c r="I82" s="94"/>
      <c r="J82" s="94"/>
      <c r="K82" s="94"/>
      <c r="L82" s="94"/>
      <c r="M82" s="94"/>
      <c r="N82" s="94"/>
      <c r="O82" s="95"/>
      <c r="P82" s="95"/>
      <c r="Q82" s="95"/>
      <c r="R82" s="95"/>
      <c r="S82" s="95"/>
      <c r="T82" s="95"/>
      <c r="U82" s="95"/>
      <c r="V82" s="95"/>
    </row>
  </sheetData>
  <mergeCells count="46">
    <mergeCell ref="V6:V7"/>
    <mergeCell ref="S4:V5"/>
    <mergeCell ref="P6:P7"/>
    <mergeCell ref="Q6:Q7"/>
    <mergeCell ref="R6:R7"/>
    <mergeCell ref="S6:S7"/>
    <mergeCell ref="T6:T7"/>
    <mergeCell ref="A4:A7"/>
    <mergeCell ref="A47:A49"/>
    <mergeCell ref="A51:A55"/>
    <mergeCell ref="U6:U7"/>
    <mergeCell ref="A11:A22"/>
    <mergeCell ref="A25:A29"/>
    <mergeCell ref="H5:J5"/>
    <mergeCell ref="M6:M7"/>
    <mergeCell ref="K5:K7"/>
    <mergeCell ref="L6:L7"/>
    <mergeCell ref="A77:A79"/>
    <mergeCell ref="B4:B7"/>
    <mergeCell ref="C5:C7"/>
    <mergeCell ref="D5:D7"/>
    <mergeCell ref="E5:E7"/>
    <mergeCell ref="A57:A60"/>
    <mergeCell ref="A61:A64"/>
    <mergeCell ref="A65:A67"/>
    <mergeCell ref="A69:A72"/>
    <mergeCell ref="A73:A76"/>
    <mergeCell ref="A30:A35"/>
    <mergeCell ref="A36:A41"/>
    <mergeCell ref="A43:A45"/>
    <mergeCell ref="F5:F7"/>
    <mergeCell ref="G5:G7"/>
    <mergeCell ref="A1:B1"/>
    <mergeCell ref="W4:W5"/>
    <mergeCell ref="U3:V3"/>
    <mergeCell ref="C4:D4"/>
    <mergeCell ref="E4:F4"/>
    <mergeCell ref="G4:R4"/>
    <mergeCell ref="A2:W2"/>
    <mergeCell ref="L5:N5"/>
    <mergeCell ref="O5:R5"/>
    <mergeCell ref="N6:N7"/>
    <mergeCell ref="O6:O7"/>
    <mergeCell ref="H6:H7"/>
    <mergeCell ref="I6:I7"/>
    <mergeCell ref="J6:J7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8"/>
  <sheetViews>
    <sheetView workbookViewId="0">
      <selection activeCell="N11" sqref="N11"/>
    </sheetView>
  </sheetViews>
  <sheetFormatPr defaultColWidth="9" defaultRowHeight="14.25" outlineLevelCol="1"/>
  <cols>
    <col min="1" max="1" width="5.875" style="102" customWidth="1"/>
    <col min="2" max="2" width="11.875" style="103" customWidth="1"/>
    <col min="3" max="3" width="5.125" style="104" customWidth="1"/>
    <col min="4" max="4" width="9.5" style="105" customWidth="1"/>
    <col min="5" max="5" width="7.625" style="105" customWidth="1"/>
    <col min="6" max="6" width="12.125" style="104" customWidth="1"/>
    <col min="7" max="7" width="7.5" style="105" customWidth="1"/>
    <col min="8" max="8" width="8" style="105" customWidth="1"/>
    <col min="9" max="9" width="7.5" style="105" customWidth="1"/>
    <col min="10" max="10" width="5.125" style="104" customWidth="1"/>
    <col min="11" max="11" width="8.75" style="105" customWidth="1"/>
    <col min="12" max="12" width="6.625" style="105" customWidth="1"/>
    <col min="13" max="13" width="10.25" style="104" customWidth="1"/>
    <col min="14" max="14" width="7.75" style="105" customWidth="1"/>
    <col min="15" max="15" width="6.75" style="105" customWidth="1"/>
    <col min="16" max="16" width="7.625" style="105" customWidth="1"/>
    <col min="17" max="17" width="4.375" style="104" customWidth="1"/>
    <col min="18" max="18" width="8.75" style="105" customWidth="1"/>
    <col min="19" max="19" width="10.375" style="105" customWidth="1"/>
    <col min="20" max="20" width="10.625" style="104" customWidth="1"/>
    <col min="21" max="21" width="6.625" style="105" customWidth="1"/>
    <col min="22" max="23" width="7.5" style="105" customWidth="1"/>
    <col min="24" max="24" width="5.75" style="104" customWidth="1"/>
    <col min="25" max="25" width="8.25" style="104" customWidth="1"/>
    <col min="26" max="26" width="7.5" style="105" customWidth="1"/>
    <col min="27" max="33" width="6.625" style="105" customWidth="1"/>
    <col min="34" max="34" width="7.5" style="105" customWidth="1"/>
    <col min="35" max="35" width="7.5" style="104" customWidth="1"/>
    <col min="36" max="36" width="6.625" style="105" customWidth="1"/>
    <col min="37" max="37" width="6" style="105" customWidth="1"/>
    <col min="38" max="39" width="7.5" style="105" customWidth="1"/>
    <col min="40" max="40" width="7.5" style="105" customWidth="1" outlineLevel="1"/>
    <col min="41" max="43" width="7.5" style="105" customWidth="1"/>
    <col min="44" max="44" width="7.5" style="105" customWidth="1" outlineLevel="1"/>
    <col min="45" max="46" width="6.625" style="105" customWidth="1"/>
    <col min="47" max="47" width="7.5" style="106" customWidth="1"/>
    <col min="48" max="48" width="7.5" style="106" customWidth="1" outlineLevel="1"/>
    <col min="49" max="49" width="7.5" style="107" customWidth="1"/>
    <col min="50" max="50" width="9.875" style="107" customWidth="1"/>
    <col min="51" max="51" width="9.125" style="107" customWidth="1"/>
    <col min="52" max="52" width="9" style="116" customWidth="1"/>
    <col min="53" max="53" width="9.375" style="100" customWidth="1"/>
    <col min="54" max="16384" width="9" style="101"/>
  </cols>
  <sheetData>
    <row r="1" spans="1:52">
      <c r="A1" s="305" t="s">
        <v>449</v>
      </c>
      <c r="B1" s="305"/>
    </row>
    <row r="2" spans="1:52">
      <c r="A2" s="384" t="s">
        <v>459</v>
      </c>
      <c r="B2" s="385"/>
      <c r="C2" s="386"/>
      <c r="D2" s="387"/>
      <c r="E2" s="387"/>
      <c r="F2" s="386"/>
      <c r="G2" s="387"/>
      <c r="H2" s="387"/>
      <c r="I2" s="387"/>
      <c r="J2" s="386"/>
      <c r="K2" s="387"/>
      <c r="L2" s="387"/>
      <c r="M2" s="386"/>
      <c r="N2" s="387"/>
      <c r="O2" s="387"/>
      <c r="P2" s="387"/>
      <c r="Q2" s="386"/>
      <c r="R2" s="387"/>
      <c r="S2" s="387"/>
      <c r="T2" s="386"/>
      <c r="U2" s="387"/>
      <c r="V2" s="387"/>
      <c r="W2" s="387"/>
      <c r="X2" s="386"/>
      <c r="Y2" s="386"/>
      <c r="Z2" s="387"/>
      <c r="AA2" s="387"/>
      <c r="AB2" s="387"/>
      <c r="AC2" s="387"/>
      <c r="AD2" s="387"/>
      <c r="AE2" s="387"/>
      <c r="AF2" s="387"/>
      <c r="AG2" s="387"/>
      <c r="AH2" s="387"/>
      <c r="AI2" s="386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8"/>
      <c r="AX2" s="389"/>
      <c r="AY2" s="386"/>
    </row>
    <row r="3" spans="1:52">
      <c r="A3" s="384"/>
      <c r="B3" s="385"/>
      <c r="C3" s="386"/>
      <c r="D3" s="387"/>
      <c r="E3" s="387"/>
      <c r="F3" s="386"/>
      <c r="G3" s="387"/>
      <c r="H3" s="387"/>
      <c r="I3" s="387"/>
      <c r="J3" s="386"/>
      <c r="K3" s="387"/>
      <c r="L3" s="387"/>
      <c r="M3" s="386"/>
      <c r="N3" s="387"/>
      <c r="O3" s="387"/>
      <c r="P3" s="387"/>
      <c r="Q3" s="386"/>
      <c r="R3" s="387"/>
      <c r="S3" s="387"/>
      <c r="T3" s="386"/>
      <c r="U3" s="387"/>
      <c r="V3" s="387"/>
      <c r="W3" s="387"/>
      <c r="X3" s="386"/>
      <c r="Y3" s="386"/>
      <c r="Z3" s="387"/>
      <c r="AA3" s="387"/>
      <c r="AB3" s="387"/>
      <c r="AC3" s="387"/>
      <c r="AD3" s="387"/>
      <c r="AE3" s="387"/>
      <c r="AF3" s="387"/>
      <c r="AG3" s="387"/>
      <c r="AH3" s="387"/>
      <c r="AI3" s="386"/>
      <c r="AJ3" s="387"/>
      <c r="AK3" s="387"/>
      <c r="AL3" s="387"/>
      <c r="AM3" s="387"/>
      <c r="AN3" s="387"/>
      <c r="AO3" s="387"/>
      <c r="AP3" s="387"/>
      <c r="AQ3" s="387"/>
      <c r="AR3" s="387"/>
      <c r="AS3" s="387"/>
      <c r="AT3" s="387"/>
      <c r="AU3" s="387"/>
      <c r="AV3" s="387"/>
      <c r="AW3" s="388"/>
      <c r="AX3" s="389"/>
      <c r="AY3" s="386"/>
    </row>
    <row r="4" spans="1:52">
      <c r="A4" s="384"/>
      <c r="B4" s="385"/>
      <c r="C4" s="386"/>
      <c r="D4" s="387"/>
      <c r="E4" s="387"/>
      <c r="F4" s="386"/>
      <c r="G4" s="387"/>
      <c r="H4" s="387"/>
      <c r="I4" s="387"/>
      <c r="J4" s="386"/>
      <c r="K4" s="387"/>
      <c r="L4" s="387"/>
      <c r="M4" s="386"/>
      <c r="N4" s="387"/>
      <c r="O4" s="387"/>
      <c r="P4" s="387"/>
      <c r="Q4" s="386"/>
      <c r="R4" s="387"/>
      <c r="S4" s="387"/>
      <c r="T4" s="386"/>
      <c r="U4" s="387"/>
      <c r="V4" s="387"/>
      <c r="W4" s="387"/>
      <c r="X4" s="386"/>
      <c r="Y4" s="386"/>
      <c r="Z4" s="387"/>
      <c r="AA4" s="387"/>
      <c r="AB4" s="387"/>
      <c r="AC4" s="387"/>
      <c r="AD4" s="387"/>
      <c r="AE4" s="387"/>
      <c r="AF4" s="387"/>
      <c r="AG4" s="387"/>
      <c r="AH4" s="387"/>
      <c r="AI4" s="386"/>
      <c r="AJ4" s="387"/>
      <c r="AK4" s="387"/>
      <c r="AL4" s="387"/>
      <c r="AM4" s="387"/>
      <c r="AN4" s="387"/>
      <c r="AO4" s="387"/>
      <c r="AP4" s="387"/>
      <c r="AQ4" s="387"/>
      <c r="AR4" s="387"/>
      <c r="AS4" s="387"/>
      <c r="AT4" s="387"/>
      <c r="AU4" s="387"/>
      <c r="AV4" s="387"/>
      <c r="AW4" s="388"/>
      <c r="AX4" s="389"/>
      <c r="AY4" s="386"/>
    </row>
    <row r="5" spans="1:52" ht="14.25" customHeight="1">
      <c r="A5" s="412"/>
      <c r="B5" s="412"/>
      <c r="C5" s="409" t="s">
        <v>391</v>
      </c>
      <c r="D5" s="405"/>
      <c r="E5" s="405"/>
      <c r="F5" s="409"/>
      <c r="G5" s="405"/>
      <c r="H5" s="405"/>
      <c r="I5" s="405"/>
      <c r="J5" s="409" t="s">
        <v>392</v>
      </c>
      <c r="K5" s="405"/>
      <c r="L5" s="405"/>
      <c r="M5" s="409"/>
      <c r="N5" s="405"/>
      <c r="O5" s="405"/>
      <c r="P5" s="405"/>
      <c r="Q5" s="409" t="s">
        <v>393</v>
      </c>
      <c r="R5" s="405"/>
      <c r="S5" s="405"/>
      <c r="T5" s="409"/>
      <c r="U5" s="405"/>
      <c r="V5" s="405"/>
      <c r="W5" s="405"/>
      <c r="X5" s="390" t="s">
        <v>394</v>
      </c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1"/>
      <c r="AV5" s="392"/>
      <c r="AW5" s="396" t="s">
        <v>395</v>
      </c>
      <c r="AX5" s="397"/>
      <c r="AY5" s="397"/>
      <c r="AZ5" s="398"/>
    </row>
    <row r="6" spans="1:52">
      <c r="A6" s="412"/>
      <c r="B6" s="412"/>
      <c r="C6" s="409"/>
      <c r="D6" s="405"/>
      <c r="E6" s="405"/>
      <c r="F6" s="409"/>
      <c r="G6" s="405"/>
      <c r="H6" s="405"/>
      <c r="I6" s="405"/>
      <c r="J6" s="409"/>
      <c r="K6" s="405"/>
      <c r="L6" s="405"/>
      <c r="M6" s="409"/>
      <c r="N6" s="405"/>
      <c r="O6" s="405"/>
      <c r="P6" s="405"/>
      <c r="Q6" s="409"/>
      <c r="R6" s="405"/>
      <c r="S6" s="405"/>
      <c r="T6" s="409"/>
      <c r="U6" s="405"/>
      <c r="V6" s="405"/>
      <c r="W6" s="405"/>
      <c r="X6" s="393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5"/>
      <c r="AW6" s="399"/>
      <c r="AX6" s="400"/>
      <c r="AY6" s="400"/>
      <c r="AZ6" s="401"/>
    </row>
    <row r="7" spans="1:52" ht="69.75" customHeight="1">
      <c r="A7" s="412"/>
      <c r="B7" s="412"/>
      <c r="C7" s="409" t="s">
        <v>396</v>
      </c>
      <c r="D7" s="405" t="s">
        <v>397</v>
      </c>
      <c r="E7" s="405" t="s">
        <v>398</v>
      </c>
      <c r="F7" s="409" t="s">
        <v>399</v>
      </c>
      <c r="G7" s="408" t="s">
        <v>307</v>
      </c>
      <c r="H7" s="408"/>
      <c r="I7" s="408"/>
      <c r="J7" s="409" t="s">
        <v>396</v>
      </c>
      <c r="K7" s="405" t="s">
        <v>397</v>
      </c>
      <c r="L7" s="405" t="s">
        <v>398</v>
      </c>
      <c r="M7" s="409" t="s">
        <v>399</v>
      </c>
      <c r="N7" s="408" t="s">
        <v>307</v>
      </c>
      <c r="O7" s="408"/>
      <c r="P7" s="408"/>
      <c r="Q7" s="409" t="s">
        <v>396</v>
      </c>
      <c r="R7" s="405" t="s">
        <v>397</v>
      </c>
      <c r="S7" s="405" t="s">
        <v>398</v>
      </c>
      <c r="T7" s="409" t="s">
        <v>399</v>
      </c>
      <c r="U7" s="408" t="s">
        <v>307</v>
      </c>
      <c r="V7" s="408"/>
      <c r="W7" s="408"/>
      <c r="X7" s="409" t="s">
        <v>400</v>
      </c>
      <c r="Y7" s="409" t="s">
        <v>401</v>
      </c>
      <c r="Z7" s="416" t="s">
        <v>397</v>
      </c>
      <c r="AA7" s="406"/>
      <c r="AB7" s="406"/>
      <c r="AC7" s="406"/>
      <c r="AD7" s="405" t="s">
        <v>402</v>
      </c>
      <c r="AE7" s="405"/>
      <c r="AF7" s="405"/>
      <c r="AG7" s="405"/>
      <c r="AH7" s="406" t="s">
        <v>399</v>
      </c>
      <c r="AI7" s="407"/>
      <c r="AJ7" s="406"/>
      <c r="AK7" s="379" t="s">
        <v>307</v>
      </c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402"/>
      <c r="AX7" s="403"/>
      <c r="AY7" s="403"/>
      <c r="AZ7" s="404"/>
    </row>
    <row r="8" spans="1:52" ht="22.5" customHeight="1">
      <c r="A8" s="412"/>
      <c r="B8" s="412"/>
      <c r="C8" s="409"/>
      <c r="D8" s="405"/>
      <c r="E8" s="405"/>
      <c r="F8" s="409"/>
      <c r="G8" s="382" t="s">
        <v>232</v>
      </c>
      <c r="H8" s="382" t="s">
        <v>403</v>
      </c>
      <c r="I8" s="382" t="s">
        <v>10</v>
      </c>
      <c r="J8" s="409"/>
      <c r="K8" s="405"/>
      <c r="L8" s="405"/>
      <c r="M8" s="409"/>
      <c r="N8" s="382" t="s">
        <v>232</v>
      </c>
      <c r="O8" s="382" t="s">
        <v>403</v>
      </c>
      <c r="P8" s="382" t="s">
        <v>10</v>
      </c>
      <c r="Q8" s="409"/>
      <c r="R8" s="405"/>
      <c r="S8" s="405"/>
      <c r="T8" s="409"/>
      <c r="U8" s="382" t="s">
        <v>232</v>
      </c>
      <c r="V8" s="382" t="s">
        <v>403</v>
      </c>
      <c r="W8" s="382" t="s">
        <v>10</v>
      </c>
      <c r="X8" s="409"/>
      <c r="Y8" s="409"/>
      <c r="Z8" s="382" t="s">
        <v>10</v>
      </c>
      <c r="AA8" s="382" t="s">
        <v>366</v>
      </c>
      <c r="AB8" s="382" t="s">
        <v>306</v>
      </c>
      <c r="AC8" s="376" t="s">
        <v>404</v>
      </c>
      <c r="AD8" s="382" t="s">
        <v>10</v>
      </c>
      <c r="AE8" s="382" t="s">
        <v>366</v>
      </c>
      <c r="AF8" s="382" t="s">
        <v>306</v>
      </c>
      <c r="AG8" s="382" t="s">
        <v>406</v>
      </c>
      <c r="AH8" s="382" t="s">
        <v>10</v>
      </c>
      <c r="AI8" s="414" t="s">
        <v>366</v>
      </c>
      <c r="AJ8" s="376" t="s">
        <v>306</v>
      </c>
      <c r="AK8" s="378" t="s">
        <v>232</v>
      </c>
      <c r="AL8" s="378"/>
      <c r="AM8" s="378"/>
      <c r="AN8" s="378"/>
      <c r="AO8" s="379" t="s">
        <v>403</v>
      </c>
      <c r="AP8" s="380"/>
      <c r="AQ8" s="380"/>
      <c r="AR8" s="381"/>
      <c r="AS8" s="378" t="s">
        <v>3</v>
      </c>
      <c r="AT8" s="378"/>
      <c r="AU8" s="378"/>
      <c r="AV8" s="379"/>
      <c r="AW8" s="374" t="s">
        <v>10</v>
      </c>
      <c r="AX8" s="374" t="s">
        <v>446</v>
      </c>
      <c r="AY8" s="374" t="s">
        <v>206</v>
      </c>
      <c r="AZ8" s="375" t="s">
        <v>192</v>
      </c>
    </row>
    <row r="9" spans="1:52" ht="48" customHeight="1">
      <c r="A9" s="412"/>
      <c r="B9" s="412"/>
      <c r="C9" s="410"/>
      <c r="D9" s="378"/>
      <c r="E9" s="378"/>
      <c r="F9" s="410"/>
      <c r="G9" s="383"/>
      <c r="H9" s="383"/>
      <c r="I9" s="383"/>
      <c r="J9" s="410"/>
      <c r="K9" s="378"/>
      <c r="L9" s="378"/>
      <c r="M9" s="410"/>
      <c r="N9" s="383"/>
      <c r="O9" s="383"/>
      <c r="P9" s="383"/>
      <c r="Q9" s="410"/>
      <c r="R9" s="378"/>
      <c r="S9" s="378"/>
      <c r="T9" s="410"/>
      <c r="U9" s="383"/>
      <c r="V9" s="383"/>
      <c r="W9" s="383"/>
      <c r="X9" s="410"/>
      <c r="Y9" s="410"/>
      <c r="Z9" s="383"/>
      <c r="AA9" s="383"/>
      <c r="AB9" s="383"/>
      <c r="AC9" s="377"/>
      <c r="AD9" s="383"/>
      <c r="AE9" s="383"/>
      <c r="AF9" s="383"/>
      <c r="AG9" s="383"/>
      <c r="AH9" s="383"/>
      <c r="AI9" s="415"/>
      <c r="AJ9" s="377"/>
      <c r="AK9" s="117" t="s">
        <v>10</v>
      </c>
      <c r="AL9" s="118" t="s">
        <v>204</v>
      </c>
      <c r="AM9" s="118" t="s">
        <v>206</v>
      </c>
      <c r="AN9" s="135" t="s">
        <v>192</v>
      </c>
      <c r="AO9" s="117" t="s">
        <v>10</v>
      </c>
      <c r="AP9" s="118" t="s">
        <v>204</v>
      </c>
      <c r="AQ9" s="118" t="s">
        <v>206</v>
      </c>
      <c r="AR9" s="135" t="s">
        <v>192</v>
      </c>
      <c r="AS9" s="117" t="s">
        <v>10</v>
      </c>
      <c r="AT9" s="118" t="s">
        <v>204</v>
      </c>
      <c r="AU9" s="118" t="s">
        <v>206</v>
      </c>
      <c r="AV9" s="119" t="s">
        <v>192</v>
      </c>
      <c r="AW9" s="374"/>
      <c r="AX9" s="374"/>
      <c r="AY9" s="374"/>
      <c r="AZ9" s="375"/>
    </row>
    <row r="10" spans="1:52" ht="22.5">
      <c r="A10" s="124" t="s">
        <v>211</v>
      </c>
      <c r="B10" s="125"/>
      <c r="C10" s="121">
        <v>8383</v>
      </c>
      <c r="D10" s="122">
        <v>12754.77</v>
      </c>
      <c r="E10" s="122">
        <v>9582.48</v>
      </c>
      <c r="F10" s="121">
        <v>11577.51</v>
      </c>
      <c r="G10" s="122">
        <v>3172.1</v>
      </c>
      <c r="H10" s="122">
        <v>1177.26</v>
      </c>
      <c r="I10" s="122">
        <v>4349.3599999999997</v>
      </c>
      <c r="J10" s="121">
        <v>313</v>
      </c>
      <c r="K10" s="122">
        <v>230.88</v>
      </c>
      <c r="L10" s="122">
        <v>475.25</v>
      </c>
      <c r="M10" s="121">
        <v>210.63</v>
      </c>
      <c r="N10" s="122">
        <v>-244.37</v>
      </c>
      <c r="O10" s="122">
        <v>20.25</v>
      </c>
      <c r="P10" s="122">
        <v>-224.12</v>
      </c>
      <c r="Q10" s="121">
        <v>499</v>
      </c>
      <c r="R10" s="122">
        <v>1167.79</v>
      </c>
      <c r="S10" s="122">
        <v>1152.8900000000001</v>
      </c>
      <c r="T10" s="121">
        <v>1061.4000000000001</v>
      </c>
      <c r="U10" s="122">
        <v>14.9</v>
      </c>
      <c r="V10" s="122">
        <v>106.39</v>
      </c>
      <c r="W10" s="122">
        <v>121.29</v>
      </c>
      <c r="X10" s="121">
        <v>3559</v>
      </c>
      <c r="Y10" s="121">
        <v>3673</v>
      </c>
      <c r="Z10" s="122">
        <v>1193.29</v>
      </c>
      <c r="AA10" s="122">
        <v>715.96</v>
      </c>
      <c r="AB10" s="122">
        <v>0</v>
      </c>
      <c r="AC10" s="122">
        <v>477.33</v>
      </c>
      <c r="AD10" s="122">
        <v>1046.44</v>
      </c>
      <c r="AE10" s="122">
        <v>1060.79</v>
      </c>
      <c r="AF10" s="122">
        <v>0</v>
      </c>
      <c r="AG10" s="126">
        <v>707.22</v>
      </c>
      <c r="AH10" s="122">
        <v>701.7</v>
      </c>
      <c r="AI10" s="121">
        <v>714.47</v>
      </c>
      <c r="AJ10" s="122">
        <v>0</v>
      </c>
      <c r="AK10" s="122">
        <v>-574.72</v>
      </c>
      <c r="AL10" s="122">
        <v>-344.83</v>
      </c>
      <c r="AM10" s="122">
        <v>0</v>
      </c>
      <c r="AN10" s="122">
        <v>-229.89000000000004</v>
      </c>
      <c r="AO10" s="113">
        <v>478.82</v>
      </c>
      <c r="AP10" s="122">
        <v>1.49</v>
      </c>
      <c r="AQ10" s="122">
        <v>0</v>
      </c>
      <c r="AR10" s="113">
        <v>477.33</v>
      </c>
      <c r="AS10" s="113">
        <v>-95.900000000000034</v>
      </c>
      <c r="AT10" s="122">
        <v>-343.34</v>
      </c>
      <c r="AU10" s="122">
        <v>0</v>
      </c>
      <c r="AV10" s="113">
        <v>247.43999999999994</v>
      </c>
      <c r="AW10" s="123">
        <v>3903.19</v>
      </c>
      <c r="AX10" s="123">
        <v>3903.19</v>
      </c>
      <c r="AY10" s="123">
        <v>0</v>
      </c>
      <c r="AZ10" s="113">
        <v>247.43999999999994</v>
      </c>
    </row>
    <row r="11" spans="1:52">
      <c r="A11" s="411" t="s">
        <v>16</v>
      </c>
      <c r="B11" s="120" t="s">
        <v>10</v>
      </c>
      <c r="C11" s="121">
        <v>2418</v>
      </c>
      <c r="D11" s="122">
        <v>4757.7700000000004</v>
      </c>
      <c r="E11" s="122">
        <v>3691.68</v>
      </c>
      <c r="F11" s="121">
        <v>4301.72</v>
      </c>
      <c r="G11" s="122">
        <v>1066.0899999999999</v>
      </c>
      <c r="H11" s="122">
        <v>456.05</v>
      </c>
      <c r="I11" s="122">
        <v>1522.14</v>
      </c>
      <c r="J11" s="121">
        <v>75</v>
      </c>
      <c r="K11" s="122">
        <v>97.09</v>
      </c>
      <c r="L11" s="122">
        <v>174.1</v>
      </c>
      <c r="M11" s="121">
        <v>88.23</v>
      </c>
      <c r="N11" s="122">
        <v>-77.010000000000005</v>
      </c>
      <c r="O11" s="122">
        <v>8.86</v>
      </c>
      <c r="P11" s="122">
        <v>-68.150000000000006</v>
      </c>
      <c r="Q11" s="121">
        <v>13</v>
      </c>
      <c r="R11" s="122">
        <v>37.200000000000003</v>
      </c>
      <c r="S11" s="122">
        <v>39.68</v>
      </c>
      <c r="T11" s="121">
        <v>33.81</v>
      </c>
      <c r="U11" s="122">
        <v>-2.48</v>
      </c>
      <c r="V11" s="122">
        <v>3.39</v>
      </c>
      <c r="W11" s="122">
        <v>0.91</v>
      </c>
      <c r="X11" s="121">
        <v>987</v>
      </c>
      <c r="Y11" s="121">
        <v>975</v>
      </c>
      <c r="Z11" s="122">
        <v>323.73</v>
      </c>
      <c r="AA11" s="122">
        <v>194.23</v>
      </c>
      <c r="AB11" s="122">
        <v>0</v>
      </c>
      <c r="AC11" s="122">
        <v>129.5</v>
      </c>
      <c r="AD11" s="122">
        <v>293.35000000000002</v>
      </c>
      <c r="AE11" s="122">
        <v>293.35000000000002</v>
      </c>
      <c r="AF11" s="122">
        <v>0</v>
      </c>
      <c r="AG11" s="127">
        <v>195.56</v>
      </c>
      <c r="AH11" s="122">
        <v>194.23</v>
      </c>
      <c r="AI11" s="121">
        <v>194.23</v>
      </c>
      <c r="AJ11" s="122">
        <v>0</v>
      </c>
      <c r="AK11" s="122">
        <v>-99.12</v>
      </c>
      <c r="AL11" s="122">
        <v>-99.12</v>
      </c>
      <c r="AM11" s="122">
        <v>0</v>
      </c>
      <c r="AN11" s="122"/>
      <c r="AO11" s="122">
        <v>0</v>
      </c>
      <c r="AP11" s="122">
        <v>0</v>
      </c>
      <c r="AQ11" s="122">
        <v>0</v>
      </c>
      <c r="AR11" s="122"/>
      <c r="AS11" s="122">
        <v>-99.12</v>
      </c>
      <c r="AT11" s="122">
        <v>-99.12</v>
      </c>
      <c r="AU11" s="122">
        <v>0</v>
      </c>
      <c r="AV11" s="122"/>
      <c r="AW11" s="123">
        <v>1355.78</v>
      </c>
      <c r="AX11" s="123">
        <v>1355.78</v>
      </c>
      <c r="AY11" s="123">
        <v>0</v>
      </c>
      <c r="AZ11" s="122"/>
    </row>
    <row r="12" spans="1:52" ht="22.5">
      <c r="A12" s="367"/>
      <c r="B12" s="114" t="s">
        <v>308</v>
      </c>
      <c r="C12" s="121">
        <v>398</v>
      </c>
      <c r="D12" s="122">
        <v>835.47</v>
      </c>
      <c r="E12" s="122">
        <v>568.76</v>
      </c>
      <c r="F12" s="121">
        <v>756.1</v>
      </c>
      <c r="G12" s="122">
        <v>266.70999999999998</v>
      </c>
      <c r="H12" s="122">
        <v>79.37</v>
      </c>
      <c r="I12" s="122">
        <v>346.08</v>
      </c>
      <c r="J12" s="121">
        <v>12</v>
      </c>
      <c r="K12" s="122">
        <v>16.05</v>
      </c>
      <c r="L12" s="122">
        <v>11.77</v>
      </c>
      <c r="M12" s="121">
        <v>14.58</v>
      </c>
      <c r="N12" s="122">
        <v>4.28</v>
      </c>
      <c r="O12" s="122">
        <v>1.47</v>
      </c>
      <c r="P12" s="122">
        <v>5.75</v>
      </c>
      <c r="Q12" s="121">
        <v>0</v>
      </c>
      <c r="R12" s="122">
        <v>0</v>
      </c>
      <c r="S12" s="122">
        <v>0</v>
      </c>
      <c r="T12" s="121">
        <v>0</v>
      </c>
      <c r="U12" s="122">
        <v>0</v>
      </c>
      <c r="V12" s="122">
        <v>0</v>
      </c>
      <c r="W12" s="122">
        <v>0</v>
      </c>
      <c r="X12" s="121">
        <v>149</v>
      </c>
      <c r="Y12" s="121">
        <v>137</v>
      </c>
      <c r="Z12" s="122">
        <v>47.19</v>
      </c>
      <c r="AA12" s="122">
        <v>28.31</v>
      </c>
      <c r="AB12" s="122">
        <v>0</v>
      </c>
      <c r="AC12" s="122">
        <v>18.88</v>
      </c>
      <c r="AD12" s="122">
        <v>27.72</v>
      </c>
      <c r="AE12" s="122">
        <v>27.72</v>
      </c>
      <c r="AF12" s="122">
        <v>0</v>
      </c>
      <c r="AG12" s="128">
        <v>18.48</v>
      </c>
      <c r="AH12" s="122">
        <v>28.31</v>
      </c>
      <c r="AI12" s="121">
        <v>28.31</v>
      </c>
      <c r="AJ12" s="122">
        <v>0</v>
      </c>
      <c r="AK12" s="122">
        <v>0.98999999999999855</v>
      </c>
      <c r="AL12" s="122">
        <v>0.59</v>
      </c>
      <c r="AM12" s="122">
        <v>0</v>
      </c>
      <c r="AN12" s="122">
        <v>0.39999999999999858</v>
      </c>
      <c r="AO12" s="113">
        <v>18.88</v>
      </c>
      <c r="AP12" s="122">
        <v>0</v>
      </c>
      <c r="AQ12" s="122">
        <v>0</v>
      </c>
      <c r="AR12" s="113">
        <v>18.88</v>
      </c>
      <c r="AS12" s="113">
        <v>19.869999999999997</v>
      </c>
      <c r="AT12" s="122">
        <v>0.59</v>
      </c>
      <c r="AU12" s="122">
        <v>0</v>
      </c>
      <c r="AV12" s="113">
        <v>19.279999999999998</v>
      </c>
      <c r="AW12" s="123">
        <v>352.42</v>
      </c>
      <c r="AX12" s="123">
        <v>352.42</v>
      </c>
      <c r="AY12" s="123">
        <v>0</v>
      </c>
      <c r="AZ12" s="113">
        <v>19.279999999999998</v>
      </c>
    </row>
    <row r="13" spans="1:52" ht="22.5">
      <c r="A13" s="367"/>
      <c r="B13" s="114" t="s">
        <v>309</v>
      </c>
      <c r="C13" s="121">
        <v>117</v>
      </c>
      <c r="D13" s="122">
        <v>117.83</v>
      </c>
      <c r="E13" s="122">
        <v>81.849999999999994</v>
      </c>
      <c r="F13" s="121">
        <v>106.4</v>
      </c>
      <c r="G13" s="122">
        <v>35.979999999999997</v>
      </c>
      <c r="H13" s="122">
        <v>11.43</v>
      </c>
      <c r="I13" s="122">
        <v>47.41</v>
      </c>
      <c r="J13" s="121">
        <v>5</v>
      </c>
      <c r="K13" s="122">
        <v>1.86</v>
      </c>
      <c r="L13" s="122">
        <v>0</v>
      </c>
      <c r="M13" s="121">
        <v>1.69</v>
      </c>
      <c r="N13" s="122">
        <v>1.86</v>
      </c>
      <c r="O13" s="122">
        <v>0.17</v>
      </c>
      <c r="P13" s="122">
        <v>2.0299999999999998</v>
      </c>
      <c r="Q13" s="121">
        <v>0</v>
      </c>
      <c r="R13" s="122">
        <v>0</v>
      </c>
      <c r="S13" s="122">
        <v>0</v>
      </c>
      <c r="T13" s="121">
        <v>0</v>
      </c>
      <c r="U13" s="122">
        <v>0</v>
      </c>
      <c r="V13" s="122">
        <v>0</v>
      </c>
      <c r="W13" s="122">
        <v>0</v>
      </c>
      <c r="X13" s="121">
        <v>45</v>
      </c>
      <c r="Y13" s="121">
        <v>45</v>
      </c>
      <c r="Z13" s="122">
        <v>14.85</v>
      </c>
      <c r="AA13" s="122">
        <v>8.91</v>
      </c>
      <c r="AB13" s="122">
        <v>0</v>
      </c>
      <c r="AC13" s="122">
        <v>5.94</v>
      </c>
      <c r="AD13" s="122">
        <v>8.91</v>
      </c>
      <c r="AE13" s="122">
        <v>8.91</v>
      </c>
      <c r="AF13" s="122">
        <v>0</v>
      </c>
      <c r="AG13" s="128">
        <v>5.94</v>
      </c>
      <c r="AH13" s="122">
        <v>8.91</v>
      </c>
      <c r="AI13" s="121">
        <v>8.91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13">
        <v>5.94</v>
      </c>
      <c r="AP13" s="122">
        <v>0</v>
      </c>
      <c r="AQ13" s="122">
        <v>0</v>
      </c>
      <c r="AR13" s="113">
        <v>5.94</v>
      </c>
      <c r="AS13" s="113">
        <v>5.94</v>
      </c>
      <c r="AT13" s="122">
        <v>0</v>
      </c>
      <c r="AU13" s="122">
        <v>0</v>
      </c>
      <c r="AV13" s="113">
        <v>5.94</v>
      </c>
      <c r="AW13" s="123">
        <v>49.44</v>
      </c>
      <c r="AX13" s="123">
        <v>49.44</v>
      </c>
      <c r="AY13" s="123">
        <v>0</v>
      </c>
      <c r="AZ13" s="113">
        <v>5.94</v>
      </c>
    </row>
    <row r="14" spans="1:52" ht="22.5">
      <c r="A14" s="367"/>
      <c r="B14" s="114" t="s">
        <v>310</v>
      </c>
      <c r="C14" s="121">
        <v>289</v>
      </c>
      <c r="D14" s="122">
        <v>358.66</v>
      </c>
      <c r="E14" s="122">
        <v>332.29</v>
      </c>
      <c r="F14" s="121">
        <v>323.45999999999998</v>
      </c>
      <c r="G14" s="122">
        <v>26.37</v>
      </c>
      <c r="H14" s="122">
        <v>35.200000000000003</v>
      </c>
      <c r="I14" s="122">
        <v>61.5700000000001</v>
      </c>
      <c r="J14" s="121">
        <v>10</v>
      </c>
      <c r="K14" s="122">
        <v>5.77</v>
      </c>
      <c r="L14" s="122">
        <v>9.58</v>
      </c>
      <c r="M14" s="121">
        <v>5.24</v>
      </c>
      <c r="N14" s="122">
        <v>-3.81</v>
      </c>
      <c r="O14" s="122">
        <v>0.52999999999999903</v>
      </c>
      <c r="P14" s="122">
        <v>-3.28</v>
      </c>
      <c r="Q14" s="121">
        <v>0</v>
      </c>
      <c r="R14" s="122">
        <v>0</v>
      </c>
      <c r="S14" s="122">
        <v>6.11</v>
      </c>
      <c r="T14" s="121">
        <v>0</v>
      </c>
      <c r="U14" s="122">
        <v>-6.11</v>
      </c>
      <c r="V14" s="122">
        <v>0</v>
      </c>
      <c r="W14" s="122">
        <v>-6.11</v>
      </c>
      <c r="X14" s="121">
        <v>106</v>
      </c>
      <c r="Y14" s="121">
        <v>99</v>
      </c>
      <c r="Z14" s="122">
        <v>33.83</v>
      </c>
      <c r="AA14" s="122">
        <v>20.3</v>
      </c>
      <c r="AB14" s="122">
        <v>0</v>
      </c>
      <c r="AC14" s="122">
        <v>13.53</v>
      </c>
      <c r="AD14" s="122">
        <v>18.809999999999999</v>
      </c>
      <c r="AE14" s="122">
        <v>18.809999999999999</v>
      </c>
      <c r="AF14" s="122">
        <v>0</v>
      </c>
      <c r="AG14" s="128">
        <v>12.54</v>
      </c>
      <c r="AH14" s="122">
        <v>20.3</v>
      </c>
      <c r="AI14" s="121">
        <v>20.3</v>
      </c>
      <c r="AJ14" s="122">
        <v>0</v>
      </c>
      <c r="AK14" s="122">
        <v>2.4800000000000004</v>
      </c>
      <c r="AL14" s="122">
        <v>1.49</v>
      </c>
      <c r="AM14" s="122">
        <v>0</v>
      </c>
      <c r="AN14" s="122">
        <v>0.99000000000000021</v>
      </c>
      <c r="AO14" s="113">
        <v>13.53</v>
      </c>
      <c r="AP14" s="122">
        <v>0</v>
      </c>
      <c r="AQ14" s="122">
        <v>0</v>
      </c>
      <c r="AR14" s="113">
        <v>13.53</v>
      </c>
      <c r="AS14" s="113">
        <v>16.009999999999998</v>
      </c>
      <c r="AT14" s="122">
        <v>1.49</v>
      </c>
      <c r="AU14" s="122">
        <v>0</v>
      </c>
      <c r="AV14" s="113">
        <v>14.52</v>
      </c>
      <c r="AW14" s="123">
        <v>53.670000000000101</v>
      </c>
      <c r="AX14" s="123">
        <v>53.670000000000101</v>
      </c>
      <c r="AY14" s="123">
        <v>0</v>
      </c>
      <c r="AZ14" s="113">
        <v>14.52</v>
      </c>
    </row>
    <row r="15" spans="1:52">
      <c r="A15" s="367"/>
      <c r="B15" s="114" t="s">
        <v>311</v>
      </c>
      <c r="C15" s="121">
        <v>124</v>
      </c>
      <c r="D15" s="122">
        <v>132.93</v>
      </c>
      <c r="E15" s="122">
        <v>133.88</v>
      </c>
      <c r="F15" s="121">
        <v>118.4</v>
      </c>
      <c r="G15" s="122">
        <v>-0.94999999999998896</v>
      </c>
      <c r="H15" s="122">
        <v>14.53</v>
      </c>
      <c r="I15" s="122">
        <v>13.58</v>
      </c>
      <c r="J15" s="121">
        <v>0</v>
      </c>
      <c r="K15" s="122">
        <v>0</v>
      </c>
      <c r="L15" s="122">
        <v>0</v>
      </c>
      <c r="M15" s="121">
        <v>0</v>
      </c>
      <c r="N15" s="122">
        <v>0</v>
      </c>
      <c r="O15" s="122">
        <v>0</v>
      </c>
      <c r="P15" s="122">
        <v>0</v>
      </c>
      <c r="Q15" s="121">
        <v>3</v>
      </c>
      <c r="R15" s="122">
        <v>5.64</v>
      </c>
      <c r="S15" s="122">
        <v>2.36</v>
      </c>
      <c r="T15" s="121">
        <v>5.13</v>
      </c>
      <c r="U15" s="122">
        <v>3.28</v>
      </c>
      <c r="V15" s="122">
        <v>0.51</v>
      </c>
      <c r="W15" s="122">
        <v>3.79</v>
      </c>
      <c r="X15" s="121">
        <v>116</v>
      </c>
      <c r="Y15" s="121">
        <v>111</v>
      </c>
      <c r="Z15" s="122">
        <v>37.450000000000003</v>
      </c>
      <c r="AA15" s="122">
        <v>22.47</v>
      </c>
      <c r="AB15" s="122">
        <v>0</v>
      </c>
      <c r="AC15" s="122">
        <v>14.98</v>
      </c>
      <c r="AD15" s="122">
        <v>19.899999999999999</v>
      </c>
      <c r="AE15" s="122">
        <v>19.899999999999999</v>
      </c>
      <c r="AF15" s="122">
        <v>0</v>
      </c>
      <c r="AG15" s="128">
        <v>13.27</v>
      </c>
      <c r="AH15" s="122">
        <v>22.47</v>
      </c>
      <c r="AI15" s="121">
        <v>22.47</v>
      </c>
      <c r="AJ15" s="122">
        <v>0</v>
      </c>
      <c r="AK15" s="122">
        <v>4.2800000000000011</v>
      </c>
      <c r="AL15" s="122">
        <v>2.57</v>
      </c>
      <c r="AM15" s="122">
        <v>0</v>
      </c>
      <c r="AN15" s="122">
        <v>1.7100000000000009</v>
      </c>
      <c r="AO15" s="113">
        <v>14.98</v>
      </c>
      <c r="AP15" s="122">
        <v>0</v>
      </c>
      <c r="AQ15" s="122">
        <v>0</v>
      </c>
      <c r="AR15" s="113">
        <v>14.98</v>
      </c>
      <c r="AS15" s="113">
        <v>19.260000000000002</v>
      </c>
      <c r="AT15" s="122">
        <v>2.57</v>
      </c>
      <c r="AU15" s="122">
        <v>0</v>
      </c>
      <c r="AV15" s="113">
        <v>16.690000000000001</v>
      </c>
      <c r="AW15" s="123">
        <v>19.940000000000001</v>
      </c>
      <c r="AX15" s="123">
        <v>19.940000000000001</v>
      </c>
      <c r="AY15" s="123">
        <v>0</v>
      </c>
      <c r="AZ15" s="113">
        <v>16.690000000000001</v>
      </c>
    </row>
    <row r="16" spans="1:52" ht="22.5">
      <c r="A16" s="367"/>
      <c r="B16" s="114" t="s">
        <v>312</v>
      </c>
      <c r="C16" s="121">
        <v>208</v>
      </c>
      <c r="D16" s="122">
        <v>224.38</v>
      </c>
      <c r="E16" s="122">
        <v>252.39</v>
      </c>
      <c r="F16" s="121">
        <v>202.37</v>
      </c>
      <c r="G16" s="122">
        <v>-28.01</v>
      </c>
      <c r="H16" s="122">
        <v>22.01</v>
      </c>
      <c r="I16" s="122">
        <v>-6</v>
      </c>
      <c r="J16" s="121">
        <v>0</v>
      </c>
      <c r="K16" s="122">
        <v>0</v>
      </c>
      <c r="L16" s="122">
        <v>0.92</v>
      </c>
      <c r="M16" s="121">
        <v>0</v>
      </c>
      <c r="N16" s="122">
        <v>-0.92</v>
      </c>
      <c r="O16" s="122">
        <v>0</v>
      </c>
      <c r="P16" s="122">
        <v>-0.92</v>
      </c>
      <c r="Q16" s="121">
        <v>2</v>
      </c>
      <c r="R16" s="122">
        <v>2.2999999999999998</v>
      </c>
      <c r="S16" s="122">
        <v>2.2999999999999998</v>
      </c>
      <c r="T16" s="121">
        <v>2.09</v>
      </c>
      <c r="U16" s="122">
        <v>0</v>
      </c>
      <c r="V16" s="122">
        <v>0.21</v>
      </c>
      <c r="W16" s="122">
        <v>0.21</v>
      </c>
      <c r="X16" s="121">
        <v>78</v>
      </c>
      <c r="Y16" s="121">
        <v>79</v>
      </c>
      <c r="Z16" s="122">
        <v>25.9</v>
      </c>
      <c r="AA16" s="122">
        <v>15.54</v>
      </c>
      <c r="AB16" s="122">
        <v>0</v>
      </c>
      <c r="AC16" s="122">
        <v>10.36</v>
      </c>
      <c r="AD16" s="122">
        <v>89.3</v>
      </c>
      <c r="AE16" s="122">
        <v>89.3</v>
      </c>
      <c r="AF16" s="122">
        <v>0</v>
      </c>
      <c r="AG16" s="128">
        <v>59.53</v>
      </c>
      <c r="AH16" s="122">
        <v>15.54</v>
      </c>
      <c r="AI16" s="121">
        <v>15.54</v>
      </c>
      <c r="AJ16" s="122">
        <v>0</v>
      </c>
      <c r="AK16" s="122">
        <v>-122.93</v>
      </c>
      <c r="AL16" s="122">
        <v>-73.760000000000005</v>
      </c>
      <c r="AM16" s="122">
        <v>0</v>
      </c>
      <c r="AN16" s="122">
        <v>-49.17</v>
      </c>
      <c r="AO16" s="113">
        <v>10.36</v>
      </c>
      <c r="AP16" s="122">
        <v>0</v>
      </c>
      <c r="AQ16" s="122">
        <v>0</v>
      </c>
      <c r="AR16" s="113">
        <v>10.36</v>
      </c>
      <c r="AS16" s="113">
        <v>-112.57000000000001</v>
      </c>
      <c r="AT16" s="122">
        <v>-73.760000000000005</v>
      </c>
      <c r="AU16" s="122">
        <v>0</v>
      </c>
      <c r="AV16" s="113">
        <v>-38.81</v>
      </c>
      <c r="AW16" s="123">
        <v>-80.47</v>
      </c>
      <c r="AX16" s="123">
        <v>-80.47</v>
      </c>
      <c r="AY16" s="123">
        <v>0</v>
      </c>
      <c r="AZ16" s="113">
        <v>-38.81</v>
      </c>
    </row>
    <row r="17" spans="1:52" ht="22.5">
      <c r="A17" s="367"/>
      <c r="B17" s="114" t="s">
        <v>313</v>
      </c>
      <c r="C17" s="121">
        <v>401</v>
      </c>
      <c r="D17" s="122">
        <v>968.4</v>
      </c>
      <c r="E17" s="122">
        <v>825.48</v>
      </c>
      <c r="F17" s="121">
        <v>875.89</v>
      </c>
      <c r="G17" s="122">
        <v>142.91999999999999</v>
      </c>
      <c r="H17" s="122">
        <v>92.51</v>
      </c>
      <c r="I17" s="122">
        <v>235.43</v>
      </c>
      <c r="J17" s="121">
        <v>16</v>
      </c>
      <c r="K17" s="122">
        <v>25.2</v>
      </c>
      <c r="L17" s="122">
        <v>30</v>
      </c>
      <c r="M17" s="121">
        <v>22.9</v>
      </c>
      <c r="N17" s="122">
        <v>-4.8</v>
      </c>
      <c r="O17" s="122">
        <v>2.2999999999999998</v>
      </c>
      <c r="P17" s="122">
        <v>-2.5</v>
      </c>
      <c r="Q17" s="121">
        <v>2</v>
      </c>
      <c r="R17" s="122">
        <v>6</v>
      </c>
      <c r="S17" s="122">
        <v>9.6</v>
      </c>
      <c r="T17" s="121">
        <v>5.45</v>
      </c>
      <c r="U17" s="122">
        <v>-3.6</v>
      </c>
      <c r="V17" s="122">
        <v>0.55000000000000004</v>
      </c>
      <c r="W17" s="122">
        <v>-3.05</v>
      </c>
      <c r="X17" s="121">
        <v>184</v>
      </c>
      <c r="Y17" s="121">
        <v>167</v>
      </c>
      <c r="Z17" s="122">
        <v>57.92</v>
      </c>
      <c r="AA17" s="122">
        <v>34.75</v>
      </c>
      <c r="AB17" s="122">
        <v>0</v>
      </c>
      <c r="AC17" s="122">
        <v>23.17</v>
      </c>
      <c r="AD17" s="122">
        <v>35.64</v>
      </c>
      <c r="AE17" s="122">
        <v>35.64</v>
      </c>
      <c r="AF17" s="122">
        <v>0</v>
      </c>
      <c r="AG17" s="128">
        <v>23.76</v>
      </c>
      <c r="AH17" s="122">
        <v>34.75</v>
      </c>
      <c r="AI17" s="121">
        <v>34.75</v>
      </c>
      <c r="AJ17" s="122">
        <v>0</v>
      </c>
      <c r="AK17" s="122">
        <v>-1.4800000000000009</v>
      </c>
      <c r="AL17" s="122">
        <v>-0.89000000000000101</v>
      </c>
      <c r="AM17" s="122">
        <v>0</v>
      </c>
      <c r="AN17" s="122">
        <v>-0.58999999999999986</v>
      </c>
      <c r="AO17" s="113">
        <v>23.17</v>
      </c>
      <c r="AP17" s="122">
        <v>0</v>
      </c>
      <c r="AQ17" s="122">
        <v>0</v>
      </c>
      <c r="AR17" s="113">
        <v>23.17</v>
      </c>
      <c r="AS17" s="113">
        <v>21.69</v>
      </c>
      <c r="AT17" s="122">
        <v>-0.89000000000000101</v>
      </c>
      <c r="AU17" s="122">
        <v>0</v>
      </c>
      <c r="AV17" s="113">
        <v>22.580000000000002</v>
      </c>
      <c r="AW17" s="123">
        <v>228.99</v>
      </c>
      <c r="AX17" s="123">
        <v>228.99</v>
      </c>
      <c r="AY17" s="123">
        <v>0</v>
      </c>
      <c r="AZ17" s="113">
        <v>22.580000000000002</v>
      </c>
    </row>
    <row r="18" spans="1:52" ht="22.5">
      <c r="A18" s="367"/>
      <c r="B18" s="114" t="s">
        <v>314</v>
      </c>
      <c r="C18" s="121">
        <v>424</v>
      </c>
      <c r="D18" s="122">
        <v>1053.46</v>
      </c>
      <c r="E18" s="122">
        <v>781.11</v>
      </c>
      <c r="F18" s="121">
        <v>954.1</v>
      </c>
      <c r="G18" s="122">
        <v>272.35000000000002</v>
      </c>
      <c r="H18" s="122">
        <v>99.36</v>
      </c>
      <c r="I18" s="122">
        <v>371.71</v>
      </c>
      <c r="J18" s="121">
        <v>22</v>
      </c>
      <c r="K18" s="122">
        <v>33.94</v>
      </c>
      <c r="L18" s="122">
        <v>92.6</v>
      </c>
      <c r="M18" s="121">
        <v>30.85</v>
      </c>
      <c r="N18" s="122">
        <v>-58.66</v>
      </c>
      <c r="O18" s="122">
        <v>3.09</v>
      </c>
      <c r="P18" s="122">
        <v>-55.57</v>
      </c>
      <c r="Q18" s="121">
        <v>3</v>
      </c>
      <c r="R18" s="122">
        <v>12.8</v>
      </c>
      <c r="S18" s="122">
        <v>7.2</v>
      </c>
      <c r="T18" s="121">
        <v>11.63</v>
      </c>
      <c r="U18" s="122">
        <v>5.6</v>
      </c>
      <c r="V18" s="122">
        <v>1.17</v>
      </c>
      <c r="W18" s="122">
        <v>6.77</v>
      </c>
      <c r="X18" s="121">
        <v>143</v>
      </c>
      <c r="Y18" s="121">
        <v>134</v>
      </c>
      <c r="Z18" s="122">
        <v>45.7</v>
      </c>
      <c r="AA18" s="122">
        <v>27.42</v>
      </c>
      <c r="AB18" s="122">
        <v>0</v>
      </c>
      <c r="AC18" s="122">
        <v>18.28</v>
      </c>
      <c r="AD18" s="122">
        <v>63.26</v>
      </c>
      <c r="AE18" s="122">
        <v>63.26</v>
      </c>
      <c r="AF18" s="122">
        <v>0</v>
      </c>
      <c r="AG18" s="128">
        <v>42.17</v>
      </c>
      <c r="AH18" s="122">
        <v>27.42</v>
      </c>
      <c r="AI18" s="121">
        <v>27.42</v>
      </c>
      <c r="AJ18" s="122">
        <v>0</v>
      </c>
      <c r="AK18" s="122">
        <v>-59.730000000000004</v>
      </c>
      <c r="AL18" s="122">
        <v>-35.840000000000003</v>
      </c>
      <c r="AM18" s="122">
        <v>0</v>
      </c>
      <c r="AN18" s="122">
        <v>-23.89</v>
      </c>
      <c r="AO18" s="113">
        <v>18.28</v>
      </c>
      <c r="AP18" s="122">
        <v>0</v>
      </c>
      <c r="AQ18" s="122">
        <v>0</v>
      </c>
      <c r="AR18" s="113">
        <v>18.28</v>
      </c>
      <c r="AS18" s="113">
        <v>-41.45</v>
      </c>
      <c r="AT18" s="122">
        <v>-35.840000000000003</v>
      </c>
      <c r="AU18" s="122">
        <v>0</v>
      </c>
      <c r="AV18" s="113">
        <v>-5.6099999999999994</v>
      </c>
      <c r="AW18" s="123">
        <v>287.07</v>
      </c>
      <c r="AX18" s="123">
        <v>287.07</v>
      </c>
      <c r="AY18" s="123">
        <v>0</v>
      </c>
      <c r="AZ18" s="113">
        <v>-5.6099999999999994</v>
      </c>
    </row>
    <row r="19" spans="1:52" ht="22.5">
      <c r="A19" s="367"/>
      <c r="B19" s="114" t="s">
        <v>315</v>
      </c>
      <c r="C19" s="121">
        <v>115</v>
      </c>
      <c r="D19" s="122">
        <v>255.4</v>
      </c>
      <c r="E19" s="122">
        <v>233.41</v>
      </c>
      <c r="F19" s="121">
        <v>230.92</v>
      </c>
      <c r="G19" s="122">
        <v>21.99</v>
      </c>
      <c r="H19" s="122">
        <v>24.48</v>
      </c>
      <c r="I19" s="122">
        <v>46.47</v>
      </c>
      <c r="J19" s="121">
        <v>6</v>
      </c>
      <c r="K19" s="122">
        <v>9.58</v>
      </c>
      <c r="L19" s="122">
        <v>13.89</v>
      </c>
      <c r="M19" s="121">
        <v>8.7100000000000009</v>
      </c>
      <c r="N19" s="122">
        <v>-4.3099999999999996</v>
      </c>
      <c r="O19" s="122">
        <v>0.869999999999999</v>
      </c>
      <c r="P19" s="122">
        <v>-3.44</v>
      </c>
      <c r="Q19" s="121">
        <v>0</v>
      </c>
      <c r="R19" s="122">
        <v>0</v>
      </c>
      <c r="S19" s="122">
        <v>3.71</v>
      </c>
      <c r="T19" s="121">
        <v>0</v>
      </c>
      <c r="U19" s="122">
        <v>-3.71</v>
      </c>
      <c r="V19" s="122">
        <v>0</v>
      </c>
      <c r="W19" s="122">
        <v>-3.71</v>
      </c>
      <c r="X19" s="121">
        <v>42</v>
      </c>
      <c r="Y19" s="121">
        <v>83</v>
      </c>
      <c r="Z19" s="122">
        <v>20.63</v>
      </c>
      <c r="AA19" s="122">
        <v>12.38</v>
      </c>
      <c r="AB19" s="122">
        <v>0</v>
      </c>
      <c r="AC19" s="122">
        <v>8.25</v>
      </c>
      <c r="AD19" s="122">
        <v>9.41</v>
      </c>
      <c r="AE19" s="122">
        <v>9.41</v>
      </c>
      <c r="AF19" s="122">
        <v>0</v>
      </c>
      <c r="AG19" s="128">
        <v>6.27</v>
      </c>
      <c r="AH19" s="122">
        <v>12.38</v>
      </c>
      <c r="AI19" s="121">
        <v>12.38</v>
      </c>
      <c r="AJ19" s="122">
        <v>0</v>
      </c>
      <c r="AK19" s="122">
        <v>4.9500000000000011</v>
      </c>
      <c r="AL19" s="122">
        <v>2.97</v>
      </c>
      <c r="AM19" s="122">
        <v>0</v>
      </c>
      <c r="AN19" s="122">
        <v>1.9800000000000004</v>
      </c>
      <c r="AO19" s="113">
        <v>8.25</v>
      </c>
      <c r="AP19" s="122">
        <v>0</v>
      </c>
      <c r="AQ19" s="122">
        <v>0</v>
      </c>
      <c r="AR19" s="113">
        <v>8.25</v>
      </c>
      <c r="AS19" s="113">
        <v>13.200000000000001</v>
      </c>
      <c r="AT19" s="122">
        <v>2.97</v>
      </c>
      <c r="AU19" s="122">
        <v>0</v>
      </c>
      <c r="AV19" s="113">
        <v>10.23</v>
      </c>
      <c r="AW19" s="123">
        <v>42.29</v>
      </c>
      <c r="AX19" s="123">
        <v>42.29</v>
      </c>
      <c r="AY19" s="123">
        <v>0</v>
      </c>
      <c r="AZ19" s="113">
        <v>10.23</v>
      </c>
    </row>
    <row r="20" spans="1:52" ht="22.5">
      <c r="A20" s="367"/>
      <c r="B20" s="114" t="s">
        <v>316</v>
      </c>
      <c r="C20" s="121">
        <v>300</v>
      </c>
      <c r="D20" s="122">
        <v>766.93</v>
      </c>
      <c r="E20" s="122">
        <v>452.11</v>
      </c>
      <c r="F20" s="121">
        <v>694.35</v>
      </c>
      <c r="G20" s="122">
        <v>314.82</v>
      </c>
      <c r="H20" s="122">
        <v>72.579999999999899</v>
      </c>
      <c r="I20" s="122">
        <v>387.4</v>
      </c>
      <c r="J20" s="121">
        <v>3</v>
      </c>
      <c r="K20" s="122">
        <v>4.1399999999999997</v>
      </c>
      <c r="L20" s="122">
        <v>14.8</v>
      </c>
      <c r="M20" s="121">
        <v>3.76</v>
      </c>
      <c r="N20" s="122">
        <v>-10.66</v>
      </c>
      <c r="O20" s="122">
        <v>0.38</v>
      </c>
      <c r="P20" s="122">
        <v>-10.28</v>
      </c>
      <c r="Q20" s="121">
        <v>3</v>
      </c>
      <c r="R20" s="122">
        <v>10.46</v>
      </c>
      <c r="S20" s="122">
        <v>8.4</v>
      </c>
      <c r="T20" s="121">
        <v>9.51</v>
      </c>
      <c r="U20" s="122">
        <v>2.06</v>
      </c>
      <c r="V20" s="122">
        <v>0.95000000000000095</v>
      </c>
      <c r="W20" s="122">
        <v>3.01</v>
      </c>
      <c r="X20" s="121">
        <v>115</v>
      </c>
      <c r="Y20" s="121">
        <v>101</v>
      </c>
      <c r="Z20" s="122">
        <v>35.64</v>
      </c>
      <c r="AA20" s="122">
        <v>21.38</v>
      </c>
      <c r="AB20" s="122">
        <v>0</v>
      </c>
      <c r="AC20" s="122">
        <v>14.26</v>
      </c>
      <c r="AD20" s="122">
        <v>17.920000000000002</v>
      </c>
      <c r="AE20" s="122">
        <v>17.920000000000002</v>
      </c>
      <c r="AF20" s="122">
        <v>0</v>
      </c>
      <c r="AG20" s="128">
        <v>11.95</v>
      </c>
      <c r="AH20" s="122">
        <v>21.38</v>
      </c>
      <c r="AI20" s="121">
        <v>21.38</v>
      </c>
      <c r="AJ20" s="122">
        <v>0</v>
      </c>
      <c r="AK20" s="122">
        <v>5.7700000000000005</v>
      </c>
      <c r="AL20" s="122">
        <v>3.46</v>
      </c>
      <c r="AM20" s="122">
        <v>0</v>
      </c>
      <c r="AN20" s="122">
        <v>2.3100000000000005</v>
      </c>
      <c r="AO20" s="113">
        <v>14.26</v>
      </c>
      <c r="AP20" s="122">
        <v>0</v>
      </c>
      <c r="AQ20" s="122">
        <v>0</v>
      </c>
      <c r="AR20" s="113">
        <v>14.26</v>
      </c>
      <c r="AS20" s="113">
        <v>20.03</v>
      </c>
      <c r="AT20" s="122">
        <v>3.46</v>
      </c>
      <c r="AU20" s="122">
        <v>0</v>
      </c>
      <c r="AV20" s="113">
        <v>16.57</v>
      </c>
      <c r="AW20" s="123">
        <v>383.59</v>
      </c>
      <c r="AX20" s="123">
        <v>383.59</v>
      </c>
      <c r="AY20" s="123">
        <v>0</v>
      </c>
      <c r="AZ20" s="113">
        <v>16.57</v>
      </c>
    </row>
    <row r="21" spans="1:52" ht="22.5">
      <c r="A21" s="367"/>
      <c r="B21" s="114" t="s">
        <v>318</v>
      </c>
      <c r="C21" s="121">
        <v>3</v>
      </c>
      <c r="D21" s="122">
        <v>1.1299999999999999</v>
      </c>
      <c r="E21" s="122">
        <v>0</v>
      </c>
      <c r="F21" s="121">
        <v>1</v>
      </c>
      <c r="G21" s="122">
        <v>1.1299999999999999</v>
      </c>
      <c r="H21" s="122">
        <v>0.13</v>
      </c>
      <c r="I21" s="122">
        <v>1.26</v>
      </c>
      <c r="J21" s="121">
        <v>0</v>
      </c>
      <c r="K21" s="122">
        <v>0</v>
      </c>
      <c r="L21" s="122">
        <v>0</v>
      </c>
      <c r="M21" s="121">
        <v>0</v>
      </c>
      <c r="N21" s="122">
        <v>0</v>
      </c>
      <c r="O21" s="122">
        <v>0</v>
      </c>
      <c r="P21" s="122">
        <v>0</v>
      </c>
      <c r="Q21" s="121">
        <v>0</v>
      </c>
      <c r="R21" s="122">
        <v>0</v>
      </c>
      <c r="S21" s="122">
        <v>0</v>
      </c>
      <c r="T21" s="121">
        <v>0</v>
      </c>
      <c r="U21" s="122">
        <v>0</v>
      </c>
      <c r="V21" s="122">
        <v>0</v>
      </c>
      <c r="W21" s="122">
        <v>0</v>
      </c>
      <c r="X21" s="121">
        <v>0</v>
      </c>
      <c r="Y21" s="121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8">
        <v>0</v>
      </c>
      <c r="AH21" s="122">
        <v>0</v>
      </c>
      <c r="AI21" s="121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13">
        <v>0</v>
      </c>
      <c r="AP21" s="122">
        <v>0</v>
      </c>
      <c r="AQ21" s="122">
        <v>0</v>
      </c>
      <c r="AR21" s="113">
        <v>0</v>
      </c>
      <c r="AS21" s="113">
        <v>0</v>
      </c>
      <c r="AT21" s="122">
        <v>0</v>
      </c>
      <c r="AU21" s="122">
        <v>0</v>
      </c>
      <c r="AV21" s="113">
        <v>0</v>
      </c>
      <c r="AW21" s="123">
        <v>1.26</v>
      </c>
      <c r="AX21" s="123">
        <v>1.26</v>
      </c>
      <c r="AY21" s="123">
        <v>0</v>
      </c>
      <c r="AZ21" s="113">
        <v>0</v>
      </c>
    </row>
    <row r="22" spans="1:52" ht="22.5">
      <c r="A22" s="367"/>
      <c r="B22" s="114" t="s">
        <v>317</v>
      </c>
      <c r="C22" s="121">
        <v>39</v>
      </c>
      <c r="D22" s="122">
        <v>43.18</v>
      </c>
      <c r="E22" s="122">
        <v>30.4</v>
      </c>
      <c r="F22" s="121">
        <v>38.729999999999997</v>
      </c>
      <c r="G22" s="122">
        <v>12.78</v>
      </c>
      <c r="H22" s="122">
        <v>4.45</v>
      </c>
      <c r="I22" s="122">
        <v>17.23</v>
      </c>
      <c r="J22" s="121">
        <v>1</v>
      </c>
      <c r="K22" s="122">
        <v>0.55000000000000004</v>
      </c>
      <c r="L22" s="122">
        <v>0.54</v>
      </c>
      <c r="M22" s="121">
        <v>0.5</v>
      </c>
      <c r="N22" s="122">
        <v>0.01</v>
      </c>
      <c r="O22" s="122">
        <v>0.05</v>
      </c>
      <c r="P22" s="122">
        <v>6.0000000000000102E-2</v>
      </c>
      <c r="Q22" s="121">
        <v>0</v>
      </c>
      <c r="R22" s="122">
        <v>0</v>
      </c>
      <c r="S22" s="122">
        <v>0</v>
      </c>
      <c r="T22" s="121">
        <v>0</v>
      </c>
      <c r="U22" s="122">
        <v>0</v>
      </c>
      <c r="V22" s="122">
        <v>0</v>
      </c>
      <c r="W22" s="122">
        <v>0</v>
      </c>
      <c r="X22" s="121">
        <v>9</v>
      </c>
      <c r="Y22" s="121">
        <v>19</v>
      </c>
      <c r="Z22" s="122">
        <v>4.62</v>
      </c>
      <c r="AA22" s="122">
        <v>2.77</v>
      </c>
      <c r="AB22" s="122">
        <v>0</v>
      </c>
      <c r="AC22" s="122">
        <v>1.85</v>
      </c>
      <c r="AD22" s="122">
        <v>2.48</v>
      </c>
      <c r="AE22" s="122">
        <v>2.48</v>
      </c>
      <c r="AF22" s="122">
        <v>0</v>
      </c>
      <c r="AG22" s="122">
        <v>1.65</v>
      </c>
      <c r="AH22" s="122">
        <v>2.77</v>
      </c>
      <c r="AI22" s="121">
        <v>2.77</v>
      </c>
      <c r="AJ22" s="122">
        <v>0</v>
      </c>
      <c r="AK22" s="122">
        <v>0.49000000000000016</v>
      </c>
      <c r="AL22" s="122">
        <v>0.28999999999999998</v>
      </c>
      <c r="AM22" s="122">
        <v>0</v>
      </c>
      <c r="AN22" s="122">
        <v>0.20000000000000018</v>
      </c>
      <c r="AO22" s="113">
        <v>1.85</v>
      </c>
      <c r="AP22" s="122">
        <v>0</v>
      </c>
      <c r="AQ22" s="122">
        <v>0</v>
      </c>
      <c r="AR22" s="113">
        <v>1.85</v>
      </c>
      <c r="AS22" s="113">
        <v>2.3400000000000003</v>
      </c>
      <c r="AT22" s="122">
        <v>0.28999999999999998</v>
      </c>
      <c r="AU22" s="122">
        <v>0</v>
      </c>
      <c r="AV22" s="113">
        <v>2.0500000000000003</v>
      </c>
      <c r="AW22" s="123">
        <v>17.579999999999998</v>
      </c>
      <c r="AX22" s="123">
        <v>17.579999999999998</v>
      </c>
      <c r="AY22" s="123">
        <v>0</v>
      </c>
      <c r="AZ22" s="113">
        <v>2.0500000000000003</v>
      </c>
    </row>
    <row r="23" spans="1:52">
      <c r="A23" s="411" t="s">
        <v>29</v>
      </c>
      <c r="B23" s="120" t="s">
        <v>10</v>
      </c>
      <c r="C23" s="121">
        <v>908</v>
      </c>
      <c r="D23" s="122">
        <v>1068.67</v>
      </c>
      <c r="E23" s="122">
        <v>817.63</v>
      </c>
      <c r="F23" s="121">
        <v>963.71</v>
      </c>
      <c r="G23" s="122">
        <v>251.04</v>
      </c>
      <c r="H23" s="122">
        <v>104.96</v>
      </c>
      <c r="I23" s="122">
        <v>356</v>
      </c>
      <c r="J23" s="121">
        <v>37</v>
      </c>
      <c r="K23" s="122">
        <v>24.34</v>
      </c>
      <c r="L23" s="122">
        <v>11.24</v>
      </c>
      <c r="M23" s="121">
        <v>22.12</v>
      </c>
      <c r="N23" s="122">
        <v>13.1</v>
      </c>
      <c r="O23" s="122">
        <v>2.2200000000000002</v>
      </c>
      <c r="P23" s="122">
        <v>15.32</v>
      </c>
      <c r="Q23" s="121">
        <v>476</v>
      </c>
      <c r="R23" s="122">
        <v>1110.3900000000001</v>
      </c>
      <c r="S23" s="122">
        <v>1043.57</v>
      </c>
      <c r="T23" s="121">
        <v>1009.23</v>
      </c>
      <c r="U23" s="122">
        <v>66.819999999999993</v>
      </c>
      <c r="V23" s="122">
        <v>101.16</v>
      </c>
      <c r="W23" s="122">
        <v>167.98</v>
      </c>
      <c r="X23" s="121">
        <v>324</v>
      </c>
      <c r="Y23" s="121">
        <v>342</v>
      </c>
      <c r="Z23" s="122">
        <v>109.88</v>
      </c>
      <c r="AA23" s="122">
        <v>65.930000000000007</v>
      </c>
      <c r="AB23" s="122">
        <v>0</v>
      </c>
      <c r="AC23" s="122">
        <v>43.95</v>
      </c>
      <c r="AD23" s="122">
        <v>62.56</v>
      </c>
      <c r="AE23" s="122">
        <v>62.56</v>
      </c>
      <c r="AF23" s="122">
        <v>0</v>
      </c>
      <c r="AG23" s="122"/>
      <c r="AH23" s="122">
        <v>65.930000000000007</v>
      </c>
      <c r="AI23" s="121">
        <v>65.930000000000007</v>
      </c>
      <c r="AJ23" s="122">
        <v>0</v>
      </c>
      <c r="AK23" s="122">
        <v>3.37</v>
      </c>
      <c r="AL23" s="122">
        <v>3.37</v>
      </c>
      <c r="AM23" s="122">
        <v>0</v>
      </c>
      <c r="AN23" s="122"/>
      <c r="AO23" s="122">
        <v>0</v>
      </c>
      <c r="AP23" s="122">
        <v>0</v>
      </c>
      <c r="AQ23" s="122">
        <v>0</v>
      </c>
      <c r="AR23" s="122"/>
      <c r="AS23" s="122">
        <v>3.37</v>
      </c>
      <c r="AT23" s="122">
        <v>3.37</v>
      </c>
      <c r="AU23" s="122">
        <v>0</v>
      </c>
      <c r="AV23" s="122"/>
      <c r="AW23" s="123">
        <v>542.66999999999996</v>
      </c>
      <c r="AX23" s="123">
        <v>542.66999999999996</v>
      </c>
      <c r="AY23" s="123">
        <v>0</v>
      </c>
      <c r="AZ23" s="122"/>
    </row>
    <row r="24" spans="1:52" ht="22.5">
      <c r="A24" s="367"/>
      <c r="B24" s="114" t="s">
        <v>321</v>
      </c>
      <c r="C24" s="121">
        <v>619</v>
      </c>
      <c r="D24" s="122">
        <v>709.76</v>
      </c>
      <c r="E24" s="122">
        <v>527.77</v>
      </c>
      <c r="F24" s="121">
        <v>640.79999999999995</v>
      </c>
      <c r="G24" s="122">
        <v>181.99</v>
      </c>
      <c r="H24" s="122">
        <v>68.959999999999994</v>
      </c>
      <c r="I24" s="122">
        <v>250.95</v>
      </c>
      <c r="J24" s="121">
        <v>1</v>
      </c>
      <c r="K24" s="122">
        <v>0.46</v>
      </c>
      <c r="L24" s="122">
        <v>1.74</v>
      </c>
      <c r="M24" s="121">
        <v>0.42</v>
      </c>
      <c r="N24" s="122">
        <v>-1.28</v>
      </c>
      <c r="O24" s="122">
        <v>0.04</v>
      </c>
      <c r="P24" s="122">
        <v>-1.24</v>
      </c>
      <c r="Q24" s="121">
        <v>476</v>
      </c>
      <c r="R24" s="122">
        <v>1110.3900000000001</v>
      </c>
      <c r="S24" s="122">
        <v>1043.57</v>
      </c>
      <c r="T24" s="121">
        <v>1009.23</v>
      </c>
      <c r="U24" s="122">
        <v>66.820000000000206</v>
      </c>
      <c r="V24" s="122">
        <v>101.16</v>
      </c>
      <c r="W24" s="122">
        <v>167.98</v>
      </c>
      <c r="X24" s="121">
        <v>177</v>
      </c>
      <c r="Y24" s="121">
        <v>172</v>
      </c>
      <c r="Z24" s="122">
        <v>57.58</v>
      </c>
      <c r="AA24" s="122">
        <v>34.549999999999997</v>
      </c>
      <c r="AB24" s="122">
        <v>0</v>
      </c>
      <c r="AC24" s="122">
        <v>23.03</v>
      </c>
      <c r="AD24" s="122">
        <v>33.26</v>
      </c>
      <c r="AE24" s="122">
        <v>33.26</v>
      </c>
      <c r="AF24" s="122">
        <v>0</v>
      </c>
      <c r="AG24" s="128">
        <v>22.18</v>
      </c>
      <c r="AH24" s="122">
        <v>34.549999999999997</v>
      </c>
      <c r="AI24" s="121">
        <v>34.549999999999997</v>
      </c>
      <c r="AJ24" s="122">
        <v>0</v>
      </c>
      <c r="AK24" s="122">
        <v>2.1400000000000015</v>
      </c>
      <c r="AL24" s="122">
        <v>1.29</v>
      </c>
      <c r="AM24" s="122">
        <v>0</v>
      </c>
      <c r="AN24" s="122">
        <v>0.85000000000000142</v>
      </c>
      <c r="AO24" s="113">
        <v>23.03</v>
      </c>
      <c r="AP24" s="122">
        <v>0</v>
      </c>
      <c r="AQ24" s="122">
        <v>0</v>
      </c>
      <c r="AR24" s="113">
        <v>23.03</v>
      </c>
      <c r="AS24" s="113">
        <v>25.17</v>
      </c>
      <c r="AT24" s="122">
        <v>1.29</v>
      </c>
      <c r="AU24" s="122">
        <v>0</v>
      </c>
      <c r="AV24" s="113">
        <v>23.880000000000003</v>
      </c>
      <c r="AW24" s="123">
        <v>418.98</v>
      </c>
      <c r="AX24" s="123">
        <v>418.98</v>
      </c>
      <c r="AY24" s="123"/>
      <c r="AZ24" s="113">
        <v>23.880000000000003</v>
      </c>
    </row>
    <row r="25" spans="1:52" ht="22.5">
      <c r="A25" s="367"/>
      <c r="B25" s="114" t="s">
        <v>323</v>
      </c>
      <c r="C25" s="121">
        <v>2</v>
      </c>
      <c r="D25" s="122">
        <v>1.1000000000000001</v>
      </c>
      <c r="E25" s="122">
        <v>0</v>
      </c>
      <c r="F25" s="121">
        <v>1</v>
      </c>
      <c r="G25" s="122">
        <v>1.1000000000000001</v>
      </c>
      <c r="H25" s="122">
        <v>0.1</v>
      </c>
      <c r="I25" s="122">
        <v>1.2</v>
      </c>
      <c r="J25" s="121">
        <v>0</v>
      </c>
      <c r="K25" s="122">
        <v>0</v>
      </c>
      <c r="L25" s="122">
        <v>0</v>
      </c>
      <c r="M25" s="121">
        <v>0</v>
      </c>
      <c r="N25" s="122">
        <v>0</v>
      </c>
      <c r="O25" s="122">
        <v>0</v>
      </c>
      <c r="P25" s="122">
        <v>0</v>
      </c>
      <c r="Q25" s="121">
        <v>0</v>
      </c>
      <c r="R25" s="122">
        <v>0</v>
      </c>
      <c r="S25" s="122">
        <v>0</v>
      </c>
      <c r="T25" s="121">
        <v>0</v>
      </c>
      <c r="U25" s="122">
        <v>0</v>
      </c>
      <c r="V25" s="122">
        <v>0</v>
      </c>
      <c r="W25" s="122">
        <v>0</v>
      </c>
      <c r="X25" s="121">
        <v>0</v>
      </c>
      <c r="Y25" s="121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8">
        <v>0</v>
      </c>
      <c r="AH25" s="122">
        <v>0</v>
      </c>
      <c r="AI25" s="121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13">
        <v>0</v>
      </c>
      <c r="AP25" s="122">
        <v>0</v>
      </c>
      <c r="AQ25" s="122">
        <v>0</v>
      </c>
      <c r="AR25" s="113">
        <v>0</v>
      </c>
      <c r="AS25" s="113">
        <v>0</v>
      </c>
      <c r="AT25" s="122">
        <v>0</v>
      </c>
      <c r="AU25" s="122">
        <v>0</v>
      </c>
      <c r="AV25" s="113">
        <v>0</v>
      </c>
      <c r="AW25" s="123">
        <v>1.2</v>
      </c>
      <c r="AX25" s="123">
        <v>1.2</v>
      </c>
      <c r="AY25" s="123">
        <v>0</v>
      </c>
      <c r="AZ25" s="113">
        <v>0</v>
      </c>
    </row>
    <row r="26" spans="1:52" ht="22.5">
      <c r="A26" s="369"/>
      <c r="B26" s="114" t="s">
        <v>322</v>
      </c>
      <c r="C26" s="121">
        <v>287</v>
      </c>
      <c r="D26" s="122">
        <v>357.81</v>
      </c>
      <c r="E26" s="122">
        <v>289.86</v>
      </c>
      <c r="F26" s="121">
        <v>321.91000000000003</v>
      </c>
      <c r="G26" s="122">
        <v>67.95</v>
      </c>
      <c r="H26" s="122">
        <v>35.9</v>
      </c>
      <c r="I26" s="122">
        <v>103.85</v>
      </c>
      <c r="J26" s="121">
        <v>36</v>
      </c>
      <c r="K26" s="122">
        <v>23.88</v>
      </c>
      <c r="L26" s="122">
        <v>9.5</v>
      </c>
      <c r="M26" s="121">
        <v>21.7</v>
      </c>
      <c r="N26" s="122">
        <v>14.38</v>
      </c>
      <c r="O26" s="122">
        <v>2.1800000000000002</v>
      </c>
      <c r="P26" s="122">
        <v>16.559999999999999</v>
      </c>
      <c r="Q26" s="121">
        <v>0</v>
      </c>
      <c r="R26" s="122">
        <v>0</v>
      </c>
      <c r="S26" s="122">
        <v>0</v>
      </c>
      <c r="T26" s="121">
        <v>0</v>
      </c>
      <c r="U26" s="122">
        <v>0</v>
      </c>
      <c r="V26" s="122">
        <v>0</v>
      </c>
      <c r="W26" s="122">
        <v>0</v>
      </c>
      <c r="X26" s="121">
        <v>147</v>
      </c>
      <c r="Y26" s="121">
        <v>170</v>
      </c>
      <c r="Z26" s="122">
        <v>52.3</v>
      </c>
      <c r="AA26" s="122">
        <v>31.38</v>
      </c>
      <c r="AB26" s="122">
        <v>0</v>
      </c>
      <c r="AC26" s="122">
        <v>20.92</v>
      </c>
      <c r="AD26" s="122">
        <v>29.3</v>
      </c>
      <c r="AE26" s="122">
        <v>29.3</v>
      </c>
      <c r="AF26" s="122">
        <v>0</v>
      </c>
      <c r="AG26" s="128">
        <v>19.54</v>
      </c>
      <c r="AH26" s="122">
        <v>31.38</v>
      </c>
      <c r="AI26" s="121">
        <v>31.38</v>
      </c>
      <c r="AJ26" s="122">
        <v>0</v>
      </c>
      <c r="AK26" s="122">
        <v>3.4600000000000026</v>
      </c>
      <c r="AL26" s="122">
        <v>2.08</v>
      </c>
      <c r="AM26" s="122">
        <v>0</v>
      </c>
      <c r="AN26" s="122">
        <v>1.3800000000000026</v>
      </c>
      <c r="AO26" s="113">
        <v>20.92</v>
      </c>
      <c r="AP26" s="122">
        <v>0</v>
      </c>
      <c r="AQ26" s="122">
        <v>0</v>
      </c>
      <c r="AR26" s="113">
        <v>20.92</v>
      </c>
      <c r="AS26" s="113">
        <v>24.380000000000003</v>
      </c>
      <c r="AT26" s="122">
        <v>2.08</v>
      </c>
      <c r="AU26" s="122">
        <v>0</v>
      </c>
      <c r="AV26" s="113">
        <v>22.300000000000004</v>
      </c>
      <c r="AW26" s="123">
        <v>122.49</v>
      </c>
      <c r="AX26" s="123">
        <v>122.49</v>
      </c>
      <c r="AY26" s="123"/>
      <c r="AZ26" s="113">
        <v>22.300000000000004</v>
      </c>
    </row>
    <row r="27" spans="1:52">
      <c r="A27" s="411" t="s">
        <v>41</v>
      </c>
      <c r="B27" s="120" t="s">
        <v>10</v>
      </c>
      <c r="C27" s="121">
        <v>642</v>
      </c>
      <c r="D27" s="122">
        <v>1296.42</v>
      </c>
      <c r="E27" s="122">
        <v>899.49</v>
      </c>
      <c r="F27" s="121">
        <v>1208.23</v>
      </c>
      <c r="G27" s="122">
        <v>396.93</v>
      </c>
      <c r="H27" s="122">
        <v>88.19</v>
      </c>
      <c r="I27" s="122">
        <v>485.12</v>
      </c>
      <c r="J27" s="121">
        <v>14</v>
      </c>
      <c r="K27" s="122">
        <v>15.63</v>
      </c>
      <c r="L27" s="122">
        <v>3.01</v>
      </c>
      <c r="M27" s="121">
        <v>14.2</v>
      </c>
      <c r="N27" s="122">
        <v>12.62</v>
      </c>
      <c r="O27" s="122">
        <v>1.43</v>
      </c>
      <c r="P27" s="122">
        <v>14.05</v>
      </c>
      <c r="Q27" s="121">
        <v>0</v>
      </c>
      <c r="R27" s="122">
        <v>0</v>
      </c>
      <c r="S27" s="122">
        <v>15.81</v>
      </c>
      <c r="T27" s="121">
        <v>0</v>
      </c>
      <c r="U27" s="122">
        <v>-15.81</v>
      </c>
      <c r="V27" s="122">
        <v>0</v>
      </c>
      <c r="W27" s="122">
        <v>-15.81</v>
      </c>
      <c r="X27" s="121">
        <v>232</v>
      </c>
      <c r="Y27" s="121">
        <v>289</v>
      </c>
      <c r="Z27" s="122">
        <v>85.95</v>
      </c>
      <c r="AA27" s="122">
        <v>51.57</v>
      </c>
      <c r="AB27" s="122">
        <v>0</v>
      </c>
      <c r="AC27" s="122">
        <v>34.380000000000003</v>
      </c>
      <c r="AD27" s="122">
        <v>34.450000000000003</v>
      </c>
      <c r="AE27" s="122">
        <v>36.130000000000003</v>
      </c>
      <c r="AF27" s="122">
        <v>0</v>
      </c>
      <c r="AG27" s="122"/>
      <c r="AH27" s="122">
        <v>38.799999999999997</v>
      </c>
      <c r="AI27" s="121">
        <v>51.57</v>
      </c>
      <c r="AJ27" s="122">
        <v>0</v>
      </c>
      <c r="AK27" s="122">
        <v>15.44</v>
      </c>
      <c r="AL27" s="122">
        <v>15.44</v>
      </c>
      <c r="AM27" s="122">
        <v>0</v>
      </c>
      <c r="AN27" s="122"/>
      <c r="AO27" s="122">
        <v>0</v>
      </c>
      <c r="AP27" s="122">
        <v>0</v>
      </c>
      <c r="AQ27" s="122">
        <v>0</v>
      </c>
      <c r="AR27" s="122"/>
      <c r="AS27" s="122">
        <v>15.44</v>
      </c>
      <c r="AT27" s="122">
        <v>15.44</v>
      </c>
      <c r="AU27" s="122">
        <v>0</v>
      </c>
      <c r="AV27" s="122"/>
      <c r="AW27" s="123">
        <v>498.8</v>
      </c>
      <c r="AX27" s="123">
        <v>498.79999999999995</v>
      </c>
      <c r="AY27" s="123">
        <v>0</v>
      </c>
      <c r="AZ27" s="122"/>
    </row>
    <row r="28" spans="1:52" ht="22.5">
      <c r="A28" s="367"/>
      <c r="B28" s="115" t="s">
        <v>324</v>
      </c>
      <c r="C28" s="121">
        <v>117</v>
      </c>
      <c r="D28" s="122">
        <v>132.55000000000001</v>
      </c>
      <c r="E28" s="122">
        <v>78.290000000000006</v>
      </c>
      <c r="F28" s="121">
        <v>120</v>
      </c>
      <c r="G28" s="122">
        <v>54.26</v>
      </c>
      <c r="H28" s="122">
        <v>12.55</v>
      </c>
      <c r="I28" s="122">
        <v>66.81</v>
      </c>
      <c r="J28" s="121">
        <v>3</v>
      </c>
      <c r="K28" s="122">
        <v>1.64</v>
      </c>
      <c r="L28" s="122">
        <v>1.63</v>
      </c>
      <c r="M28" s="121">
        <v>1.49</v>
      </c>
      <c r="N28" s="122">
        <v>0.01</v>
      </c>
      <c r="O28" s="122">
        <v>0.15</v>
      </c>
      <c r="P28" s="122">
        <v>0.16</v>
      </c>
      <c r="Q28" s="121">
        <v>0</v>
      </c>
      <c r="R28" s="122">
        <v>0</v>
      </c>
      <c r="S28" s="122">
        <v>0</v>
      </c>
      <c r="T28" s="121">
        <v>0</v>
      </c>
      <c r="U28" s="122">
        <v>0</v>
      </c>
      <c r="V28" s="122">
        <v>0</v>
      </c>
      <c r="W28" s="122">
        <v>0</v>
      </c>
      <c r="X28" s="121">
        <v>49</v>
      </c>
      <c r="Y28" s="121">
        <v>37</v>
      </c>
      <c r="Z28" s="122">
        <v>14.19</v>
      </c>
      <c r="AA28" s="122">
        <v>8.51</v>
      </c>
      <c r="AB28" s="122">
        <v>0</v>
      </c>
      <c r="AC28" s="122">
        <v>5.68</v>
      </c>
      <c r="AD28" s="122">
        <v>9.01</v>
      </c>
      <c r="AE28" s="122">
        <v>9.01</v>
      </c>
      <c r="AF28" s="122">
        <v>0</v>
      </c>
      <c r="AG28" s="128">
        <v>6.01</v>
      </c>
      <c r="AH28" s="122">
        <v>8.51</v>
      </c>
      <c r="AI28" s="121">
        <v>8.51</v>
      </c>
      <c r="AJ28" s="122">
        <v>0</v>
      </c>
      <c r="AK28" s="122">
        <v>-0.83000000000000007</v>
      </c>
      <c r="AL28" s="122">
        <v>-0.5</v>
      </c>
      <c r="AM28" s="122">
        <v>0</v>
      </c>
      <c r="AN28" s="122">
        <v>-0.33000000000000007</v>
      </c>
      <c r="AO28" s="113">
        <v>5.68</v>
      </c>
      <c r="AP28" s="122">
        <v>0</v>
      </c>
      <c r="AQ28" s="122">
        <v>0</v>
      </c>
      <c r="AR28" s="113">
        <v>5.68</v>
      </c>
      <c r="AS28" s="113">
        <v>4.8499999999999996</v>
      </c>
      <c r="AT28" s="122">
        <v>-0.5</v>
      </c>
      <c r="AU28" s="122">
        <v>0</v>
      </c>
      <c r="AV28" s="113">
        <v>5.35</v>
      </c>
      <c r="AW28" s="123">
        <v>66.47</v>
      </c>
      <c r="AX28" s="123">
        <v>66.47</v>
      </c>
      <c r="AY28" s="123"/>
      <c r="AZ28" s="113">
        <v>5.35</v>
      </c>
    </row>
    <row r="29" spans="1:52" ht="22.5">
      <c r="A29" s="367"/>
      <c r="B29" s="114" t="s">
        <v>325</v>
      </c>
      <c r="C29" s="121">
        <v>278</v>
      </c>
      <c r="D29" s="122">
        <v>696.75</v>
      </c>
      <c r="E29" s="122">
        <v>497.49</v>
      </c>
      <c r="F29" s="121">
        <v>631.64</v>
      </c>
      <c r="G29" s="122">
        <v>199.26</v>
      </c>
      <c r="H29" s="122">
        <v>65.11</v>
      </c>
      <c r="I29" s="122">
        <v>264.37</v>
      </c>
      <c r="J29" s="121">
        <v>10</v>
      </c>
      <c r="K29" s="122">
        <v>12.8</v>
      </c>
      <c r="L29" s="122">
        <v>0</v>
      </c>
      <c r="M29" s="121">
        <v>11.63</v>
      </c>
      <c r="N29" s="122">
        <v>12.8</v>
      </c>
      <c r="O29" s="122">
        <v>1.17</v>
      </c>
      <c r="P29" s="122">
        <v>13.97</v>
      </c>
      <c r="Q29" s="121">
        <v>0</v>
      </c>
      <c r="R29" s="122">
        <v>0</v>
      </c>
      <c r="S29" s="122">
        <v>13.05</v>
      </c>
      <c r="T29" s="121">
        <v>0</v>
      </c>
      <c r="U29" s="122">
        <v>-13.05</v>
      </c>
      <c r="V29" s="122">
        <v>0</v>
      </c>
      <c r="W29" s="122">
        <v>-13.05</v>
      </c>
      <c r="X29" s="121">
        <v>81</v>
      </c>
      <c r="Y29" s="121">
        <v>88</v>
      </c>
      <c r="Z29" s="122">
        <v>27.88</v>
      </c>
      <c r="AA29" s="122">
        <v>16.73</v>
      </c>
      <c r="AB29" s="122">
        <v>0</v>
      </c>
      <c r="AC29" s="122">
        <v>11.15</v>
      </c>
      <c r="AD29" s="122">
        <v>15.44</v>
      </c>
      <c r="AE29" s="122">
        <v>15.44</v>
      </c>
      <c r="AF29" s="122">
        <v>0</v>
      </c>
      <c r="AG29" s="128">
        <v>10.3</v>
      </c>
      <c r="AH29" s="122">
        <v>16.73</v>
      </c>
      <c r="AI29" s="121">
        <v>16.73</v>
      </c>
      <c r="AJ29" s="122">
        <v>0</v>
      </c>
      <c r="AK29" s="122">
        <v>2.1399999999999997</v>
      </c>
      <c r="AL29" s="122">
        <v>1.29</v>
      </c>
      <c r="AM29" s="122">
        <v>0</v>
      </c>
      <c r="AN29" s="122">
        <v>0.84999999999999964</v>
      </c>
      <c r="AO29" s="113">
        <v>11.15</v>
      </c>
      <c r="AP29" s="122">
        <v>0</v>
      </c>
      <c r="AQ29" s="122">
        <v>0</v>
      </c>
      <c r="AR29" s="113">
        <v>11.15</v>
      </c>
      <c r="AS29" s="113">
        <v>13.29</v>
      </c>
      <c r="AT29" s="122">
        <v>1.29</v>
      </c>
      <c r="AU29" s="122">
        <v>0</v>
      </c>
      <c r="AV29" s="113">
        <v>12</v>
      </c>
      <c r="AW29" s="123">
        <v>266.58</v>
      </c>
      <c r="AX29" s="123">
        <v>266.58</v>
      </c>
      <c r="AY29" s="123"/>
      <c r="AZ29" s="113">
        <v>12</v>
      </c>
    </row>
    <row r="30" spans="1:52">
      <c r="A30" s="367"/>
      <c r="B30" s="114" t="s">
        <v>327</v>
      </c>
      <c r="C30" s="121">
        <v>46</v>
      </c>
      <c r="D30" s="122">
        <v>94.6</v>
      </c>
      <c r="E30" s="122">
        <v>0</v>
      </c>
      <c r="F30" s="121">
        <v>119.23</v>
      </c>
      <c r="G30" s="122">
        <v>94.6</v>
      </c>
      <c r="H30" s="122">
        <v>-24.63</v>
      </c>
      <c r="I30" s="122">
        <v>69.97</v>
      </c>
      <c r="J30" s="121">
        <v>0</v>
      </c>
      <c r="K30" s="122">
        <v>0</v>
      </c>
      <c r="L30" s="122">
        <v>0</v>
      </c>
      <c r="M30" s="121">
        <v>0</v>
      </c>
      <c r="N30" s="122">
        <v>0</v>
      </c>
      <c r="O30" s="122">
        <v>0</v>
      </c>
      <c r="P30" s="122">
        <v>0</v>
      </c>
      <c r="Q30" s="121">
        <v>0</v>
      </c>
      <c r="R30" s="122">
        <v>0</v>
      </c>
      <c r="S30" s="122">
        <v>0</v>
      </c>
      <c r="T30" s="121">
        <v>0</v>
      </c>
      <c r="U30" s="122">
        <v>0</v>
      </c>
      <c r="V30" s="122">
        <v>0</v>
      </c>
      <c r="W30" s="122">
        <v>0</v>
      </c>
      <c r="X30" s="121">
        <v>43</v>
      </c>
      <c r="Y30" s="121">
        <v>86</v>
      </c>
      <c r="Z30" s="122">
        <v>21.28</v>
      </c>
      <c r="AA30" s="122">
        <v>12.77</v>
      </c>
      <c r="AB30" s="122">
        <v>0</v>
      </c>
      <c r="AC30" s="122">
        <v>8.51</v>
      </c>
      <c r="AD30" s="122">
        <v>0</v>
      </c>
      <c r="AE30" s="122">
        <v>1.68</v>
      </c>
      <c r="AF30" s="122">
        <v>0</v>
      </c>
      <c r="AG30" s="128">
        <v>1.1200000000000001</v>
      </c>
      <c r="AH30" s="122">
        <v>0</v>
      </c>
      <c r="AI30" s="121">
        <v>12.77</v>
      </c>
      <c r="AJ30" s="122">
        <v>0</v>
      </c>
      <c r="AK30" s="122">
        <v>18.48</v>
      </c>
      <c r="AL30" s="122">
        <v>11.09</v>
      </c>
      <c r="AM30" s="122">
        <v>0</v>
      </c>
      <c r="AN30" s="122">
        <v>7.39</v>
      </c>
      <c r="AO30" s="113">
        <v>8.51</v>
      </c>
      <c r="AP30" s="122">
        <v>0</v>
      </c>
      <c r="AQ30" s="122">
        <v>0</v>
      </c>
      <c r="AR30" s="113">
        <v>8.51</v>
      </c>
      <c r="AS30" s="113">
        <v>26.99</v>
      </c>
      <c r="AT30" s="122">
        <v>11.09</v>
      </c>
      <c r="AU30" s="122">
        <v>0</v>
      </c>
      <c r="AV30" s="113">
        <v>15.899999999999999</v>
      </c>
      <c r="AW30" s="123">
        <v>81.06</v>
      </c>
      <c r="AX30" s="123">
        <v>81.06</v>
      </c>
      <c r="AY30" s="123"/>
      <c r="AZ30" s="113">
        <v>15.899999999999999</v>
      </c>
    </row>
    <row r="31" spans="1:52" ht="22.5">
      <c r="A31" s="369"/>
      <c r="B31" s="114" t="s">
        <v>326</v>
      </c>
      <c r="C31" s="121">
        <v>201</v>
      </c>
      <c r="D31" s="122">
        <v>372.52</v>
      </c>
      <c r="E31" s="122">
        <v>323.70999999999998</v>
      </c>
      <c r="F31" s="121">
        <v>337.36</v>
      </c>
      <c r="G31" s="122">
        <v>48.81</v>
      </c>
      <c r="H31" s="122">
        <v>35.159999999999997</v>
      </c>
      <c r="I31" s="122">
        <v>83.97</v>
      </c>
      <c r="J31" s="121">
        <v>1</v>
      </c>
      <c r="K31" s="122">
        <v>1.19</v>
      </c>
      <c r="L31" s="122">
        <v>1.38</v>
      </c>
      <c r="M31" s="121">
        <v>1.08</v>
      </c>
      <c r="N31" s="122">
        <v>-0.19</v>
      </c>
      <c r="O31" s="122">
        <v>0.11</v>
      </c>
      <c r="P31" s="122">
        <v>-8.0000000000000099E-2</v>
      </c>
      <c r="Q31" s="121">
        <v>0</v>
      </c>
      <c r="R31" s="122">
        <v>0</v>
      </c>
      <c r="S31" s="122">
        <v>2.76</v>
      </c>
      <c r="T31" s="121">
        <v>0</v>
      </c>
      <c r="U31" s="122">
        <v>-2.76</v>
      </c>
      <c r="V31" s="122">
        <v>0</v>
      </c>
      <c r="W31" s="122">
        <v>-2.76</v>
      </c>
      <c r="X31" s="121">
        <v>59</v>
      </c>
      <c r="Y31" s="121">
        <v>78</v>
      </c>
      <c r="Z31" s="122">
        <v>22.6</v>
      </c>
      <c r="AA31" s="122">
        <v>13.56</v>
      </c>
      <c r="AB31" s="122">
        <v>0</v>
      </c>
      <c r="AC31" s="122">
        <v>9.0399999999999991</v>
      </c>
      <c r="AD31" s="122">
        <v>10</v>
      </c>
      <c r="AE31" s="122">
        <v>10</v>
      </c>
      <c r="AF31" s="122">
        <v>0</v>
      </c>
      <c r="AG31" s="128">
        <v>6.67</v>
      </c>
      <c r="AH31" s="122">
        <v>13.56</v>
      </c>
      <c r="AI31" s="121">
        <v>13.56</v>
      </c>
      <c r="AJ31" s="122">
        <v>0</v>
      </c>
      <c r="AK31" s="122">
        <v>5.93</v>
      </c>
      <c r="AL31" s="122">
        <v>3.56</v>
      </c>
      <c r="AM31" s="122">
        <v>0</v>
      </c>
      <c r="AN31" s="122">
        <v>2.3699999999999992</v>
      </c>
      <c r="AO31" s="113">
        <v>9.0399999999999991</v>
      </c>
      <c r="AP31" s="122">
        <v>0</v>
      </c>
      <c r="AQ31" s="122">
        <v>0</v>
      </c>
      <c r="AR31" s="113">
        <v>9.0399999999999991</v>
      </c>
      <c r="AS31" s="113">
        <v>14.969999999999999</v>
      </c>
      <c r="AT31" s="122">
        <v>3.56</v>
      </c>
      <c r="AU31" s="122">
        <v>0</v>
      </c>
      <c r="AV31" s="113">
        <v>11.409999999999998</v>
      </c>
      <c r="AW31" s="123">
        <v>84.69</v>
      </c>
      <c r="AX31" s="123">
        <v>84.69</v>
      </c>
      <c r="AY31" s="123"/>
      <c r="AZ31" s="113">
        <v>11.409999999999998</v>
      </c>
    </row>
    <row r="32" spans="1:52">
      <c r="A32" s="411" t="s">
        <v>49</v>
      </c>
      <c r="B32" s="120" t="s">
        <v>10</v>
      </c>
      <c r="C32" s="121">
        <v>812</v>
      </c>
      <c r="D32" s="122">
        <v>1461.33</v>
      </c>
      <c r="E32" s="122">
        <v>949.59</v>
      </c>
      <c r="F32" s="121">
        <v>1323</v>
      </c>
      <c r="G32" s="122">
        <v>511.74</v>
      </c>
      <c r="H32" s="122">
        <v>138.33000000000001</v>
      </c>
      <c r="I32" s="122">
        <v>650.07000000000005</v>
      </c>
      <c r="J32" s="121">
        <v>38</v>
      </c>
      <c r="K32" s="122">
        <v>23.08</v>
      </c>
      <c r="L32" s="122">
        <v>17.16</v>
      </c>
      <c r="M32" s="121">
        <v>20.98</v>
      </c>
      <c r="N32" s="122">
        <v>5.92</v>
      </c>
      <c r="O32" s="122">
        <v>2.1</v>
      </c>
      <c r="P32" s="122">
        <v>8.02</v>
      </c>
      <c r="Q32" s="121">
        <v>1</v>
      </c>
      <c r="R32" s="122">
        <v>1.52</v>
      </c>
      <c r="S32" s="122">
        <v>3.32</v>
      </c>
      <c r="T32" s="121">
        <v>1.38</v>
      </c>
      <c r="U32" s="122">
        <v>-1.8</v>
      </c>
      <c r="V32" s="122">
        <v>0.14000000000000001</v>
      </c>
      <c r="W32" s="122">
        <v>-1.66</v>
      </c>
      <c r="X32" s="121">
        <v>471</v>
      </c>
      <c r="Y32" s="121">
        <v>485</v>
      </c>
      <c r="Z32" s="122">
        <v>157.74</v>
      </c>
      <c r="AA32" s="122">
        <v>94.64</v>
      </c>
      <c r="AB32" s="122">
        <v>0</v>
      </c>
      <c r="AC32" s="122">
        <v>63.1</v>
      </c>
      <c r="AD32" s="122">
        <v>84.54</v>
      </c>
      <c r="AE32" s="122">
        <v>84.54</v>
      </c>
      <c r="AF32" s="122">
        <v>0</v>
      </c>
      <c r="AG32" s="122"/>
      <c r="AH32" s="122">
        <v>94.64</v>
      </c>
      <c r="AI32" s="121">
        <v>94.64</v>
      </c>
      <c r="AJ32" s="122">
        <v>0</v>
      </c>
      <c r="AK32" s="122">
        <v>10.1</v>
      </c>
      <c r="AL32" s="122">
        <v>10.1</v>
      </c>
      <c r="AM32" s="122">
        <v>0</v>
      </c>
      <c r="AN32" s="122"/>
      <c r="AO32" s="122">
        <v>0</v>
      </c>
      <c r="AP32" s="122">
        <v>0</v>
      </c>
      <c r="AQ32" s="122">
        <v>0</v>
      </c>
      <c r="AR32" s="122"/>
      <c r="AS32" s="122">
        <v>10.1</v>
      </c>
      <c r="AT32" s="122">
        <v>10.1</v>
      </c>
      <c r="AU32" s="122">
        <v>0</v>
      </c>
      <c r="AV32" s="122"/>
      <c r="AW32" s="123">
        <v>666.53</v>
      </c>
      <c r="AX32" s="123">
        <v>666.53000000000009</v>
      </c>
      <c r="AY32" s="123">
        <v>0</v>
      </c>
      <c r="AZ32" s="122"/>
    </row>
    <row r="33" spans="1:52" ht="22.5">
      <c r="A33" s="367"/>
      <c r="B33" s="114" t="s">
        <v>329</v>
      </c>
      <c r="C33" s="121">
        <v>140</v>
      </c>
      <c r="D33" s="122">
        <v>157.94</v>
      </c>
      <c r="E33" s="122">
        <v>177.47</v>
      </c>
      <c r="F33" s="121">
        <v>141.5</v>
      </c>
      <c r="G33" s="122">
        <v>-19.53</v>
      </c>
      <c r="H33" s="122">
        <v>16.440000000000001</v>
      </c>
      <c r="I33" s="122">
        <v>-3.09</v>
      </c>
      <c r="J33" s="121">
        <v>0</v>
      </c>
      <c r="K33" s="122">
        <v>0</v>
      </c>
      <c r="L33" s="122">
        <v>2.19</v>
      </c>
      <c r="M33" s="121">
        <v>0</v>
      </c>
      <c r="N33" s="122">
        <v>-2.19</v>
      </c>
      <c r="O33" s="122">
        <v>0</v>
      </c>
      <c r="P33" s="122">
        <v>-2.19</v>
      </c>
      <c r="Q33" s="121">
        <v>1</v>
      </c>
      <c r="R33" s="122">
        <v>1.52</v>
      </c>
      <c r="S33" s="122">
        <v>0.92</v>
      </c>
      <c r="T33" s="121">
        <v>1.38</v>
      </c>
      <c r="U33" s="122">
        <v>0.6</v>
      </c>
      <c r="V33" s="122">
        <v>0.14000000000000001</v>
      </c>
      <c r="W33" s="122">
        <v>0.74</v>
      </c>
      <c r="X33" s="121">
        <v>117</v>
      </c>
      <c r="Y33" s="121">
        <v>66</v>
      </c>
      <c r="Z33" s="122">
        <v>30.2</v>
      </c>
      <c r="AA33" s="122">
        <v>18.12</v>
      </c>
      <c r="AB33" s="122">
        <v>0</v>
      </c>
      <c r="AC33" s="122">
        <v>12.08</v>
      </c>
      <c r="AD33" s="122">
        <v>18.41</v>
      </c>
      <c r="AE33" s="122">
        <v>18.41</v>
      </c>
      <c r="AF33" s="122">
        <v>0</v>
      </c>
      <c r="AG33" s="128">
        <v>12.28</v>
      </c>
      <c r="AH33" s="122">
        <v>18.12</v>
      </c>
      <c r="AI33" s="121">
        <v>18.12</v>
      </c>
      <c r="AJ33" s="122">
        <v>0</v>
      </c>
      <c r="AK33" s="122">
        <v>-0.48999999999999827</v>
      </c>
      <c r="AL33" s="122">
        <v>-0.28999999999999898</v>
      </c>
      <c r="AM33" s="122">
        <v>0</v>
      </c>
      <c r="AN33" s="122">
        <v>-0.19999999999999929</v>
      </c>
      <c r="AO33" s="113">
        <v>12.08</v>
      </c>
      <c r="AP33" s="122">
        <v>0</v>
      </c>
      <c r="AQ33" s="122">
        <v>0</v>
      </c>
      <c r="AR33" s="113">
        <v>12.08</v>
      </c>
      <c r="AS33" s="113">
        <v>11.590000000000002</v>
      </c>
      <c r="AT33" s="122">
        <v>-0.28999999999999898</v>
      </c>
      <c r="AU33" s="122">
        <v>0</v>
      </c>
      <c r="AV33" s="113">
        <v>11.88</v>
      </c>
      <c r="AW33" s="123">
        <v>-4.83</v>
      </c>
      <c r="AX33" s="123">
        <v>-4.83</v>
      </c>
      <c r="AY33" s="123"/>
      <c r="AZ33" s="113">
        <v>11.88</v>
      </c>
    </row>
    <row r="34" spans="1:52" ht="22.5">
      <c r="A34" s="367"/>
      <c r="B34" s="114" t="s">
        <v>330</v>
      </c>
      <c r="C34" s="121">
        <v>211</v>
      </c>
      <c r="D34" s="122">
        <v>198.27</v>
      </c>
      <c r="E34" s="122">
        <v>179.16</v>
      </c>
      <c r="F34" s="121">
        <v>177.94</v>
      </c>
      <c r="G34" s="122">
        <v>19.11</v>
      </c>
      <c r="H34" s="122">
        <v>20.329999999999998</v>
      </c>
      <c r="I34" s="122">
        <v>39.44</v>
      </c>
      <c r="J34" s="121">
        <v>33</v>
      </c>
      <c r="K34" s="122">
        <v>20.28</v>
      </c>
      <c r="L34" s="122">
        <v>12.17</v>
      </c>
      <c r="M34" s="121">
        <v>18.440000000000001</v>
      </c>
      <c r="N34" s="122">
        <v>8.11</v>
      </c>
      <c r="O34" s="122">
        <v>1.84</v>
      </c>
      <c r="P34" s="122">
        <v>9.9499999999999993</v>
      </c>
      <c r="Q34" s="121">
        <v>0</v>
      </c>
      <c r="R34" s="122">
        <v>0</v>
      </c>
      <c r="S34" s="122">
        <v>0</v>
      </c>
      <c r="T34" s="121">
        <v>0</v>
      </c>
      <c r="U34" s="122">
        <v>0</v>
      </c>
      <c r="V34" s="122">
        <v>0</v>
      </c>
      <c r="W34" s="122">
        <v>0</v>
      </c>
      <c r="X34" s="121">
        <v>145</v>
      </c>
      <c r="Y34" s="121">
        <v>134</v>
      </c>
      <c r="Z34" s="122">
        <v>46.03</v>
      </c>
      <c r="AA34" s="122">
        <v>27.62</v>
      </c>
      <c r="AB34" s="122">
        <v>0</v>
      </c>
      <c r="AC34" s="122">
        <v>18.41</v>
      </c>
      <c r="AD34" s="122">
        <v>29.11</v>
      </c>
      <c r="AE34" s="122">
        <v>29.11</v>
      </c>
      <c r="AF34" s="122">
        <v>0</v>
      </c>
      <c r="AG34" s="128">
        <v>19.399999999999999</v>
      </c>
      <c r="AH34" s="122">
        <v>27.62</v>
      </c>
      <c r="AI34" s="121">
        <v>27.62</v>
      </c>
      <c r="AJ34" s="122">
        <v>0</v>
      </c>
      <c r="AK34" s="122">
        <v>-2.4799999999999986</v>
      </c>
      <c r="AL34" s="122">
        <v>-1.49</v>
      </c>
      <c r="AM34" s="122">
        <v>0</v>
      </c>
      <c r="AN34" s="122">
        <v>-0.98999999999999844</v>
      </c>
      <c r="AO34" s="113">
        <v>18.41</v>
      </c>
      <c r="AP34" s="122">
        <v>0</v>
      </c>
      <c r="AQ34" s="122">
        <v>0</v>
      </c>
      <c r="AR34" s="113">
        <v>18.41</v>
      </c>
      <c r="AS34" s="113">
        <v>15.930000000000001</v>
      </c>
      <c r="AT34" s="122">
        <v>-1.49</v>
      </c>
      <c r="AU34" s="122">
        <v>0</v>
      </c>
      <c r="AV34" s="113">
        <v>17.420000000000002</v>
      </c>
      <c r="AW34" s="123">
        <v>47.9</v>
      </c>
      <c r="AX34" s="123">
        <v>47.9</v>
      </c>
      <c r="AY34" s="123"/>
      <c r="AZ34" s="113">
        <v>17.420000000000002</v>
      </c>
    </row>
    <row r="35" spans="1:52" ht="22.5">
      <c r="A35" s="367"/>
      <c r="B35" s="114" t="s">
        <v>331</v>
      </c>
      <c r="C35" s="121">
        <v>239</v>
      </c>
      <c r="D35" s="122">
        <v>598.39</v>
      </c>
      <c r="E35" s="122">
        <v>334.71</v>
      </c>
      <c r="F35" s="121">
        <v>544.78</v>
      </c>
      <c r="G35" s="122">
        <v>263.68</v>
      </c>
      <c r="H35" s="122">
        <v>53.61</v>
      </c>
      <c r="I35" s="122">
        <v>317.29000000000002</v>
      </c>
      <c r="J35" s="121">
        <v>0</v>
      </c>
      <c r="K35" s="122">
        <v>0</v>
      </c>
      <c r="L35" s="122">
        <v>0</v>
      </c>
      <c r="M35" s="121">
        <v>0</v>
      </c>
      <c r="N35" s="122">
        <v>0</v>
      </c>
      <c r="O35" s="122">
        <v>0</v>
      </c>
      <c r="P35" s="122">
        <v>0</v>
      </c>
      <c r="Q35" s="121">
        <v>0</v>
      </c>
      <c r="R35" s="122">
        <v>0</v>
      </c>
      <c r="S35" s="122">
        <v>0</v>
      </c>
      <c r="T35" s="121">
        <v>0</v>
      </c>
      <c r="U35" s="122">
        <v>0</v>
      </c>
      <c r="V35" s="122">
        <v>0</v>
      </c>
      <c r="W35" s="122">
        <v>0</v>
      </c>
      <c r="X35" s="121">
        <v>148</v>
      </c>
      <c r="Y35" s="121">
        <v>228</v>
      </c>
      <c r="Z35" s="122">
        <v>62.04</v>
      </c>
      <c r="AA35" s="122">
        <v>37.22</v>
      </c>
      <c r="AB35" s="122">
        <v>0</v>
      </c>
      <c r="AC35" s="122">
        <v>24.82</v>
      </c>
      <c r="AD35" s="122">
        <v>24.85</v>
      </c>
      <c r="AE35" s="122">
        <v>24.85</v>
      </c>
      <c r="AF35" s="122">
        <v>0</v>
      </c>
      <c r="AG35" s="128">
        <v>16.57</v>
      </c>
      <c r="AH35" s="122">
        <v>37.22</v>
      </c>
      <c r="AI35" s="121">
        <v>37.22</v>
      </c>
      <c r="AJ35" s="122">
        <v>0</v>
      </c>
      <c r="AK35" s="122">
        <v>20.619999999999997</v>
      </c>
      <c r="AL35" s="122">
        <v>12.37</v>
      </c>
      <c r="AM35" s="122">
        <v>0</v>
      </c>
      <c r="AN35" s="122">
        <v>8.25</v>
      </c>
      <c r="AO35" s="113">
        <v>24.82</v>
      </c>
      <c r="AP35" s="122">
        <v>0</v>
      </c>
      <c r="AQ35" s="122">
        <v>0</v>
      </c>
      <c r="AR35" s="113">
        <v>24.82</v>
      </c>
      <c r="AS35" s="113">
        <v>45.44</v>
      </c>
      <c r="AT35" s="122">
        <v>12.37</v>
      </c>
      <c r="AU35" s="122">
        <v>0</v>
      </c>
      <c r="AV35" s="113">
        <v>33.07</v>
      </c>
      <c r="AW35" s="123">
        <v>329.66</v>
      </c>
      <c r="AX35" s="123">
        <v>329.66</v>
      </c>
      <c r="AY35" s="123"/>
      <c r="AZ35" s="113">
        <v>33.07</v>
      </c>
    </row>
    <row r="36" spans="1:52" ht="22.5">
      <c r="A36" s="367"/>
      <c r="B36" s="114" t="s">
        <v>332</v>
      </c>
      <c r="C36" s="121">
        <v>215</v>
      </c>
      <c r="D36" s="122">
        <v>501.31</v>
      </c>
      <c r="E36" s="122">
        <v>258.25</v>
      </c>
      <c r="F36" s="121">
        <v>453.84</v>
      </c>
      <c r="G36" s="122">
        <v>243.06</v>
      </c>
      <c r="H36" s="122">
        <v>47.47</v>
      </c>
      <c r="I36" s="122">
        <v>290.52999999999997</v>
      </c>
      <c r="J36" s="121">
        <v>1</v>
      </c>
      <c r="K36" s="122">
        <v>1.4</v>
      </c>
      <c r="L36" s="122">
        <v>1.4</v>
      </c>
      <c r="M36" s="121">
        <v>1.27</v>
      </c>
      <c r="N36" s="122">
        <v>0</v>
      </c>
      <c r="O36" s="122">
        <v>0.13</v>
      </c>
      <c r="P36" s="122">
        <v>0.13</v>
      </c>
      <c r="Q36" s="121">
        <v>0</v>
      </c>
      <c r="R36" s="122">
        <v>0</v>
      </c>
      <c r="S36" s="122">
        <v>2.4</v>
      </c>
      <c r="T36" s="121">
        <v>0</v>
      </c>
      <c r="U36" s="122">
        <v>-2.4</v>
      </c>
      <c r="V36" s="122">
        <v>0</v>
      </c>
      <c r="W36" s="122">
        <v>-2.4</v>
      </c>
      <c r="X36" s="121">
        <v>57</v>
      </c>
      <c r="Y36" s="121">
        <v>53</v>
      </c>
      <c r="Z36" s="122">
        <v>18.149999999999999</v>
      </c>
      <c r="AA36" s="122">
        <v>10.89</v>
      </c>
      <c r="AB36" s="122">
        <v>0</v>
      </c>
      <c r="AC36" s="122">
        <v>7.26</v>
      </c>
      <c r="AD36" s="122">
        <v>11.48</v>
      </c>
      <c r="AE36" s="122">
        <v>11.48</v>
      </c>
      <c r="AF36" s="122">
        <v>0</v>
      </c>
      <c r="AG36" s="128">
        <v>7.66</v>
      </c>
      <c r="AH36" s="122">
        <v>10.89</v>
      </c>
      <c r="AI36" s="121">
        <v>10.89</v>
      </c>
      <c r="AJ36" s="122">
        <v>0</v>
      </c>
      <c r="AK36" s="122">
        <v>-0.99000000000000032</v>
      </c>
      <c r="AL36" s="122">
        <v>-0.59</v>
      </c>
      <c r="AM36" s="122">
        <v>0</v>
      </c>
      <c r="AN36" s="122">
        <v>-0.40000000000000036</v>
      </c>
      <c r="AO36" s="113">
        <v>7.26</v>
      </c>
      <c r="AP36" s="122">
        <v>0</v>
      </c>
      <c r="AQ36" s="122">
        <v>0</v>
      </c>
      <c r="AR36" s="113">
        <v>7.26</v>
      </c>
      <c r="AS36" s="113">
        <v>6.27</v>
      </c>
      <c r="AT36" s="122">
        <v>-0.59</v>
      </c>
      <c r="AU36" s="122">
        <v>0</v>
      </c>
      <c r="AV36" s="113">
        <v>6.8599999999999994</v>
      </c>
      <c r="AW36" s="123">
        <v>287.67</v>
      </c>
      <c r="AX36" s="123">
        <v>287.67</v>
      </c>
      <c r="AY36" s="123"/>
      <c r="AZ36" s="113">
        <v>6.8599999999999994</v>
      </c>
    </row>
    <row r="37" spans="1:52" ht="22.5">
      <c r="A37" s="413"/>
      <c r="B37" s="114" t="s">
        <v>333</v>
      </c>
      <c r="C37" s="121">
        <v>7</v>
      </c>
      <c r="D37" s="122">
        <v>5.42</v>
      </c>
      <c r="E37" s="122">
        <v>0</v>
      </c>
      <c r="F37" s="121">
        <v>4.9400000000000004</v>
      </c>
      <c r="G37" s="122">
        <v>5.42</v>
      </c>
      <c r="H37" s="122">
        <v>0.48</v>
      </c>
      <c r="I37" s="122">
        <v>5.9</v>
      </c>
      <c r="J37" s="121">
        <v>4</v>
      </c>
      <c r="K37" s="122">
        <v>1.4</v>
      </c>
      <c r="L37" s="122">
        <v>1.4</v>
      </c>
      <c r="M37" s="121">
        <v>1.27</v>
      </c>
      <c r="N37" s="122">
        <v>0</v>
      </c>
      <c r="O37" s="122">
        <v>0.13</v>
      </c>
      <c r="P37" s="122">
        <v>0.13</v>
      </c>
      <c r="Q37" s="121">
        <v>0</v>
      </c>
      <c r="R37" s="122">
        <v>0</v>
      </c>
      <c r="S37" s="122">
        <v>0</v>
      </c>
      <c r="T37" s="121">
        <v>0</v>
      </c>
      <c r="U37" s="122">
        <v>0</v>
      </c>
      <c r="V37" s="122">
        <v>0</v>
      </c>
      <c r="W37" s="122">
        <v>0</v>
      </c>
      <c r="X37" s="121">
        <v>4</v>
      </c>
      <c r="Y37" s="121">
        <v>4</v>
      </c>
      <c r="Z37" s="122">
        <v>1.32</v>
      </c>
      <c r="AA37" s="122">
        <v>0.79</v>
      </c>
      <c r="AB37" s="122">
        <v>0</v>
      </c>
      <c r="AC37" s="122">
        <v>0.53</v>
      </c>
      <c r="AD37" s="122">
        <v>0.69</v>
      </c>
      <c r="AE37" s="122">
        <v>0.69</v>
      </c>
      <c r="AF37" s="122">
        <v>0</v>
      </c>
      <c r="AG37" s="128">
        <v>0.46</v>
      </c>
      <c r="AH37" s="122">
        <v>0.79</v>
      </c>
      <c r="AI37" s="121">
        <v>0.79</v>
      </c>
      <c r="AJ37" s="122">
        <v>0</v>
      </c>
      <c r="AK37" s="122">
        <v>0.17</v>
      </c>
      <c r="AL37" s="122">
        <v>0.1</v>
      </c>
      <c r="AM37" s="122">
        <v>0</v>
      </c>
      <c r="AN37" s="122">
        <v>7.0000000000000007E-2</v>
      </c>
      <c r="AO37" s="113">
        <v>0.53</v>
      </c>
      <c r="AP37" s="122">
        <v>0</v>
      </c>
      <c r="AQ37" s="122">
        <v>0</v>
      </c>
      <c r="AR37" s="113">
        <v>0.53</v>
      </c>
      <c r="AS37" s="113">
        <v>0.70000000000000007</v>
      </c>
      <c r="AT37" s="122">
        <v>0.1</v>
      </c>
      <c r="AU37" s="122">
        <v>0</v>
      </c>
      <c r="AV37" s="113">
        <v>0.60000000000000009</v>
      </c>
      <c r="AW37" s="123">
        <v>6.13</v>
      </c>
      <c r="AX37" s="123">
        <v>6.13</v>
      </c>
      <c r="AY37" s="123"/>
      <c r="AZ37" s="113">
        <v>0.60000000000000009</v>
      </c>
    </row>
    <row r="38" spans="1:52">
      <c r="A38" s="411" t="s">
        <v>64</v>
      </c>
      <c r="B38" s="120" t="s">
        <v>10</v>
      </c>
      <c r="C38" s="121">
        <v>307</v>
      </c>
      <c r="D38" s="122">
        <v>282.51</v>
      </c>
      <c r="E38" s="122">
        <v>184.91</v>
      </c>
      <c r="F38" s="121">
        <v>253.61</v>
      </c>
      <c r="G38" s="122">
        <v>97.6</v>
      </c>
      <c r="H38" s="122">
        <v>28.9</v>
      </c>
      <c r="I38" s="122">
        <v>126.5</v>
      </c>
      <c r="J38" s="121">
        <v>57</v>
      </c>
      <c r="K38" s="122">
        <v>20.93</v>
      </c>
      <c r="L38" s="122">
        <v>23.89</v>
      </c>
      <c r="M38" s="121">
        <v>19.02</v>
      </c>
      <c r="N38" s="122">
        <v>-2.96</v>
      </c>
      <c r="O38" s="122">
        <v>1.91</v>
      </c>
      <c r="P38" s="122">
        <v>-1.05</v>
      </c>
      <c r="Q38" s="121">
        <v>0</v>
      </c>
      <c r="R38" s="122">
        <v>0</v>
      </c>
      <c r="S38" s="122">
        <v>0</v>
      </c>
      <c r="T38" s="121">
        <v>0</v>
      </c>
      <c r="U38" s="122">
        <v>0</v>
      </c>
      <c r="V38" s="122">
        <v>0</v>
      </c>
      <c r="W38" s="122">
        <v>0</v>
      </c>
      <c r="X38" s="121">
        <v>175</v>
      </c>
      <c r="Y38" s="121">
        <v>152</v>
      </c>
      <c r="Z38" s="122">
        <v>53.96</v>
      </c>
      <c r="AA38" s="122">
        <v>32.380000000000003</v>
      </c>
      <c r="AB38" s="122">
        <v>0</v>
      </c>
      <c r="AC38" s="122">
        <v>21.58</v>
      </c>
      <c r="AD38" s="122">
        <v>129.19</v>
      </c>
      <c r="AE38" s="122">
        <v>129.19</v>
      </c>
      <c r="AF38" s="122">
        <v>0</v>
      </c>
      <c r="AG38" s="122"/>
      <c r="AH38" s="122">
        <v>32.380000000000003</v>
      </c>
      <c r="AI38" s="121">
        <v>32.380000000000003</v>
      </c>
      <c r="AJ38" s="122">
        <v>0</v>
      </c>
      <c r="AK38" s="122">
        <v>-96.81</v>
      </c>
      <c r="AL38" s="122">
        <v>-96.81</v>
      </c>
      <c r="AM38" s="122">
        <v>0</v>
      </c>
      <c r="AN38" s="122"/>
      <c r="AO38" s="122">
        <v>0</v>
      </c>
      <c r="AP38" s="122">
        <v>0</v>
      </c>
      <c r="AQ38" s="122">
        <v>0</v>
      </c>
      <c r="AR38" s="122"/>
      <c r="AS38" s="122">
        <v>-96.81</v>
      </c>
      <c r="AT38" s="122">
        <v>-96.81</v>
      </c>
      <c r="AU38" s="122">
        <v>0</v>
      </c>
      <c r="AV38" s="122"/>
      <c r="AW38" s="123">
        <v>28.64</v>
      </c>
      <c r="AX38" s="123">
        <v>28.63999999999994</v>
      </c>
      <c r="AY38" s="123">
        <v>0</v>
      </c>
      <c r="AZ38" s="122"/>
    </row>
    <row r="39" spans="1:52" ht="22.5">
      <c r="A39" s="367"/>
      <c r="B39" s="114" t="s">
        <v>335</v>
      </c>
      <c r="C39" s="121">
        <v>273</v>
      </c>
      <c r="D39" s="122">
        <v>257.02999999999997</v>
      </c>
      <c r="E39" s="122">
        <v>180.48</v>
      </c>
      <c r="F39" s="121">
        <v>230.31</v>
      </c>
      <c r="G39" s="122">
        <v>76.55</v>
      </c>
      <c r="H39" s="122">
        <v>26.72</v>
      </c>
      <c r="I39" s="122">
        <v>103.27</v>
      </c>
      <c r="J39" s="121">
        <v>56</v>
      </c>
      <c r="K39" s="122">
        <v>20.58</v>
      </c>
      <c r="L39" s="122">
        <v>23.89</v>
      </c>
      <c r="M39" s="121">
        <v>18.7</v>
      </c>
      <c r="N39" s="122">
        <v>-3.31</v>
      </c>
      <c r="O39" s="122">
        <v>1.88</v>
      </c>
      <c r="P39" s="122">
        <v>-1.43</v>
      </c>
      <c r="Q39" s="121">
        <v>0</v>
      </c>
      <c r="R39" s="122">
        <v>0</v>
      </c>
      <c r="S39" s="122">
        <v>0</v>
      </c>
      <c r="T39" s="121">
        <v>0</v>
      </c>
      <c r="U39" s="122">
        <v>0</v>
      </c>
      <c r="V39" s="122">
        <v>0</v>
      </c>
      <c r="W39" s="122">
        <v>0</v>
      </c>
      <c r="X39" s="121">
        <v>170</v>
      </c>
      <c r="Y39" s="121">
        <v>143</v>
      </c>
      <c r="Z39" s="122">
        <v>51.65</v>
      </c>
      <c r="AA39" s="122">
        <v>30.99</v>
      </c>
      <c r="AB39" s="122">
        <v>0</v>
      </c>
      <c r="AC39" s="122">
        <v>20.66</v>
      </c>
      <c r="AD39" s="122">
        <v>128.4</v>
      </c>
      <c r="AE39" s="122">
        <v>128.4</v>
      </c>
      <c r="AF39" s="122">
        <v>0</v>
      </c>
      <c r="AG39" s="128">
        <v>85.6</v>
      </c>
      <c r="AH39" s="122">
        <v>30.99</v>
      </c>
      <c r="AI39" s="121">
        <v>30.99</v>
      </c>
      <c r="AJ39" s="122">
        <v>0</v>
      </c>
      <c r="AK39" s="122">
        <v>-162.35</v>
      </c>
      <c r="AL39" s="122">
        <v>-97.41</v>
      </c>
      <c r="AM39" s="122">
        <v>0</v>
      </c>
      <c r="AN39" s="122">
        <v>-64.94</v>
      </c>
      <c r="AO39" s="113">
        <v>20.66</v>
      </c>
      <c r="AP39" s="122">
        <v>0</v>
      </c>
      <c r="AQ39" s="122">
        <v>0</v>
      </c>
      <c r="AR39" s="113">
        <v>20.66</v>
      </c>
      <c r="AS39" s="113">
        <v>-141.69</v>
      </c>
      <c r="AT39" s="122">
        <v>-97.41</v>
      </c>
      <c r="AU39" s="122">
        <v>0</v>
      </c>
      <c r="AV39" s="113">
        <v>-44.28</v>
      </c>
      <c r="AW39" s="123">
        <v>4.4299999999999402</v>
      </c>
      <c r="AX39" s="123">
        <v>4.4299999999999402</v>
      </c>
      <c r="AY39" s="123"/>
      <c r="AZ39" s="113">
        <v>-44.28</v>
      </c>
    </row>
    <row r="40" spans="1:52" ht="22.5">
      <c r="A40" s="369"/>
      <c r="B40" s="115" t="s">
        <v>336</v>
      </c>
      <c r="C40" s="121">
        <v>34</v>
      </c>
      <c r="D40" s="122">
        <v>25.48</v>
      </c>
      <c r="E40" s="122">
        <v>4.43</v>
      </c>
      <c r="F40" s="121">
        <v>23.3</v>
      </c>
      <c r="G40" s="122">
        <v>21.05</v>
      </c>
      <c r="H40" s="122">
        <v>2.1800000000000002</v>
      </c>
      <c r="I40" s="122">
        <v>23.23</v>
      </c>
      <c r="J40" s="121">
        <v>1</v>
      </c>
      <c r="K40" s="122">
        <v>0.35</v>
      </c>
      <c r="L40" s="122">
        <v>0</v>
      </c>
      <c r="M40" s="121">
        <v>0.32</v>
      </c>
      <c r="N40" s="122">
        <v>0.35</v>
      </c>
      <c r="O40" s="122">
        <v>0.03</v>
      </c>
      <c r="P40" s="122">
        <v>0.38</v>
      </c>
      <c r="Q40" s="121">
        <v>0</v>
      </c>
      <c r="R40" s="122">
        <v>0</v>
      </c>
      <c r="S40" s="122">
        <v>0</v>
      </c>
      <c r="T40" s="121">
        <v>0</v>
      </c>
      <c r="U40" s="122">
        <v>0</v>
      </c>
      <c r="V40" s="122">
        <v>0</v>
      </c>
      <c r="W40" s="122">
        <v>0</v>
      </c>
      <c r="X40" s="121">
        <v>5</v>
      </c>
      <c r="Y40" s="121">
        <v>9</v>
      </c>
      <c r="Z40" s="122">
        <v>2.31</v>
      </c>
      <c r="AA40" s="122">
        <v>1.39</v>
      </c>
      <c r="AB40" s="122">
        <v>0</v>
      </c>
      <c r="AC40" s="122">
        <v>0.92</v>
      </c>
      <c r="AD40" s="122">
        <v>0.79</v>
      </c>
      <c r="AE40" s="122">
        <v>0.79</v>
      </c>
      <c r="AF40" s="122">
        <v>0</v>
      </c>
      <c r="AG40" s="128">
        <v>0.53</v>
      </c>
      <c r="AH40" s="122">
        <v>1.39</v>
      </c>
      <c r="AI40" s="121">
        <v>1.39</v>
      </c>
      <c r="AJ40" s="122">
        <v>0</v>
      </c>
      <c r="AK40" s="122">
        <v>0.99</v>
      </c>
      <c r="AL40" s="122">
        <v>0.6</v>
      </c>
      <c r="AM40" s="122">
        <v>0</v>
      </c>
      <c r="AN40" s="122">
        <v>0.39</v>
      </c>
      <c r="AO40" s="113">
        <v>0.92</v>
      </c>
      <c r="AP40" s="122">
        <v>0</v>
      </c>
      <c r="AQ40" s="122">
        <v>0</v>
      </c>
      <c r="AR40" s="113">
        <v>0.92</v>
      </c>
      <c r="AS40" s="113">
        <v>1.9100000000000001</v>
      </c>
      <c r="AT40" s="122">
        <v>0.6</v>
      </c>
      <c r="AU40" s="122">
        <v>0</v>
      </c>
      <c r="AV40" s="113">
        <v>1.31</v>
      </c>
      <c r="AW40" s="123">
        <v>24.21</v>
      </c>
      <c r="AX40" s="123">
        <v>24.21</v>
      </c>
      <c r="AY40" s="123"/>
      <c r="AZ40" s="113">
        <v>1.31</v>
      </c>
    </row>
    <row r="41" spans="1:52">
      <c r="A41" s="411" t="s">
        <v>79</v>
      </c>
      <c r="B41" s="120" t="s">
        <v>10</v>
      </c>
      <c r="C41" s="121">
        <v>387</v>
      </c>
      <c r="D41" s="122">
        <v>411.05</v>
      </c>
      <c r="E41" s="122">
        <v>437.66</v>
      </c>
      <c r="F41" s="121">
        <v>370.08</v>
      </c>
      <c r="G41" s="122">
        <v>-26.61</v>
      </c>
      <c r="H41" s="122">
        <v>40.97</v>
      </c>
      <c r="I41" s="122">
        <v>14.36</v>
      </c>
      <c r="J41" s="121">
        <v>7</v>
      </c>
      <c r="K41" s="122">
        <v>3.58</v>
      </c>
      <c r="L41" s="122">
        <v>12.89</v>
      </c>
      <c r="M41" s="121">
        <v>3.25</v>
      </c>
      <c r="N41" s="122">
        <v>-9.31</v>
      </c>
      <c r="O41" s="122">
        <v>0.33</v>
      </c>
      <c r="P41" s="122">
        <v>-8.98</v>
      </c>
      <c r="Q41" s="121">
        <v>3</v>
      </c>
      <c r="R41" s="122">
        <v>4.62</v>
      </c>
      <c r="S41" s="122">
        <v>3.24</v>
      </c>
      <c r="T41" s="121">
        <v>4.2</v>
      </c>
      <c r="U41" s="122">
        <v>1.38</v>
      </c>
      <c r="V41" s="122">
        <v>0.42</v>
      </c>
      <c r="W41" s="122">
        <v>1.8</v>
      </c>
      <c r="X41" s="121">
        <v>175</v>
      </c>
      <c r="Y41" s="121">
        <v>153</v>
      </c>
      <c r="Z41" s="122">
        <v>54.12</v>
      </c>
      <c r="AA41" s="122">
        <v>32.47</v>
      </c>
      <c r="AB41" s="122">
        <v>0</v>
      </c>
      <c r="AC41" s="122">
        <v>21.65</v>
      </c>
      <c r="AD41" s="122">
        <v>68.91</v>
      </c>
      <c r="AE41" s="122">
        <v>68.91</v>
      </c>
      <c r="AF41" s="122">
        <v>0</v>
      </c>
      <c r="AG41" s="122"/>
      <c r="AH41" s="122">
        <v>32.47</v>
      </c>
      <c r="AI41" s="121">
        <v>32.47</v>
      </c>
      <c r="AJ41" s="122">
        <v>0</v>
      </c>
      <c r="AK41" s="122">
        <v>-36.44</v>
      </c>
      <c r="AL41" s="122">
        <v>-36.44</v>
      </c>
      <c r="AM41" s="122">
        <v>0</v>
      </c>
      <c r="AN41" s="122"/>
      <c r="AO41" s="122">
        <v>0</v>
      </c>
      <c r="AP41" s="122">
        <v>0</v>
      </c>
      <c r="AQ41" s="122">
        <v>0</v>
      </c>
      <c r="AR41" s="122"/>
      <c r="AS41" s="122">
        <v>-36.44</v>
      </c>
      <c r="AT41" s="122">
        <v>-36.44</v>
      </c>
      <c r="AU41" s="122">
        <v>0</v>
      </c>
      <c r="AV41" s="122"/>
      <c r="AW41" s="123">
        <v>-29.26</v>
      </c>
      <c r="AX41" s="123">
        <v>-29.259999999999994</v>
      </c>
      <c r="AY41" s="123">
        <v>0</v>
      </c>
      <c r="AZ41" s="122"/>
    </row>
    <row r="42" spans="1:52" ht="22.5">
      <c r="A42" s="367"/>
      <c r="B42" s="114" t="s">
        <v>338</v>
      </c>
      <c r="C42" s="121">
        <v>271</v>
      </c>
      <c r="D42" s="122">
        <v>278.3</v>
      </c>
      <c r="E42" s="122">
        <v>304.24</v>
      </c>
      <c r="F42" s="121">
        <v>250.74</v>
      </c>
      <c r="G42" s="122">
        <v>-25.94</v>
      </c>
      <c r="H42" s="122">
        <v>27.56</v>
      </c>
      <c r="I42" s="122">
        <v>1.62</v>
      </c>
      <c r="J42" s="121">
        <v>3</v>
      </c>
      <c r="K42" s="122">
        <v>1.43</v>
      </c>
      <c r="L42" s="122">
        <v>4.07</v>
      </c>
      <c r="M42" s="121">
        <v>1.3</v>
      </c>
      <c r="N42" s="122">
        <v>-2.64</v>
      </c>
      <c r="O42" s="122">
        <v>0.13</v>
      </c>
      <c r="P42" s="122">
        <v>-2.5099999999999998</v>
      </c>
      <c r="Q42" s="121">
        <v>3</v>
      </c>
      <c r="R42" s="122">
        <v>4.62</v>
      </c>
      <c r="S42" s="122">
        <v>3.24</v>
      </c>
      <c r="T42" s="121">
        <v>4.2</v>
      </c>
      <c r="U42" s="122">
        <v>1.38</v>
      </c>
      <c r="V42" s="122">
        <v>0.42</v>
      </c>
      <c r="W42" s="122">
        <v>1.8</v>
      </c>
      <c r="X42" s="121">
        <v>130</v>
      </c>
      <c r="Y42" s="121">
        <v>110</v>
      </c>
      <c r="Z42" s="122">
        <v>39.6</v>
      </c>
      <c r="AA42" s="122">
        <v>23.76</v>
      </c>
      <c r="AB42" s="122">
        <v>0</v>
      </c>
      <c r="AC42" s="122">
        <v>15.84</v>
      </c>
      <c r="AD42" s="122">
        <v>25.15</v>
      </c>
      <c r="AE42" s="122">
        <v>25.15</v>
      </c>
      <c r="AF42" s="122">
        <v>0</v>
      </c>
      <c r="AG42" s="128">
        <v>16.760000000000002</v>
      </c>
      <c r="AH42" s="122">
        <v>23.76</v>
      </c>
      <c r="AI42" s="121">
        <v>23.76</v>
      </c>
      <c r="AJ42" s="122">
        <v>0</v>
      </c>
      <c r="AK42" s="122">
        <v>-2.3100000000000014</v>
      </c>
      <c r="AL42" s="122">
        <v>-1.39</v>
      </c>
      <c r="AM42" s="122">
        <v>0</v>
      </c>
      <c r="AN42" s="122">
        <v>-0.92000000000000171</v>
      </c>
      <c r="AO42" s="113">
        <v>15.84</v>
      </c>
      <c r="AP42" s="122">
        <v>0</v>
      </c>
      <c r="AQ42" s="122">
        <v>0</v>
      </c>
      <c r="AR42" s="113">
        <v>15.84</v>
      </c>
      <c r="AS42" s="113">
        <v>13.529999999999998</v>
      </c>
      <c r="AT42" s="122">
        <v>-1.39</v>
      </c>
      <c r="AU42" s="122">
        <v>0</v>
      </c>
      <c r="AV42" s="113">
        <v>14.919999999999998</v>
      </c>
      <c r="AW42" s="123">
        <v>-0.47999999999999299</v>
      </c>
      <c r="AX42" s="123">
        <v>-0.47999999999999299</v>
      </c>
      <c r="AY42" s="123"/>
      <c r="AZ42" s="113">
        <v>14.919999999999998</v>
      </c>
    </row>
    <row r="43" spans="1:52" ht="22.5">
      <c r="A43" s="369"/>
      <c r="B43" s="114" t="s">
        <v>339</v>
      </c>
      <c r="C43" s="121">
        <v>116</v>
      </c>
      <c r="D43" s="122">
        <v>132.75</v>
      </c>
      <c r="E43" s="122">
        <v>133.41999999999999</v>
      </c>
      <c r="F43" s="121">
        <v>119.34</v>
      </c>
      <c r="G43" s="122">
        <v>-0.66999999999998705</v>
      </c>
      <c r="H43" s="122">
        <v>13.41</v>
      </c>
      <c r="I43" s="122">
        <v>12.74</v>
      </c>
      <c r="J43" s="121">
        <v>4</v>
      </c>
      <c r="K43" s="122">
        <v>2.15</v>
      </c>
      <c r="L43" s="122">
        <v>8.82</v>
      </c>
      <c r="M43" s="121">
        <v>1.95</v>
      </c>
      <c r="N43" s="122">
        <v>-6.67</v>
      </c>
      <c r="O43" s="122">
        <v>0.2</v>
      </c>
      <c r="P43" s="122">
        <v>-6.47</v>
      </c>
      <c r="Q43" s="121">
        <v>0</v>
      </c>
      <c r="R43" s="122">
        <v>0</v>
      </c>
      <c r="S43" s="122">
        <v>0</v>
      </c>
      <c r="T43" s="121">
        <v>0</v>
      </c>
      <c r="U43" s="122">
        <v>0</v>
      </c>
      <c r="V43" s="122">
        <v>0</v>
      </c>
      <c r="W43" s="122">
        <v>0</v>
      </c>
      <c r="X43" s="121">
        <v>45</v>
      </c>
      <c r="Y43" s="121">
        <v>43</v>
      </c>
      <c r="Z43" s="122">
        <v>14.52</v>
      </c>
      <c r="AA43" s="122">
        <v>8.7100000000000009</v>
      </c>
      <c r="AB43" s="122">
        <v>0</v>
      </c>
      <c r="AC43" s="122">
        <v>5.81</v>
      </c>
      <c r="AD43" s="122">
        <v>43.76</v>
      </c>
      <c r="AE43" s="122">
        <v>43.76</v>
      </c>
      <c r="AF43" s="122">
        <v>0</v>
      </c>
      <c r="AG43" s="128">
        <v>29.17</v>
      </c>
      <c r="AH43" s="122">
        <v>8.7100000000000009</v>
      </c>
      <c r="AI43" s="121">
        <v>8.7100000000000009</v>
      </c>
      <c r="AJ43" s="122">
        <v>0</v>
      </c>
      <c r="AK43" s="122">
        <v>-58.41</v>
      </c>
      <c r="AL43" s="122">
        <v>-35.049999999999997</v>
      </c>
      <c r="AM43" s="122">
        <v>0</v>
      </c>
      <c r="AN43" s="122">
        <v>-23.360000000000003</v>
      </c>
      <c r="AO43" s="113">
        <v>5.81</v>
      </c>
      <c r="AP43" s="122">
        <v>0</v>
      </c>
      <c r="AQ43" s="122">
        <v>0</v>
      </c>
      <c r="AR43" s="113">
        <v>5.81</v>
      </c>
      <c r="AS43" s="113">
        <v>-52.6</v>
      </c>
      <c r="AT43" s="122">
        <v>-35.049999999999997</v>
      </c>
      <c r="AU43" s="122">
        <v>0</v>
      </c>
      <c r="AV43" s="113">
        <v>-17.550000000000004</v>
      </c>
      <c r="AW43" s="123">
        <v>-28.78</v>
      </c>
      <c r="AX43" s="123">
        <v>-28.78</v>
      </c>
      <c r="AY43" s="123"/>
      <c r="AZ43" s="113">
        <v>-17.550000000000004</v>
      </c>
    </row>
    <row r="44" spans="1:52">
      <c r="A44" s="411" t="s">
        <v>92</v>
      </c>
      <c r="B44" s="120" t="s">
        <v>10</v>
      </c>
      <c r="C44" s="121">
        <v>659</v>
      </c>
      <c r="D44" s="122">
        <v>1181.8</v>
      </c>
      <c r="E44" s="122">
        <v>881.65</v>
      </c>
      <c r="F44" s="121">
        <v>1066.81</v>
      </c>
      <c r="G44" s="122">
        <v>300.14999999999998</v>
      </c>
      <c r="H44" s="122">
        <v>114.99</v>
      </c>
      <c r="I44" s="122">
        <v>415.14</v>
      </c>
      <c r="J44" s="121">
        <v>19</v>
      </c>
      <c r="K44" s="122">
        <v>13.38</v>
      </c>
      <c r="L44" s="122">
        <v>141.94</v>
      </c>
      <c r="M44" s="121">
        <v>12.96</v>
      </c>
      <c r="N44" s="122">
        <v>-128.56</v>
      </c>
      <c r="O44" s="122">
        <v>0.42</v>
      </c>
      <c r="P44" s="122">
        <v>-128.13999999999999</v>
      </c>
      <c r="Q44" s="121">
        <v>1</v>
      </c>
      <c r="R44" s="122">
        <v>6.24</v>
      </c>
      <c r="S44" s="122">
        <v>27.87</v>
      </c>
      <c r="T44" s="121">
        <v>5.67</v>
      </c>
      <c r="U44" s="122">
        <v>-21.63</v>
      </c>
      <c r="V44" s="122">
        <v>0.56999999999999995</v>
      </c>
      <c r="W44" s="122">
        <v>-21.06</v>
      </c>
      <c r="X44" s="121">
        <v>272</v>
      </c>
      <c r="Y44" s="121">
        <v>269</v>
      </c>
      <c r="Z44" s="122">
        <v>89.27</v>
      </c>
      <c r="AA44" s="122">
        <v>53.56</v>
      </c>
      <c r="AB44" s="122">
        <v>0</v>
      </c>
      <c r="AC44" s="122">
        <v>35.71</v>
      </c>
      <c r="AD44" s="122">
        <v>79.790000000000006</v>
      </c>
      <c r="AE44" s="122">
        <v>79.790000000000006</v>
      </c>
      <c r="AF44" s="122">
        <v>0</v>
      </c>
      <c r="AG44" s="122"/>
      <c r="AH44" s="122">
        <v>53.56</v>
      </c>
      <c r="AI44" s="121">
        <v>53.56</v>
      </c>
      <c r="AJ44" s="122">
        <v>0</v>
      </c>
      <c r="AK44" s="122">
        <v>-26.23</v>
      </c>
      <c r="AL44" s="122">
        <v>-26.23</v>
      </c>
      <c r="AM44" s="122">
        <v>0</v>
      </c>
      <c r="AN44" s="122"/>
      <c r="AO44" s="122">
        <v>0</v>
      </c>
      <c r="AP44" s="122">
        <v>0</v>
      </c>
      <c r="AQ44" s="122">
        <v>0</v>
      </c>
      <c r="AR44" s="122"/>
      <c r="AS44" s="122">
        <v>-26.23</v>
      </c>
      <c r="AT44" s="122">
        <v>-26.23</v>
      </c>
      <c r="AU44" s="122">
        <v>0</v>
      </c>
      <c r="AV44" s="122"/>
      <c r="AW44" s="123">
        <v>239.71</v>
      </c>
      <c r="AX44" s="123">
        <v>239.70999999999989</v>
      </c>
      <c r="AY44" s="123">
        <v>0</v>
      </c>
      <c r="AZ44" s="122"/>
    </row>
    <row r="45" spans="1:52" ht="22.5">
      <c r="A45" s="367"/>
      <c r="B45" s="114" t="s">
        <v>341</v>
      </c>
      <c r="C45" s="121">
        <v>205</v>
      </c>
      <c r="D45" s="122">
        <v>218.01</v>
      </c>
      <c r="E45" s="122">
        <v>155.41999999999999</v>
      </c>
      <c r="F45" s="121">
        <v>195.96</v>
      </c>
      <c r="G45" s="122">
        <v>62.59</v>
      </c>
      <c r="H45" s="122">
        <v>22.05</v>
      </c>
      <c r="I45" s="122">
        <v>84.64</v>
      </c>
      <c r="J45" s="121">
        <v>12</v>
      </c>
      <c r="K45" s="122">
        <v>6.83</v>
      </c>
      <c r="L45" s="122">
        <v>134.68</v>
      </c>
      <c r="M45" s="121">
        <v>7</v>
      </c>
      <c r="N45" s="122">
        <v>-127.85</v>
      </c>
      <c r="O45" s="122">
        <v>-0.17</v>
      </c>
      <c r="P45" s="122">
        <v>-128.02000000000001</v>
      </c>
      <c r="Q45" s="121">
        <v>0</v>
      </c>
      <c r="R45" s="122">
        <v>0</v>
      </c>
      <c r="S45" s="122">
        <v>4.91</v>
      </c>
      <c r="T45" s="121">
        <v>0</v>
      </c>
      <c r="U45" s="122">
        <v>-4.91</v>
      </c>
      <c r="V45" s="122">
        <v>0</v>
      </c>
      <c r="W45" s="122">
        <v>-4.91</v>
      </c>
      <c r="X45" s="121">
        <v>83</v>
      </c>
      <c r="Y45" s="121">
        <v>79</v>
      </c>
      <c r="Z45" s="122">
        <v>26.73</v>
      </c>
      <c r="AA45" s="122">
        <v>16.04</v>
      </c>
      <c r="AB45" s="122">
        <v>0</v>
      </c>
      <c r="AC45" s="122">
        <v>10.69</v>
      </c>
      <c r="AD45" s="122">
        <v>46.13</v>
      </c>
      <c r="AE45" s="122">
        <v>46.13</v>
      </c>
      <c r="AF45" s="122">
        <v>0</v>
      </c>
      <c r="AG45" s="128">
        <v>30.76</v>
      </c>
      <c r="AH45" s="122">
        <v>16.04</v>
      </c>
      <c r="AI45" s="121">
        <v>16.04</v>
      </c>
      <c r="AJ45" s="122">
        <v>0</v>
      </c>
      <c r="AK45" s="122">
        <v>-50.16</v>
      </c>
      <c r="AL45" s="122">
        <v>-30.09</v>
      </c>
      <c r="AM45" s="122">
        <v>0</v>
      </c>
      <c r="AN45" s="122">
        <v>-20.07</v>
      </c>
      <c r="AO45" s="113">
        <v>10.69</v>
      </c>
      <c r="AP45" s="122">
        <v>0</v>
      </c>
      <c r="AQ45" s="122">
        <v>0</v>
      </c>
      <c r="AR45" s="113">
        <v>10.69</v>
      </c>
      <c r="AS45" s="113">
        <v>-39.47</v>
      </c>
      <c r="AT45" s="122">
        <v>-30.09</v>
      </c>
      <c r="AU45" s="122">
        <v>0</v>
      </c>
      <c r="AV45" s="113">
        <v>-9.3800000000000008</v>
      </c>
      <c r="AW45" s="123">
        <v>-78.38</v>
      </c>
      <c r="AX45" s="123">
        <v>-78.38</v>
      </c>
      <c r="AY45" s="123"/>
      <c r="AZ45" s="113">
        <v>-9.3800000000000008</v>
      </c>
    </row>
    <row r="46" spans="1:52" ht="22.5">
      <c r="A46" s="367"/>
      <c r="B46" s="114" t="s">
        <v>342</v>
      </c>
      <c r="C46" s="121">
        <v>215</v>
      </c>
      <c r="D46" s="122">
        <v>551.9</v>
      </c>
      <c r="E46" s="122">
        <v>388</v>
      </c>
      <c r="F46" s="121">
        <v>498.75</v>
      </c>
      <c r="G46" s="122">
        <v>163.9</v>
      </c>
      <c r="H46" s="122">
        <v>53.15</v>
      </c>
      <c r="I46" s="122">
        <v>217.05</v>
      </c>
      <c r="J46" s="121">
        <v>0</v>
      </c>
      <c r="K46" s="122">
        <v>0</v>
      </c>
      <c r="L46" s="122">
        <v>1.4</v>
      </c>
      <c r="M46" s="121">
        <v>0</v>
      </c>
      <c r="N46" s="122">
        <v>-1.4</v>
      </c>
      <c r="O46" s="122">
        <v>0</v>
      </c>
      <c r="P46" s="122">
        <v>-1.4</v>
      </c>
      <c r="Q46" s="121">
        <v>1</v>
      </c>
      <c r="R46" s="122">
        <v>6.24</v>
      </c>
      <c r="S46" s="122">
        <v>20.8</v>
      </c>
      <c r="T46" s="121">
        <v>5.67</v>
      </c>
      <c r="U46" s="122">
        <v>-14.56</v>
      </c>
      <c r="V46" s="122">
        <v>0.56999999999999995</v>
      </c>
      <c r="W46" s="122">
        <v>-13.99</v>
      </c>
      <c r="X46" s="121">
        <v>108</v>
      </c>
      <c r="Y46" s="121">
        <v>110</v>
      </c>
      <c r="Z46" s="122">
        <v>35.97</v>
      </c>
      <c r="AA46" s="122">
        <v>21.58</v>
      </c>
      <c r="AB46" s="122">
        <v>0</v>
      </c>
      <c r="AC46" s="122">
        <v>14.39</v>
      </c>
      <c r="AD46" s="122">
        <v>17.920000000000002</v>
      </c>
      <c r="AE46" s="122">
        <v>17.920000000000002</v>
      </c>
      <c r="AF46" s="122">
        <v>0</v>
      </c>
      <c r="AG46" s="128">
        <v>11.95</v>
      </c>
      <c r="AH46" s="122">
        <v>21.58</v>
      </c>
      <c r="AI46" s="121">
        <v>21.58</v>
      </c>
      <c r="AJ46" s="122">
        <v>0</v>
      </c>
      <c r="AK46" s="122">
        <v>6.1000000000000014</v>
      </c>
      <c r="AL46" s="122">
        <v>3.66</v>
      </c>
      <c r="AM46" s="122">
        <v>0</v>
      </c>
      <c r="AN46" s="122">
        <v>2.4400000000000013</v>
      </c>
      <c r="AO46" s="113">
        <v>14.39</v>
      </c>
      <c r="AP46" s="122">
        <v>0</v>
      </c>
      <c r="AQ46" s="122">
        <v>0</v>
      </c>
      <c r="AR46" s="113">
        <v>14.39</v>
      </c>
      <c r="AS46" s="113">
        <v>20.490000000000002</v>
      </c>
      <c r="AT46" s="122">
        <v>3.66</v>
      </c>
      <c r="AU46" s="122">
        <v>0</v>
      </c>
      <c r="AV46" s="113">
        <v>16.830000000000002</v>
      </c>
      <c r="AW46" s="123">
        <v>205.32</v>
      </c>
      <c r="AX46" s="123">
        <v>205.32</v>
      </c>
      <c r="AY46" s="123"/>
      <c r="AZ46" s="113">
        <v>16.830000000000002</v>
      </c>
    </row>
    <row r="47" spans="1:52" ht="22.5">
      <c r="A47" s="367"/>
      <c r="B47" s="114" t="s">
        <v>343</v>
      </c>
      <c r="C47" s="121">
        <v>214</v>
      </c>
      <c r="D47" s="122">
        <v>385.53</v>
      </c>
      <c r="E47" s="122">
        <v>328.33</v>
      </c>
      <c r="F47" s="121">
        <v>348.8</v>
      </c>
      <c r="G47" s="122">
        <v>57.2</v>
      </c>
      <c r="H47" s="122">
        <v>36.729999999999997</v>
      </c>
      <c r="I47" s="122">
        <v>93.929999999999893</v>
      </c>
      <c r="J47" s="121">
        <v>6</v>
      </c>
      <c r="K47" s="122">
        <v>6.09</v>
      </c>
      <c r="L47" s="122">
        <v>5.86</v>
      </c>
      <c r="M47" s="121">
        <v>5.54</v>
      </c>
      <c r="N47" s="122">
        <v>0.23</v>
      </c>
      <c r="O47" s="122">
        <v>0.55000000000000004</v>
      </c>
      <c r="P47" s="122">
        <v>0.77999999999999903</v>
      </c>
      <c r="Q47" s="121">
        <v>0</v>
      </c>
      <c r="R47" s="122">
        <v>0</v>
      </c>
      <c r="S47" s="122">
        <v>2.16</v>
      </c>
      <c r="T47" s="121">
        <v>0</v>
      </c>
      <c r="U47" s="122">
        <v>-2.16</v>
      </c>
      <c r="V47" s="122">
        <v>0</v>
      </c>
      <c r="W47" s="122">
        <v>-2.16</v>
      </c>
      <c r="X47" s="121">
        <v>69</v>
      </c>
      <c r="Y47" s="121">
        <v>69</v>
      </c>
      <c r="Z47" s="122">
        <v>22.77</v>
      </c>
      <c r="AA47" s="122">
        <v>13.66</v>
      </c>
      <c r="AB47" s="122">
        <v>0</v>
      </c>
      <c r="AC47" s="122">
        <v>9.11</v>
      </c>
      <c r="AD47" s="122">
        <v>13.96</v>
      </c>
      <c r="AE47" s="122">
        <v>13.96</v>
      </c>
      <c r="AF47" s="122">
        <v>0</v>
      </c>
      <c r="AG47" s="128">
        <v>9.31</v>
      </c>
      <c r="AH47" s="122">
        <v>13.66</v>
      </c>
      <c r="AI47" s="121">
        <v>13.66</v>
      </c>
      <c r="AJ47" s="122">
        <v>0</v>
      </c>
      <c r="AK47" s="122">
        <v>-0.500000000000002</v>
      </c>
      <c r="AL47" s="122">
        <v>-0.30000000000000099</v>
      </c>
      <c r="AM47" s="122">
        <v>0</v>
      </c>
      <c r="AN47" s="122">
        <v>-0.20000000000000107</v>
      </c>
      <c r="AO47" s="113">
        <v>9.11</v>
      </c>
      <c r="AP47" s="122">
        <v>0</v>
      </c>
      <c r="AQ47" s="122">
        <v>0</v>
      </c>
      <c r="AR47" s="113">
        <v>9.11</v>
      </c>
      <c r="AS47" s="113">
        <v>8.6099999999999977</v>
      </c>
      <c r="AT47" s="122">
        <v>-0.30000000000000099</v>
      </c>
      <c r="AU47" s="122">
        <v>0</v>
      </c>
      <c r="AV47" s="113">
        <v>8.9099999999999984</v>
      </c>
      <c r="AW47" s="123">
        <v>92.249999999999901</v>
      </c>
      <c r="AX47" s="123">
        <v>92.249999999999901</v>
      </c>
      <c r="AY47" s="123"/>
      <c r="AZ47" s="113">
        <v>8.9099999999999984</v>
      </c>
    </row>
    <row r="48" spans="1:52" ht="22.5">
      <c r="A48" s="369"/>
      <c r="B48" s="114" t="s">
        <v>344</v>
      </c>
      <c r="C48" s="121">
        <v>25</v>
      </c>
      <c r="D48" s="122">
        <v>26.36</v>
      </c>
      <c r="E48" s="122">
        <v>9.9</v>
      </c>
      <c r="F48" s="121">
        <v>23.3</v>
      </c>
      <c r="G48" s="122">
        <v>16.46</v>
      </c>
      <c r="H48" s="122">
        <v>3.06</v>
      </c>
      <c r="I48" s="122">
        <v>19.52</v>
      </c>
      <c r="J48" s="121">
        <v>1</v>
      </c>
      <c r="K48" s="122">
        <v>0.46</v>
      </c>
      <c r="L48" s="122">
        <v>0</v>
      </c>
      <c r="M48" s="121">
        <v>0.42</v>
      </c>
      <c r="N48" s="122">
        <v>0.46</v>
      </c>
      <c r="O48" s="122">
        <v>0.04</v>
      </c>
      <c r="P48" s="122">
        <v>0.5</v>
      </c>
      <c r="Q48" s="121">
        <v>0</v>
      </c>
      <c r="R48" s="122">
        <v>0</v>
      </c>
      <c r="S48" s="122">
        <v>0</v>
      </c>
      <c r="T48" s="121">
        <v>0</v>
      </c>
      <c r="U48" s="122">
        <v>0</v>
      </c>
      <c r="V48" s="122">
        <v>0</v>
      </c>
      <c r="W48" s="122">
        <v>0</v>
      </c>
      <c r="X48" s="121">
        <v>12</v>
      </c>
      <c r="Y48" s="121">
        <v>11</v>
      </c>
      <c r="Z48" s="122">
        <v>3.8</v>
      </c>
      <c r="AA48" s="122">
        <v>2.2799999999999998</v>
      </c>
      <c r="AB48" s="122">
        <v>0</v>
      </c>
      <c r="AC48" s="122">
        <v>1.52</v>
      </c>
      <c r="AD48" s="122">
        <v>1.78</v>
      </c>
      <c r="AE48" s="122">
        <v>1.78</v>
      </c>
      <c r="AF48" s="122">
        <v>0</v>
      </c>
      <c r="AG48" s="128">
        <v>1.19</v>
      </c>
      <c r="AH48" s="122">
        <v>2.2799999999999998</v>
      </c>
      <c r="AI48" s="121">
        <v>2.2799999999999998</v>
      </c>
      <c r="AJ48" s="122">
        <v>0</v>
      </c>
      <c r="AK48" s="122">
        <v>0.83000000000000007</v>
      </c>
      <c r="AL48" s="122">
        <v>0.5</v>
      </c>
      <c r="AM48" s="122">
        <v>0</v>
      </c>
      <c r="AN48" s="122">
        <v>0.33000000000000007</v>
      </c>
      <c r="AO48" s="113">
        <v>1.52</v>
      </c>
      <c r="AP48" s="122">
        <v>0</v>
      </c>
      <c r="AQ48" s="122">
        <v>0</v>
      </c>
      <c r="AR48" s="113">
        <v>1.52</v>
      </c>
      <c r="AS48" s="113">
        <v>2.35</v>
      </c>
      <c r="AT48" s="122">
        <v>0.5</v>
      </c>
      <c r="AU48" s="122">
        <v>0</v>
      </c>
      <c r="AV48" s="113">
        <v>1.85</v>
      </c>
      <c r="AW48" s="123">
        <v>20.52</v>
      </c>
      <c r="AX48" s="123">
        <v>20.52</v>
      </c>
      <c r="AY48" s="123"/>
      <c r="AZ48" s="113">
        <v>1.85</v>
      </c>
    </row>
    <row r="49" spans="1:52">
      <c r="A49" s="411" t="s">
        <v>115</v>
      </c>
      <c r="B49" s="120" t="s">
        <v>10</v>
      </c>
      <c r="C49" s="121">
        <v>356</v>
      </c>
      <c r="D49" s="122">
        <v>361.69</v>
      </c>
      <c r="E49" s="122">
        <v>289.93</v>
      </c>
      <c r="F49" s="121">
        <v>325.3</v>
      </c>
      <c r="G49" s="122">
        <v>71.760000000000005</v>
      </c>
      <c r="H49" s="122">
        <v>36.39</v>
      </c>
      <c r="I49" s="122">
        <v>108.15</v>
      </c>
      <c r="J49" s="121">
        <v>7</v>
      </c>
      <c r="K49" s="122">
        <v>4.17</v>
      </c>
      <c r="L49" s="122">
        <v>6.93</v>
      </c>
      <c r="M49" s="121">
        <v>3.8</v>
      </c>
      <c r="N49" s="122">
        <v>-2.76</v>
      </c>
      <c r="O49" s="122">
        <v>0.37</v>
      </c>
      <c r="P49" s="122">
        <v>-2.39</v>
      </c>
      <c r="Q49" s="121">
        <v>2</v>
      </c>
      <c r="R49" s="122">
        <v>3.28</v>
      </c>
      <c r="S49" s="122">
        <v>1.64</v>
      </c>
      <c r="T49" s="121">
        <v>2.98</v>
      </c>
      <c r="U49" s="122">
        <v>1.64</v>
      </c>
      <c r="V49" s="122">
        <v>0.3</v>
      </c>
      <c r="W49" s="122">
        <v>1.94</v>
      </c>
      <c r="X49" s="121">
        <v>127</v>
      </c>
      <c r="Y49" s="121">
        <v>145</v>
      </c>
      <c r="Z49" s="122">
        <v>44.89</v>
      </c>
      <c r="AA49" s="122">
        <v>26.93</v>
      </c>
      <c r="AB49" s="122">
        <v>0</v>
      </c>
      <c r="AC49" s="122">
        <v>17.96</v>
      </c>
      <c r="AD49" s="122">
        <v>59.2</v>
      </c>
      <c r="AE49" s="122">
        <v>59.2</v>
      </c>
      <c r="AF49" s="122">
        <v>0</v>
      </c>
      <c r="AG49" s="122"/>
      <c r="AH49" s="122">
        <v>26.93</v>
      </c>
      <c r="AI49" s="121">
        <v>26.93</v>
      </c>
      <c r="AJ49" s="122">
        <v>0</v>
      </c>
      <c r="AK49" s="122">
        <v>-32.270000000000003</v>
      </c>
      <c r="AL49" s="122">
        <v>-32.270000000000003</v>
      </c>
      <c r="AM49" s="122">
        <v>0</v>
      </c>
      <c r="AN49" s="122"/>
      <c r="AO49" s="122">
        <v>0</v>
      </c>
      <c r="AP49" s="122">
        <v>0</v>
      </c>
      <c r="AQ49" s="122">
        <v>0</v>
      </c>
      <c r="AR49" s="122"/>
      <c r="AS49" s="122">
        <v>-32.270000000000003</v>
      </c>
      <c r="AT49" s="122">
        <v>-32.270000000000003</v>
      </c>
      <c r="AU49" s="122">
        <v>0</v>
      </c>
      <c r="AV49" s="122"/>
      <c r="AW49" s="123">
        <v>75.430000000000007</v>
      </c>
      <c r="AX49" s="123">
        <v>75.429999999999993</v>
      </c>
      <c r="AY49" s="123">
        <v>0</v>
      </c>
      <c r="AZ49" s="122"/>
    </row>
    <row r="50" spans="1:52" ht="22.5">
      <c r="A50" s="367"/>
      <c r="B50" s="114" t="s">
        <v>346</v>
      </c>
      <c r="C50" s="121">
        <v>67</v>
      </c>
      <c r="D50" s="122">
        <v>84.11</v>
      </c>
      <c r="E50" s="122">
        <v>76.38</v>
      </c>
      <c r="F50" s="121">
        <v>75.59</v>
      </c>
      <c r="G50" s="122">
        <v>7.73</v>
      </c>
      <c r="H50" s="122">
        <v>8.52</v>
      </c>
      <c r="I50" s="122">
        <v>16.25</v>
      </c>
      <c r="J50" s="121">
        <v>4</v>
      </c>
      <c r="K50" s="122">
        <v>2.1800000000000002</v>
      </c>
      <c r="L50" s="122">
        <v>2.1800000000000002</v>
      </c>
      <c r="M50" s="121">
        <v>1.99</v>
      </c>
      <c r="N50" s="122">
        <v>0</v>
      </c>
      <c r="O50" s="122">
        <v>0.19</v>
      </c>
      <c r="P50" s="122">
        <v>0.19</v>
      </c>
      <c r="Q50" s="121">
        <v>2</v>
      </c>
      <c r="R50" s="122">
        <v>3.28</v>
      </c>
      <c r="S50" s="122">
        <v>1.64</v>
      </c>
      <c r="T50" s="121">
        <v>2.98</v>
      </c>
      <c r="U50" s="122">
        <v>1.64</v>
      </c>
      <c r="V50" s="122">
        <v>0.3</v>
      </c>
      <c r="W50" s="122">
        <v>1.94</v>
      </c>
      <c r="X50" s="121">
        <v>32</v>
      </c>
      <c r="Y50" s="121">
        <v>23</v>
      </c>
      <c r="Z50" s="122">
        <v>9.08</v>
      </c>
      <c r="AA50" s="122">
        <v>5.45</v>
      </c>
      <c r="AB50" s="122">
        <v>0</v>
      </c>
      <c r="AC50" s="122">
        <v>3.63</v>
      </c>
      <c r="AD50" s="122">
        <v>5.54</v>
      </c>
      <c r="AE50" s="122">
        <v>5.54</v>
      </c>
      <c r="AF50" s="122">
        <v>0</v>
      </c>
      <c r="AG50" s="128">
        <v>3.7</v>
      </c>
      <c r="AH50" s="122">
        <v>5.45</v>
      </c>
      <c r="AI50" s="121">
        <v>5.45</v>
      </c>
      <c r="AJ50" s="122">
        <v>0</v>
      </c>
      <c r="AK50" s="122">
        <v>-0.1600000000000002</v>
      </c>
      <c r="AL50" s="122">
        <v>-8.99999999999999E-2</v>
      </c>
      <c r="AM50" s="122">
        <v>0</v>
      </c>
      <c r="AN50" s="122">
        <v>-7.0000000000000284E-2</v>
      </c>
      <c r="AO50" s="113">
        <v>3.63</v>
      </c>
      <c r="AP50" s="122">
        <v>0</v>
      </c>
      <c r="AQ50" s="122">
        <v>0</v>
      </c>
      <c r="AR50" s="113">
        <v>3.63</v>
      </c>
      <c r="AS50" s="113">
        <v>3.4699999999999998</v>
      </c>
      <c r="AT50" s="122">
        <v>-8.99999999999999E-2</v>
      </c>
      <c r="AU50" s="122">
        <v>0</v>
      </c>
      <c r="AV50" s="113">
        <v>3.5599999999999996</v>
      </c>
      <c r="AW50" s="123">
        <v>18.29</v>
      </c>
      <c r="AX50" s="123">
        <v>18.29</v>
      </c>
      <c r="AY50" s="123"/>
      <c r="AZ50" s="113">
        <v>3.5599999999999996</v>
      </c>
    </row>
    <row r="51" spans="1:52" ht="22.5">
      <c r="A51" s="367"/>
      <c r="B51" s="114" t="s">
        <v>347</v>
      </c>
      <c r="C51" s="121">
        <v>288</v>
      </c>
      <c r="D51" s="122">
        <v>277.23</v>
      </c>
      <c r="E51" s="122">
        <v>213.55</v>
      </c>
      <c r="F51" s="121">
        <v>249.52</v>
      </c>
      <c r="G51" s="122">
        <v>63.68</v>
      </c>
      <c r="H51" s="122">
        <v>27.71</v>
      </c>
      <c r="I51" s="122">
        <v>91.39</v>
      </c>
      <c r="J51" s="121">
        <v>2</v>
      </c>
      <c r="K51" s="122">
        <v>1.21</v>
      </c>
      <c r="L51" s="122">
        <v>4.75</v>
      </c>
      <c r="M51" s="121">
        <v>1.1000000000000001</v>
      </c>
      <c r="N51" s="122">
        <v>-3.54</v>
      </c>
      <c r="O51" s="122">
        <v>0.11</v>
      </c>
      <c r="P51" s="122">
        <v>-3.43</v>
      </c>
      <c r="Q51" s="121">
        <v>0</v>
      </c>
      <c r="R51" s="122">
        <v>0</v>
      </c>
      <c r="S51" s="122">
        <v>0</v>
      </c>
      <c r="T51" s="121">
        <v>0</v>
      </c>
      <c r="U51" s="122">
        <v>0</v>
      </c>
      <c r="V51" s="122">
        <v>0</v>
      </c>
      <c r="W51" s="122">
        <v>0</v>
      </c>
      <c r="X51" s="121">
        <v>95</v>
      </c>
      <c r="Y51" s="121">
        <v>121</v>
      </c>
      <c r="Z51" s="122">
        <v>35.64</v>
      </c>
      <c r="AA51" s="122">
        <v>21.38</v>
      </c>
      <c r="AB51" s="122">
        <v>0</v>
      </c>
      <c r="AC51" s="122">
        <v>14.26</v>
      </c>
      <c r="AD51" s="122">
        <v>53.66</v>
      </c>
      <c r="AE51" s="122">
        <v>53.66</v>
      </c>
      <c r="AF51" s="122">
        <v>0</v>
      </c>
      <c r="AG51" s="128">
        <v>35.770000000000003</v>
      </c>
      <c r="AH51" s="122">
        <v>21.38</v>
      </c>
      <c r="AI51" s="121">
        <v>21.38</v>
      </c>
      <c r="AJ51" s="122">
        <v>0</v>
      </c>
      <c r="AK51" s="122">
        <v>-53.790000000000006</v>
      </c>
      <c r="AL51" s="122">
        <v>-32.28</v>
      </c>
      <c r="AM51" s="122">
        <v>0</v>
      </c>
      <c r="AN51" s="122">
        <v>-21.510000000000005</v>
      </c>
      <c r="AO51" s="113">
        <v>14.26</v>
      </c>
      <c r="AP51" s="122">
        <v>0</v>
      </c>
      <c r="AQ51" s="122">
        <v>0</v>
      </c>
      <c r="AR51" s="113">
        <v>14.26</v>
      </c>
      <c r="AS51" s="113">
        <v>-39.530000000000008</v>
      </c>
      <c r="AT51" s="122">
        <v>-32.28</v>
      </c>
      <c r="AU51" s="122">
        <v>0</v>
      </c>
      <c r="AV51" s="113">
        <v>-7.2500000000000053</v>
      </c>
      <c r="AW51" s="123">
        <v>55.68</v>
      </c>
      <c r="AX51" s="123">
        <v>55.68</v>
      </c>
      <c r="AY51" s="123"/>
      <c r="AZ51" s="113">
        <v>-7.2500000000000053</v>
      </c>
    </row>
    <row r="52" spans="1:52" ht="22.5">
      <c r="A52" s="367"/>
      <c r="B52" s="114" t="s">
        <v>348</v>
      </c>
      <c r="C52" s="121">
        <v>1</v>
      </c>
      <c r="D52" s="122">
        <v>0.35</v>
      </c>
      <c r="E52" s="122">
        <v>0</v>
      </c>
      <c r="F52" s="121">
        <v>0.19</v>
      </c>
      <c r="G52" s="122">
        <v>0.35</v>
      </c>
      <c r="H52" s="122">
        <v>0.16</v>
      </c>
      <c r="I52" s="122">
        <v>0.51</v>
      </c>
      <c r="J52" s="121">
        <v>1</v>
      </c>
      <c r="K52" s="122">
        <v>0.78</v>
      </c>
      <c r="L52" s="122">
        <v>0</v>
      </c>
      <c r="M52" s="121">
        <v>0.71</v>
      </c>
      <c r="N52" s="122">
        <v>0.78</v>
      </c>
      <c r="O52" s="122">
        <v>7.0000000000000104E-2</v>
      </c>
      <c r="P52" s="122">
        <v>0.85</v>
      </c>
      <c r="Q52" s="121">
        <v>0</v>
      </c>
      <c r="R52" s="122">
        <v>0</v>
      </c>
      <c r="S52" s="122">
        <v>0</v>
      </c>
      <c r="T52" s="121">
        <v>0</v>
      </c>
      <c r="U52" s="122">
        <v>0</v>
      </c>
      <c r="V52" s="122">
        <v>0</v>
      </c>
      <c r="W52" s="122">
        <v>0</v>
      </c>
      <c r="X52" s="121">
        <v>0</v>
      </c>
      <c r="Y52" s="121">
        <v>1</v>
      </c>
      <c r="Z52" s="122">
        <v>0.17</v>
      </c>
      <c r="AA52" s="122">
        <v>0.1</v>
      </c>
      <c r="AB52" s="122">
        <v>0</v>
      </c>
      <c r="AC52" s="122">
        <v>7.0000000000000007E-2</v>
      </c>
      <c r="AD52" s="122">
        <v>0</v>
      </c>
      <c r="AE52" s="122">
        <v>0</v>
      </c>
      <c r="AF52" s="122">
        <v>0</v>
      </c>
      <c r="AG52" s="122">
        <v>0</v>
      </c>
      <c r="AH52" s="122">
        <v>0.1</v>
      </c>
      <c r="AI52" s="121">
        <v>0.1</v>
      </c>
      <c r="AJ52" s="122">
        <v>0</v>
      </c>
      <c r="AK52" s="122">
        <v>0.17</v>
      </c>
      <c r="AL52" s="122">
        <v>0.1</v>
      </c>
      <c r="AM52" s="122">
        <v>0</v>
      </c>
      <c r="AN52" s="122">
        <v>7.0000000000000007E-2</v>
      </c>
      <c r="AO52" s="113">
        <v>7.0000000000000007E-2</v>
      </c>
      <c r="AP52" s="122">
        <v>0</v>
      </c>
      <c r="AQ52" s="122">
        <v>0</v>
      </c>
      <c r="AR52" s="113">
        <v>7.0000000000000007E-2</v>
      </c>
      <c r="AS52" s="113">
        <v>0.24000000000000002</v>
      </c>
      <c r="AT52" s="122">
        <v>0.1</v>
      </c>
      <c r="AU52" s="122">
        <v>0</v>
      </c>
      <c r="AV52" s="113">
        <v>0.14000000000000001</v>
      </c>
      <c r="AW52" s="123">
        <v>1.46</v>
      </c>
      <c r="AX52" s="123">
        <v>1.46</v>
      </c>
      <c r="AY52" s="123">
        <v>0</v>
      </c>
      <c r="AZ52" s="113">
        <v>0.14000000000000001</v>
      </c>
    </row>
    <row r="53" spans="1:52">
      <c r="A53" s="411" t="s">
        <v>125</v>
      </c>
      <c r="B53" s="120" t="s">
        <v>10</v>
      </c>
      <c r="C53" s="121">
        <v>423</v>
      </c>
      <c r="D53" s="122">
        <v>374.81</v>
      </c>
      <c r="E53" s="122">
        <v>250.62</v>
      </c>
      <c r="F53" s="121">
        <v>336.81</v>
      </c>
      <c r="G53" s="122">
        <v>124.19</v>
      </c>
      <c r="H53" s="122">
        <v>38</v>
      </c>
      <c r="I53" s="122">
        <v>162.19</v>
      </c>
      <c r="J53" s="121">
        <v>24</v>
      </c>
      <c r="K53" s="122">
        <v>11.2</v>
      </c>
      <c r="L53" s="122">
        <v>10.89</v>
      </c>
      <c r="M53" s="121">
        <v>10.18</v>
      </c>
      <c r="N53" s="122">
        <v>0.31</v>
      </c>
      <c r="O53" s="122">
        <v>1.02</v>
      </c>
      <c r="P53" s="122">
        <v>1.33</v>
      </c>
      <c r="Q53" s="121">
        <v>2</v>
      </c>
      <c r="R53" s="122">
        <v>3.28</v>
      </c>
      <c r="S53" s="122">
        <v>4.91</v>
      </c>
      <c r="T53" s="121">
        <v>2.98</v>
      </c>
      <c r="U53" s="122">
        <v>-1.63</v>
      </c>
      <c r="V53" s="122">
        <v>0.3</v>
      </c>
      <c r="W53" s="122">
        <v>-1.33</v>
      </c>
      <c r="X53" s="121">
        <v>178</v>
      </c>
      <c r="Y53" s="121">
        <v>196</v>
      </c>
      <c r="Z53" s="122">
        <v>61.71</v>
      </c>
      <c r="AA53" s="122">
        <v>37.03</v>
      </c>
      <c r="AB53" s="122">
        <v>0</v>
      </c>
      <c r="AC53" s="122">
        <v>24.68</v>
      </c>
      <c r="AD53" s="122">
        <v>59.8</v>
      </c>
      <c r="AE53" s="122">
        <v>72.37</v>
      </c>
      <c r="AF53" s="122">
        <v>0</v>
      </c>
      <c r="AG53" s="122"/>
      <c r="AH53" s="122">
        <v>37.03</v>
      </c>
      <c r="AI53" s="121">
        <v>37.03</v>
      </c>
      <c r="AJ53" s="122">
        <v>0</v>
      </c>
      <c r="AK53" s="122">
        <v>-35.340000000000003</v>
      </c>
      <c r="AL53" s="122">
        <v>-35.340000000000003</v>
      </c>
      <c r="AM53" s="122">
        <v>0</v>
      </c>
      <c r="AN53" s="122"/>
      <c r="AO53" s="122">
        <v>0</v>
      </c>
      <c r="AP53" s="122">
        <v>0</v>
      </c>
      <c r="AQ53" s="122">
        <v>0</v>
      </c>
      <c r="AR53" s="122"/>
      <c r="AS53" s="122">
        <v>-35.340000000000003</v>
      </c>
      <c r="AT53" s="122">
        <v>-35.340000000000003</v>
      </c>
      <c r="AU53" s="122">
        <v>0</v>
      </c>
      <c r="AV53" s="122"/>
      <c r="AW53" s="123">
        <v>126.85</v>
      </c>
      <c r="AX53" s="123">
        <v>126.84999999999991</v>
      </c>
      <c r="AY53" s="123">
        <v>0</v>
      </c>
      <c r="AZ53" s="122"/>
    </row>
    <row r="54" spans="1:52" ht="22.5">
      <c r="A54" s="367"/>
      <c r="B54" s="114" t="s">
        <v>349</v>
      </c>
      <c r="C54" s="121">
        <v>295</v>
      </c>
      <c r="D54" s="122">
        <v>274.14999999999998</v>
      </c>
      <c r="E54" s="122">
        <v>189.84</v>
      </c>
      <c r="F54" s="121">
        <v>245.93</v>
      </c>
      <c r="G54" s="122">
        <v>84.31</v>
      </c>
      <c r="H54" s="122">
        <v>28.22</v>
      </c>
      <c r="I54" s="122">
        <v>112.53</v>
      </c>
      <c r="J54" s="121">
        <v>18</v>
      </c>
      <c r="K54" s="122">
        <v>8.99</v>
      </c>
      <c r="L54" s="122">
        <v>10.54</v>
      </c>
      <c r="M54" s="121">
        <v>8.17</v>
      </c>
      <c r="N54" s="122">
        <v>-1.55</v>
      </c>
      <c r="O54" s="122">
        <v>0.82</v>
      </c>
      <c r="P54" s="122">
        <v>-0.72999999999999898</v>
      </c>
      <c r="Q54" s="121">
        <v>2</v>
      </c>
      <c r="R54" s="122">
        <v>3.28</v>
      </c>
      <c r="S54" s="122">
        <v>4.91</v>
      </c>
      <c r="T54" s="121">
        <v>2.98</v>
      </c>
      <c r="U54" s="122">
        <v>-1.63</v>
      </c>
      <c r="V54" s="122">
        <v>0.3</v>
      </c>
      <c r="W54" s="122">
        <v>-1.33</v>
      </c>
      <c r="X54" s="121">
        <v>129</v>
      </c>
      <c r="Y54" s="121">
        <v>153</v>
      </c>
      <c r="Z54" s="122">
        <v>46.53</v>
      </c>
      <c r="AA54" s="122">
        <v>27.92</v>
      </c>
      <c r="AB54" s="122">
        <v>0</v>
      </c>
      <c r="AC54" s="122">
        <v>18.61</v>
      </c>
      <c r="AD54" s="122">
        <v>50.49</v>
      </c>
      <c r="AE54" s="122">
        <v>50.49</v>
      </c>
      <c r="AF54" s="122">
        <v>0</v>
      </c>
      <c r="AG54" s="128">
        <v>33.659999999999997</v>
      </c>
      <c r="AH54" s="122">
        <v>27.92</v>
      </c>
      <c r="AI54" s="121">
        <v>27.92</v>
      </c>
      <c r="AJ54" s="122">
        <v>0</v>
      </c>
      <c r="AK54" s="122">
        <v>-37.619999999999997</v>
      </c>
      <c r="AL54" s="122">
        <v>-22.57</v>
      </c>
      <c r="AM54" s="122">
        <v>0</v>
      </c>
      <c r="AN54" s="122">
        <v>-15.049999999999997</v>
      </c>
      <c r="AO54" s="113">
        <v>18.61</v>
      </c>
      <c r="AP54" s="122">
        <v>0</v>
      </c>
      <c r="AQ54" s="122">
        <v>0</v>
      </c>
      <c r="AR54" s="113">
        <v>18.61</v>
      </c>
      <c r="AS54" s="113">
        <v>-19.009999999999998</v>
      </c>
      <c r="AT54" s="122">
        <v>-22.57</v>
      </c>
      <c r="AU54" s="122">
        <v>0</v>
      </c>
      <c r="AV54" s="113">
        <v>3.5600000000000023</v>
      </c>
      <c r="AW54" s="123">
        <v>87.899999999999906</v>
      </c>
      <c r="AX54" s="123">
        <v>87.899999999999906</v>
      </c>
      <c r="AY54" s="123"/>
      <c r="AZ54" s="113">
        <v>3.5600000000000023</v>
      </c>
    </row>
    <row r="55" spans="1:52" ht="22.5">
      <c r="A55" s="367"/>
      <c r="B55" s="114" t="s">
        <v>351</v>
      </c>
      <c r="C55" s="121">
        <v>6</v>
      </c>
      <c r="D55" s="122">
        <v>4.2</v>
      </c>
      <c r="E55" s="122">
        <v>0</v>
      </c>
      <c r="F55" s="121">
        <v>4.2300000000000004</v>
      </c>
      <c r="G55" s="122">
        <v>4.2</v>
      </c>
      <c r="H55" s="122">
        <v>-3.00000000000002E-2</v>
      </c>
      <c r="I55" s="122">
        <v>4.17</v>
      </c>
      <c r="J55" s="121">
        <v>4</v>
      </c>
      <c r="K55" s="122">
        <v>1.4</v>
      </c>
      <c r="L55" s="122">
        <v>0</v>
      </c>
      <c r="M55" s="121">
        <v>1.27</v>
      </c>
      <c r="N55" s="122">
        <v>1.4</v>
      </c>
      <c r="O55" s="122">
        <v>0.13</v>
      </c>
      <c r="P55" s="122">
        <v>1.53</v>
      </c>
      <c r="Q55" s="121">
        <v>0</v>
      </c>
      <c r="R55" s="122">
        <v>0</v>
      </c>
      <c r="S55" s="122">
        <v>0</v>
      </c>
      <c r="T55" s="121">
        <v>0</v>
      </c>
      <c r="U55" s="122">
        <v>0</v>
      </c>
      <c r="V55" s="122">
        <v>0</v>
      </c>
      <c r="W55" s="122">
        <v>0</v>
      </c>
      <c r="X55" s="121">
        <v>2</v>
      </c>
      <c r="Y55" s="121">
        <v>3</v>
      </c>
      <c r="Z55" s="122">
        <v>0.83</v>
      </c>
      <c r="AA55" s="122">
        <v>0.5</v>
      </c>
      <c r="AB55" s="122">
        <v>0</v>
      </c>
      <c r="AC55" s="122">
        <v>0.33</v>
      </c>
      <c r="AD55" s="122">
        <v>0</v>
      </c>
      <c r="AE55" s="122">
        <v>12.57</v>
      </c>
      <c r="AF55" s="122">
        <v>0</v>
      </c>
      <c r="AG55" s="128">
        <v>8.3800000000000008</v>
      </c>
      <c r="AH55" s="122">
        <v>0.5</v>
      </c>
      <c r="AI55" s="121">
        <v>0.5</v>
      </c>
      <c r="AJ55" s="122">
        <v>0</v>
      </c>
      <c r="AK55" s="122">
        <v>-20.12</v>
      </c>
      <c r="AL55" s="122">
        <v>-12.07</v>
      </c>
      <c r="AM55" s="122">
        <v>0</v>
      </c>
      <c r="AN55" s="122">
        <v>-8.0500000000000007</v>
      </c>
      <c r="AO55" s="113">
        <v>0.33</v>
      </c>
      <c r="AP55" s="122">
        <v>0</v>
      </c>
      <c r="AQ55" s="122">
        <v>0</v>
      </c>
      <c r="AR55" s="113">
        <v>0.33</v>
      </c>
      <c r="AS55" s="113">
        <v>-19.79</v>
      </c>
      <c r="AT55" s="122">
        <v>-12.07</v>
      </c>
      <c r="AU55" s="122">
        <v>0</v>
      </c>
      <c r="AV55" s="113">
        <v>-7.7200000000000006</v>
      </c>
      <c r="AW55" s="123">
        <v>-6.37</v>
      </c>
      <c r="AX55" s="123">
        <v>-6.37</v>
      </c>
      <c r="AY55" s="123"/>
      <c r="AZ55" s="113">
        <v>-7.7200000000000006</v>
      </c>
    </row>
    <row r="56" spans="1:52" ht="22.5">
      <c r="A56" s="367"/>
      <c r="B56" s="114" t="s">
        <v>350</v>
      </c>
      <c r="C56" s="121">
        <v>122</v>
      </c>
      <c r="D56" s="122">
        <v>96.46</v>
      </c>
      <c r="E56" s="122">
        <v>60.78</v>
      </c>
      <c r="F56" s="121">
        <v>86.65</v>
      </c>
      <c r="G56" s="122">
        <v>35.68</v>
      </c>
      <c r="H56" s="122">
        <v>9.8099999999999898</v>
      </c>
      <c r="I56" s="122">
        <v>45.49</v>
      </c>
      <c r="J56" s="121">
        <v>2</v>
      </c>
      <c r="K56" s="122">
        <v>0.81</v>
      </c>
      <c r="L56" s="122">
        <v>0.35</v>
      </c>
      <c r="M56" s="121">
        <v>0.74</v>
      </c>
      <c r="N56" s="122">
        <v>0.46</v>
      </c>
      <c r="O56" s="122">
        <v>7.0000000000000104E-2</v>
      </c>
      <c r="P56" s="122">
        <v>0.53</v>
      </c>
      <c r="Q56" s="121">
        <v>0</v>
      </c>
      <c r="R56" s="122">
        <v>0</v>
      </c>
      <c r="S56" s="122">
        <v>0</v>
      </c>
      <c r="T56" s="121">
        <v>0</v>
      </c>
      <c r="U56" s="122">
        <v>0</v>
      </c>
      <c r="V56" s="122">
        <v>0</v>
      </c>
      <c r="W56" s="122">
        <v>0</v>
      </c>
      <c r="X56" s="121">
        <v>47</v>
      </c>
      <c r="Y56" s="121">
        <v>40</v>
      </c>
      <c r="Z56" s="122">
        <v>14.35</v>
      </c>
      <c r="AA56" s="122">
        <v>8.61</v>
      </c>
      <c r="AB56" s="122">
        <v>0</v>
      </c>
      <c r="AC56" s="122">
        <v>5.74</v>
      </c>
      <c r="AD56" s="122">
        <v>9.31</v>
      </c>
      <c r="AE56" s="122">
        <v>9.31</v>
      </c>
      <c r="AF56" s="122">
        <v>0</v>
      </c>
      <c r="AG56" s="128">
        <v>6.2</v>
      </c>
      <c r="AH56" s="122">
        <v>8.61</v>
      </c>
      <c r="AI56" s="121">
        <v>8.61</v>
      </c>
      <c r="AJ56" s="122">
        <v>0</v>
      </c>
      <c r="AK56" s="122">
        <v>-1.160000000000001</v>
      </c>
      <c r="AL56" s="122">
        <v>-0.70000000000000095</v>
      </c>
      <c r="AM56" s="122">
        <v>0</v>
      </c>
      <c r="AN56" s="122">
        <v>-0.45999999999999996</v>
      </c>
      <c r="AO56" s="113">
        <v>5.74</v>
      </c>
      <c r="AP56" s="122">
        <v>0</v>
      </c>
      <c r="AQ56" s="122">
        <v>0</v>
      </c>
      <c r="AR56" s="113">
        <v>5.74</v>
      </c>
      <c r="AS56" s="113">
        <v>4.5799999999999992</v>
      </c>
      <c r="AT56" s="122">
        <v>-0.70000000000000095</v>
      </c>
      <c r="AU56" s="122">
        <v>0</v>
      </c>
      <c r="AV56" s="113">
        <v>5.28</v>
      </c>
      <c r="AW56" s="123">
        <v>45.32</v>
      </c>
      <c r="AX56" s="123">
        <v>45.32</v>
      </c>
      <c r="AY56" s="123"/>
      <c r="AZ56" s="113">
        <v>5.28</v>
      </c>
    </row>
    <row r="57" spans="1:52">
      <c r="A57" s="411" t="s">
        <v>141</v>
      </c>
      <c r="B57" s="120" t="s">
        <v>10</v>
      </c>
      <c r="C57" s="121">
        <v>361</v>
      </c>
      <c r="D57" s="122">
        <v>280.68</v>
      </c>
      <c r="E57" s="122">
        <v>217.36</v>
      </c>
      <c r="F57" s="121">
        <v>252.59</v>
      </c>
      <c r="G57" s="122">
        <v>63.32</v>
      </c>
      <c r="H57" s="122">
        <v>28.09</v>
      </c>
      <c r="I57" s="122">
        <v>91.41</v>
      </c>
      <c r="J57" s="121">
        <v>6</v>
      </c>
      <c r="K57" s="122">
        <v>2.65</v>
      </c>
      <c r="L57" s="122">
        <v>1.73</v>
      </c>
      <c r="M57" s="121">
        <v>2.41</v>
      </c>
      <c r="N57" s="122">
        <v>0.92</v>
      </c>
      <c r="O57" s="122">
        <v>0.24</v>
      </c>
      <c r="P57" s="122">
        <v>1.1599999999999999</v>
      </c>
      <c r="Q57" s="121">
        <v>0</v>
      </c>
      <c r="R57" s="122">
        <v>0</v>
      </c>
      <c r="S57" s="122">
        <v>0</v>
      </c>
      <c r="T57" s="121">
        <v>0</v>
      </c>
      <c r="U57" s="122">
        <v>0</v>
      </c>
      <c r="V57" s="122">
        <v>0</v>
      </c>
      <c r="W57" s="122">
        <v>0</v>
      </c>
      <c r="X57" s="121">
        <v>197</v>
      </c>
      <c r="Y57" s="121">
        <v>197</v>
      </c>
      <c r="Z57" s="122">
        <v>65.010000000000005</v>
      </c>
      <c r="AA57" s="122">
        <v>39</v>
      </c>
      <c r="AB57" s="122">
        <v>0</v>
      </c>
      <c r="AC57" s="122">
        <v>26.01</v>
      </c>
      <c r="AD57" s="122">
        <v>54.65</v>
      </c>
      <c r="AE57" s="122">
        <v>54.65</v>
      </c>
      <c r="AF57" s="122">
        <v>0</v>
      </c>
      <c r="AG57" s="122"/>
      <c r="AH57" s="122">
        <v>39</v>
      </c>
      <c r="AI57" s="121">
        <v>39</v>
      </c>
      <c r="AJ57" s="122">
        <v>0</v>
      </c>
      <c r="AK57" s="122">
        <v>-15.65</v>
      </c>
      <c r="AL57" s="122">
        <v>-15.65</v>
      </c>
      <c r="AM57" s="122">
        <v>0</v>
      </c>
      <c r="AN57" s="122"/>
      <c r="AO57" s="122">
        <v>0</v>
      </c>
      <c r="AP57" s="122">
        <v>0</v>
      </c>
      <c r="AQ57" s="122">
        <v>0</v>
      </c>
      <c r="AR57" s="122"/>
      <c r="AS57" s="122">
        <v>-15.65</v>
      </c>
      <c r="AT57" s="122">
        <v>-15.65</v>
      </c>
      <c r="AU57" s="122">
        <v>0</v>
      </c>
      <c r="AV57" s="122"/>
      <c r="AW57" s="123">
        <v>76.92</v>
      </c>
      <c r="AX57" s="123">
        <v>76.920000000000101</v>
      </c>
      <c r="AY57" s="123">
        <v>0</v>
      </c>
      <c r="AZ57" s="122"/>
    </row>
    <row r="58" spans="1:52" ht="22.5">
      <c r="A58" s="367"/>
      <c r="B58" s="114" t="s">
        <v>352</v>
      </c>
      <c r="C58" s="121">
        <v>351</v>
      </c>
      <c r="D58" s="122">
        <v>271.41000000000003</v>
      </c>
      <c r="E58" s="122">
        <v>203.89</v>
      </c>
      <c r="F58" s="121">
        <v>243.38</v>
      </c>
      <c r="G58" s="122">
        <v>67.52</v>
      </c>
      <c r="H58" s="122">
        <v>28.03</v>
      </c>
      <c r="I58" s="122">
        <v>95.550000000000097</v>
      </c>
      <c r="J58" s="121">
        <v>6</v>
      </c>
      <c r="K58" s="122">
        <v>2.65</v>
      </c>
      <c r="L58" s="122">
        <v>1.73</v>
      </c>
      <c r="M58" s="121">
        <v>2.41</v>
      </c>
      <c r="N58" s="122">
        <v>0.92</v>
      </c>
      <c r="O58" s="122">
        <v>0.24</v>
      </c>
      <c r="P58" s="122">
        <v>1.1599999999999999</v>
      </c>
      <c r="Q58" s="121">
        <v>0</v>
      </c>
      <c r="R58" s="122">
        <v>0</v>
      </c>
      <c r="S58" s="122">
        <v>0</v>
      </c>
      <c r="T58" s="121">
        <v>0</v>
      </c>
      <c r="U58" s="122">
        <v>0</v>
      </c>
      <c r="V58" s="122">
        <v>0</v>
      </c>
      <c r="W58" s="122">
        <v>0</v>
      </c>
      <c r="X58" s="121">
        <v>192</v>
      </c>
      <c r="Y58" s="121">
        <v>194</v>
      </c>
      <c r="Z58" s="122">
        <v>63.69</v>
      </c>
      <c r="AA58" s="122">
        <v>38.21</v>
      </c>
      <c r="AB58" s="122">
        <v>0</v>
      </c>
      <c r="AC58" s="122">
        <v>25.48</v>
      </c>
      <c r="AD58" s="122">
        <v>53.66</v>
      </c>
      <c r="AE58" s="122">
        <v>53.66</v>
      </c>
      <c r="AF58" s="122">
        <v>0</v>
      </c>
      <c r="AG58" s="128">
        <v>35.770000000000003</v>
      </c>
      <c r="AH58" s="122">
        <v>38.21</v>
      </c>
      <c r="AI58" s="121">
        <v>38.21</v>
      </c>
      <c r="AJ58" s="122">
        <v>0</v>
      </c>
      <c r="AK58" s="122">
        <v>-25.740000000000002</v>
      </c>
      <c r="AL58" s="122">
        <v>-15.45</v>
      </c>
      <c r="AM58" s="122">
        <v>0</v>
      </c>
      <c r="AN58" s="122">
        <v>-10.290000000000003</v>
      </c>
      <c r="AO58" s="113">
        <v>25.48</v>
      </c>
      <c r="AP58" s="122">
        <v>0</v>
      </c>
      <c r="AQ58" s="122">
        <v>0</v>
      </c>
      <c r="AR58" s="113">
        <v>25.48</v>
      </c>
      <c r="AS58" s="113">
        <v>-0.26000000000000156</v>
      </c>
      <c r="AT58" s="122">
        <v>-15.45</v>
      </c>
      <c r="AU58" s="122">
        <v>0</v>
      </c>
      <c r="AV58" s="113">
        <v>15.189999999999998</v>
      </c>
      <c r="AW58" s="123">
        <v>81.260000000000105</v>
      </c>
      <c r="AX58" s="123">
        <v>81.260000000000105</v>
      </c>
      <c r="AY58" s="123"/>
      <c r="AZ58" s="113">
        <v>15.189999999999998</v>
      </c>
    </row>
    <row r="59" spans="1:52" ht="22.5">
      <c r="A59" s="369"/>
      <c r="B59" s="114" t="s">
        <v>353</v>
      </c>
      <c r="C59" s="121">
        <v>10</v>
      </c>
      <c r="D59" s="122">
        <v>9.27</v>
      </c>
      <c r="E59" s="122">
        <v>13.47</v>
      </c>
      <c r="F59" s="121">
        <v>9.2100000000000009</v>
      </c>
      <c r="G59" s="122">
        <v>-4.2</v>
      </c>
      <c r="H59" s="122">
        <v>5.99999999999987E-2</v>
      </c>
      <c r="I59" s="122">
        <v>-4.1399999999999997</v>
      </c>
      <c r="J59" s="121">
        <v>0</v>
      </c>
      <c r="K59" s="122">
        <v>0</v>
      </c>
      <c r="L59" s="122">
        <v>0</v>
      </c>
      <c r="M59" s="121">
        <v>0</v>
      </c>
      <c r="N59" s="122">
        <v>0</v>
      </c>
      <c r="O59" s="122">
        <v>0</v>
      </c>
      <c r="P59" s="122">
        <v>0</v>
      </c>
      <c r="Q59" s="121">
        <v>0</v>
      </c>
      <c r="R59" s="122">
        <v>0</v>
      </c>
      <c r="S59" s="122">
        <v>0</v>
      </c>
      <c r="T59" s="121">
        <v>0</v>
      </c>
      <c r="U59" s="122">
        <v>0</v>
      </c>
      <c r="V59" s="122">
        <v>0</v>
      </c>
      <c r="W59" s="122">
        <v>0</v>
      </c>
      <c r="X59" s="121">
        <v>5</v>
      </c>
      <c r="Y59" s="121">
        <v>3</v>
      </c>
      <c r="Z59" s="122">
        <v>1.32</v>
      </c>
      <c r="AA59" s="122">
        <v>0.79</v>
      </c>
      <c r="AB59" s="122">
        <v>0</v>
      </c>
      <c r="AC59" s="122">
        <v>0.53</v>
      </c>
      <c r="AD59" s="122">
        <v>0.99</v>
      </c>
      <c r="AE59" s="122">
        <v>0.99</v>
      </c>
      <c r="AF59" s="122">
        <v>0</v>
      </c>
      <c r="AG59" s="128">
        <v>0.66</v>
      </c>
      <c r="AH59" s="122">
        <v>0.79</v>
      </c>
      <c r="AI59" s="121">
        <v>0.79</v>
      </c>
      <c r="AJ59" s="122">
        <v>0</v>
      </c>
      <c r="AK59" s="122">
        <v>-0.33</v>
      </c>
      <c r="AL59" s="122">
        <v>-0.2</v>
      </c>
      <c r="AM59" s="122">
        <v>0</v>
      </c>
      <c r="AN59" s="122">
        <v>-0.13</v>
      </c>
      <c r="AO59" s="113">
        <v>0.53</v>
      </c>
      <c r="AP59" s="122">
        <v>0</v>
      </c>
      <c r="AQ59" s="122">
        <v>0</v>
      </c>
      <c r="AR59" s="113">
        <v>0.53</v>
      </c>
      <c r="AS59" s="113">
        <v>0.2</v>
      </c>
      <c r="AT59" s="122">
        <v>-0.2</v>
      </c>
      <c r="AU59" s="122">
        <v>0</v>
      </c>
      <c r="AV59" s="113">
        <v>0.4</v>
      </c>
      <c r="AW59" s="123">
        <v>-4.34</v>
      </c>
      <c r="AX59" s="123">
        <v>-4.34</v>
      </c>
      <c r="AY59" s="123"/>
      <c r="AZ59" s="113">
        <v>0.4</v>
      </c>
    </row>
    <row r="60" spans="1:52">
      <c r="A60" s="411" t="s">
        <v>155</v>
      </c>
      <c r="B60" s="120" t="s">
        <v>10</v>
      </c>
      <c r="C60" s="121">
        <v>592</v>
      </c>
      <c r="D60" s="122">
        <v>841.78</v>
      </c>
      <c r="E60" s="122">
        <v>653.97</v>
      </c>
      <c r="F60" s="121">
        <v>760.5</v>
      </c>
      <c r="G60" s="122">
        <v>187.62</v>
      </c>
      <c r="H60" s="122">
        <v>81.28</v>
      </c>
      <c r="I60" s="122">
        <v>268.89999999999998</v>
      </c>
      <c r="J60" s="121">
        <v>4</v>
      </c>
      <c r="K60" s="122">
        <v>3.83</v>
      </c>
      <c r="L60" s="122">
        <v>5.49</v>
      </c>
      <c r="M60" s="121">
        <v>3.48</v>
      </c>
      <c r="N60" s="122">
        <v>-1.66</v>
      </c>
      <c r="O60" s="122">
        <v>0.35</v>
      </c>
      <c r="P60" s="122">
        <v>-1.31</v>
      </c>
      <c r="Q60" s="121">
        <v>1</v>
      </c>
      <c r="R60" s="122">
        <v>1.26</v>
      </c>
      <c r="S60" s="122">
        <v>11.47</v>
      </c>
      <c r="T60" s="121">
        <v>1.1499999999999999</v>
      </c>
      <c r="U60" s="122">
        <v>-10.210000000000001</v>
      </c>
      <c r="V60" s="122">
        <v>0.11</v>
      </c>
      <c r="W60" s="122">
        <v>-10.1</v>
      </c>
      <c r="X60" s="121">
        <v>200</v>
      </c>
      <c r="Y60" s="121">
        <v>223</v>
      </c>
      <c r="Z60" s="122">
        <v>69.8</v>
      </c>
      <c r="AA60" s="122">
        <v>41.88</v>
      </c>
      <c r="AB60" s="122">
        <v>0</v>
      </c>
      <c r="AC60" s="122">
        <v>27.92</v>
      </c>
      <c r="AD60" s="122">
        <v>53.27</v>
      </c>
      <c r="AE60" s="122">
        <v>53.27</v>
      </c>
      <c r="AF60" s="122">
        <v>0</v>
      </c>
      <c r="AG60" s="122"/>
      <c r="AH60" s="122">
        <v>41.88</v>
      </c>
      <c r="AI60" s="121">
        <v>41.88</v>
      </c>
      <c r="AJ60" s="122">
        <v>0</v>
      </c>
      <c r="AK60" s="122">
        <v>-11.39</v>
      </c>
      <c r="AL60" s="122">
        <v>-11.39</v>
      </c>
      <c r="AM60" s="122">
        <v>0</v>
      </c>
      <c r="AN60" s="122"/>
      <c r="AO60" s="122">
        <v>0</v>
      </c>
      <c r="AP60" s="122">
        <v>0</v>
      </c>
      <c r="AQ60" s="122">
        <v>0</v>
      </c>
      <c r="AR60" s="122"/>
      <c r="AS60" s="122">
        <v>-11.39</v>
      </c>
      <c r="AT60" s="122">
        <v>-11.39</v>
      </c>
      <c r="AU60" s="122">
        <v>0</v>
      </c>
      <c r="AV60" s="122"/>
      <c r="AW60" s="123">
        <v>246.1</v>
      </c>
      <c r="AX60" s="123">
        <v>246.1</v>
      </c>
      <c r="AY60" s="123">
        <v>0</v>
      </c>
      <c r="AZ60" s="122"/>
    </row>
    <row r="61" spans="1:52" ht="22.5">
      <c r="A61" s="367"/>
      <c r="B61" s="114" t="s">
        <v>355</v>
      </c>
      <c r="C61" s="121">
        <v>308</v>
      </c>
      <c r="D61" s="122">
        <v>303.95999999999998</v>
      </c>
      <c r="E61" s="122">
        <v>284.33999999999997</v>
      </c>
      <c r="F61" s="121">
        <v>273.69</v>
      </c>
      <c r="G61" s="122">
        <v>19.62</v>
      </c>
      <c r="H61" s="122">
        <v>30.27</v>
      </c>
      <c r="I61" s="122">
        <v>49.89</v>
      </c>
      <c r="J61" s="121">
        <v>2</v>
      </c>
      <c r="K61" s="122">
        <v>1.44</v>
      </c>
      <c r="L61" s="122">
        <v>2.3199999999999998</v>
      </c>
      <c r="M61" s="121">
        <v>1.31</v>
      </c>
      <c r="N61" s="122">
        <v>-0.88</v>
      </c>
      <c r="O61" s="122">
        <v>0.13</v>
      </c>
      <c r="P61" s="122">
        <v>-0.75</v>
      </c>
      <c r="Q61" s="121">
        <v>1</v>
      </c>
      <c r="R61" s="122">
        <v>1.26</v>
      </c>
      <c r="S61" s="122">
        <v>8.5</v>
      </c>
      <c r="T61" s="121">
        <v>1.1499999999999999</v>
      </c>
      <c r="U61" s="122">
        <v>-7.24</v>
      </c>
      <c r="V61" s="122">
        <v>0.11</v>
      </c>
      <c r="W61" s="122">
        <v>-7.13</v>
      </c>
      <c r="X61" s="121">
        <v>119</v>
      </c>
      <c r="Y61" s="121">
        <v>122</v>
      </c>
      <c r="Z61" s="122">
        <v>39.770000000000003</v>
      </c>
      <c r="AA61" s="122">
        <v>23.86</v>
      </c>
      <c r="AB61" s="122">
        <v>0</v>
      </c>
      <c r="AC61" s="122">
        <v>15.91</v>
      </c>
      <c r="AD61" s="122">
        <v>38.909999999999997</v>
      </c>
      <c r="AE61" s="122">
        <v>38.909999999999997</v>
      </c>
      <c r="AF61" s="122">
        <v>0</v>
      </c>
      <c r="AG61" s="128">
        <v>25.94</v>
      </c>
      <c r="AH61" s="122">
        <v>23.86</v>
      </c>
      <c r="AI61" s="121">
        <v>23.86</v>
      </c>
      <c r="AJ61" s="122">
        <v>0</v>
      </c>
      <c r="AK61" s="122">
        <v>-25.080000000000002</v>
      </c>
      <c r="AL61" s="122">
        <v>-15.05</v>
      </c>
      <c r="AM61" s="122">
        <v>0</v>
      </c>
      <c r="AN61" s="122">
        <v>-10.030000000000001</v>
      </c>
      <c r="AO61" s="113">
        <v>15.91</v>
      </c>
      <c r="AP61" s="122">
        <v>0</v>
      </c>
      <c r="AQ61" s="122">
        <v>0</v>
      </c>
      <c r="AR61" s="113">
        <v>15.91</v>
      </c>
      <c r="AS61" s="113">
        <v>-9.1700000000000017</v>
      </c>
      <c r="AT61" s="122">
        <v>-15.05</v>
      </c>
      <c r="AU61" s="122">
        <v>0</v>
      </c>
      <c r="AV61" s="113">
        <v>5.879999999999999</v>
      </c>
      <c r="AW61" s="123">
        <v>26.96</v>
      </c>
      <c r="AX61" s="123">
        <v>26.96</v>
      </c>
      <c r="AY61" s="123"/>
      <c r="AZ61" s="113">
        <v>5.879999999999999</v>
      </c>
    </row>
    <row r="62" spans="1:52">
      <c r="A62" s="369"/>
      <c r="B62" s="114" t="s">
        <v>356</v>
      </c>
      <c r="C62" s="121">
        <v>284</v>
      </c>
      <c r="D62" s="122">
        <v>537.82000000000005</v>
      </c>
      <c r="E62" s="122">
        <v>369.63</v>
      </c>
      <c r="F62" s="121">
        <v>486.81</v>
      </c>
      <c r="G62" s="122">
        <v>168</v>
      </c>
      <c r="H62" s="122">
        <v>51.01</v>
      </c>
      <c r="I62" s="122">
        <v>219.01</v>
      </c>
      <c r="J62" s="121">
        <v>2</v>
      </c>
      <c r="K62" s="122">
        <v>2.39</v>
      </c>
      <c r="L62" s="122">
        <v>3.17</v>
      </c>
      <c r="M62" s="121">
        <v>2.17</v>
      </c>
      <c r="N62" s="122">
        <v>-0.78</v>
      </c>
      <c r="O62" s="122">
        <v>0.22</v>
      </c>
      <c r="P62" s="122">
        <v>-0.56000000000000005</v>
      </c>
      <c r="Q62" s="121">
        <v>0</v>
      </c>
      <c r="R62" s="122">
        <v>0</v>
      </c>
      <c r="S62" s="122">
        <v>2.97</v>
      </c>
      <c r="T62" s="121">
        <v>0</v>
      </c>
      <c r="U62" s="122">
        <v>-2.97</v>
      </c>
      <c r="V62" s="122">
        <v>0</v>
      </c>
      <c r="W62" s="122">
        <v>-2.97</v>
      </c>
      <c r="X62" s="121">
        <v>81</v>
      </c>
      <c r="Y62" s="121">
        <v>101</v>
      </c>
      <c r="Z62" s="122">
        <v>30.03</v>
      </c>
      <c r="AA62" s="122">
        <v>18.02</v>
      </c>
      <c r="AB62" s="122">
        <v>0</v>
      </c>
      <c r="AC62" s="122">
        <v>12.01</v>
      </c>
      <c r="AD62" s="122">
        <v>14.36</v>
      </c>
      <c r="AE62" s="122">
        <v>14.36</v>
      </c>
      <c r="AF62" s="122">
        <v>0</v>
      </c>
      <c r="AG62" s="128">
        <v>9.57</v>
      </c>
      <c r="AH62" s="122">
        <v>18.02</v>
      </c>
      <c r="AI62" s="121">
        <v>18.02</v>
      </c>
      <c r="AJ62" s="122">
        <v>0</v>
      </c>
      <c r="AK62" s="122">
        <v>6.1</v>
      </c>
      <c r="AL62" s="122">
        <v>3.66</v>
      </c>
      <c r="AM62" s="122">
        <v>0</v>
      </c>
      <c r="AN62" s="122">
        <v>2.4399999999999995</v>
      </c>
      <c r="AO62" s="113">
        <v>12.01</v>
      </c>
      <c r="AP62" s="122">
        <v>0</v>
      </c>
      <c r="AQ62" s="122">
        <v>0</v>
      </c>
      <c r="AR62" s="113">
        <v>12.01</v>
      </c>
      <c r="AS62" s="113">
        <v>18.11</v>
      </c>
      <c r="AT62" s="122">
        <v>3.66</v>
      </c>
      <c r="AU62" s="122">
        <v>0</v>
      </c>
      <c r="AV62" s="113">
        <v>14.45</v>
      </c>
      <c r="AW62" s="123">
        <v>219.14</v>
      </c>
      <c r="AX62" s="123">
        <v>219.14</v>
      </c>
      <c r="AY62" s="123"/>
      <c r="AZ62" s="113">
        <v>14.45</v>
      </c>
    </row>
    <row r="63" spans="1:52">
      <c r="A63" s="411" t="s">
        <v>164</v>
      </c>
      <c r="B63" s="120" t="s">
        <v>10</v>
      </c>
      <c r="C63" s="121">
        <v>263</v>
      </c>
      <c r="D63" s="122">
        <v>219.6</v>
      </c>
      <c r="E63" s="122">
        <v>111.04</v>
      </c>
      <c r="F63" s="121">
        <v>196.68</v>
      </c>
      <c r="G63" s="122">
        <v>108.56</v>
      </c>
      <c r="H63" s="122">
        <v>22.92</v>
      </c>
      <c r="I63" s="122">
        <v>131.47999999999999</v>
      </c>
      <c r="J63" s="121">
        <v>24</v>
      </c>
      <c r="K63" s="122">
        <v>10.54</v>
      </c>
      <c r="L63" s="122">
        <v>65.52</v>
      </c>
      <c r="M63" s="121">
        <v>9.58</v>
      </c>
      <c r="N63" s="122">
        <v>-54.98</v>
      </c>
      <c r="O63" s="122">
        <v>0.96</v>
      </c>
      <c r="P63" s="122">
        <v>-54.02</v>
      </c>
      <c r="Q63" s="121">
        <v>0</v>
      </c>
      <c r="R63" s="122">
        <v>0</v>
      </c>
      <c r="S63" s="122">
        <v>1.38</v>
      </c>
      <c r="T63" s="121">
        <v>0</v>
      </c>
      <c r="U63" s="122">
        <v>-1.38</v>
      </c>
      <c r="V63" s="122">
        <v>0</v>
      </c>
      <c r="W63" s="122">
        <v>-1.38</v>
      </c>
      <c r="X63" s="121">
        <v>129</v>
      </c>
      <c r="Y63" s="121">
        <v>131</v>
      </c>
      <c r="Z63" s="122">
        <v>42.9</v>
      </c>
      <c r="AA63" s="122">
        <v>25.74</v>
      </c>
      <c r="AB63" s="122">
        <v>0</v>
      </c>
      <c r="AC63" s="122">
        <v>17.16</v>
      </c>
      <c r="AD63" s="122">
        <v>47.72</v>
      </c>
      <c r="AE63" s="122">
        <v>47.82</v>
      </c>
      <c r="AF63" s="122">
        <v>0</v>
      </c>
      <c r="AG63" s="122"/>
      <c r="AH63" s="122">
        <v>25.74</v>
      </c>
      <c r="AI63" s="121">
        <v>25.74</v>
      </c>
      <c r="AJ63" s="122">
        <v>0</v>
      </c>
      <c r="AK63" s="122">
        <v>-22.08</v>
      </c>
      <c r="AL63" s="122">
        <v>-22.08</v>
      </c>
      <c r="AM63" s="122">
        <v>0</v>
      </c>
      <c r="AN63" s="122"/>
      <c r="AO63" s="122">
        <v>0</v>
      </c>
      <c r="AP63" s="122">
        <v>0</v>
      </c>
      <c r="AQ63" s="122">
        <v>0</v>
      </c>
      <c r="AR63" s="122"/>
      <c r="AS63" s="122">
        <v>-22.08</v>
      </c>
      <c r="AT63" s="122">
        <v>-22.08</v>
      </c>
      <c r="AU63" s="122">
        <v>0</v>
      </c>
      <c r="AV63" s="122"/>
      <c r="AW63" s="123">
        <v>54</v>
      </c>
      <c r="AX63" s="123">
        <v>54</v>
      </c>
      <c r="AY63" s="123">
        <v>0</v>
      </c>
      <c r="AZ63" s="122"/>
    </row>
    <row r="64" spans="1:52" ht="22.5">
      <c r="A64" s="371"/>
      <c r="B64" s="114" t="s">
        <v>405</v>
      </c>
      <c r="C64" s="121">
        <v>5</v>
      </c>
      <c r="D64" s="122">
        <v>5.78</v>
      </c>
      <c r="E64" s="122">
        <v>2.58</v>
      </c>
      <c r="F64" s="121">
        <v>4.8</v>
      </c>
      <c r="G64" s="122">
        <v>3.2</v>
      </c>
      <c r="H64" s="122">
        <v>0.98</v>
      </c>
      <c r="I64" s="122">
        <v>4.18</v>
      </c>
      <c r="J64" s="121">
        <v>0</v>
      </c>
      <c r="K64" s="122">
        <v>0</v>
      </c>
      <c r="L64" s="122">
        <v>0</v>
      </c>
      <c r="M64" s="121">
        <v>0</v>
      </c>
      <c r="N64" s="122">
        <v>0</v>
      </c>
      <c r="O64" s="122">
        <v>0</v>
      </c>
      <c r="P64" s="122">
        <v>0</v>
      </c>
      <c r="Q64" s="121">
        <v>0</v>
      </c>
      <c r="R64" s="122">
        <v>0</v>
      </c>
      <c r="S64" s="122">
        <v>0</v>
      </c>
      <c r="T64" s="121">
        <v>0</v>
      </c>
      <c r="U64" s="122">
        <v>0</v>
      </c>
      <c r="V64" s="122">
        <v>0</v>
      </c>
      <c r="W64" s="122">
        <v>0</v>
      </c>
      <c r="X64" s="121">
        <v>1</v>
      </c>
      <c r="Y64" s="121">
        <v>1</v>
      </c>
      <c r="Z64" s="122">
        <v>0.33</v>
      </c>
      <c r="AA64" s="122">
        <v>0.2</v>
      </c>
      <c r="AB64" s="122">
        <v>0</v>
      </c>
      <c r="AC64" s="122">
        <v>0.13</v>
      </c>
      <c r="AD64" s="122">
        <v>0</v>
      </c>
      <c r="AE64" s="122">
        <v>0.1</v>
      </c>
      <c r="AF64" s="122">
        <v>0</v>
      </c>
      <c r="AG64" s="128">
        <v>7.0000000000000007E-2</v>
      </c>
      <c r="AH64" s="122">
        <v>0.2</v>
      </c>
      <c r="AI64" s="121">
        <v>0.2</v>
      </c>
      <c r="AJ64" s="122">
        <v>0</v>
      </c>
      <c r="AK64" s="122">
        <v>0.16</v>
      </c>
      <c r="AL64" s="122">
        <v>0.1</v>
      </c>
      <c r="AM64" s="122">
        <v>0</v>
      </c>
      <c r="AN64" s="122">
        <v>0.06</v>
      </c>
      <c r="AO64" s="113">
        <v>0.13</v>
      </c>
      <c r="AP64" s="122">
        <v>0</v>
      </c>
      <c r="AQ64" s="122">
        <v>0</v>
      </c>
      <c r="AR64" s="113">
        <v>0.13</v>
      </c>
      <c r="AS64" s="113">
        <v>0.29000000000000004</v>
      </c>
      <c r="AT64" s="122">
        <v>0.1</v>
      </c>
      <c r="AU64" s="122">
        <v>0</v>
      </c>
      <c r="AV64" s="113">
        <v>0.19</v>
      </c>
      <c r="AW64" s="123">
        <v>4.28</v>
      </c>
      <c r="AX64" s="123">
        <v>4.28</v>
      </c>
      <c r="AY64" s="129"/>
      <c r="AZ64" s="113">
        <v>0.19</v>
      </c>
    </row>
    <row r="65" spans="1:52" ht="22.5">
      <c r="A65" s="367"/>
      <c r="B65" s="114" t="s">
        <v>358</v>
      </c>
      <c r="C65" s="121">
        <v>258</v>
      </c>
      <c r="D65" s="122">
        <v>213.82</v>
      </c>
      <c r="E65" s="122">
        <v>108.46</v>
      </c>
      <c r="F65" s="121">
        <v>191.87819400000001</v>
      </c>
      <c r="G65" s="122">
        <v>105.36</v>
      </c>
      <c r="H65" s="122">
        <v>21.941806</v>
      </c>
      <c r="I65" s="122">
        <v>127.301806</v>
      </c>
      <c r="J65" s="121">
        <v>24</v>
      </c>
      <c r="K65" s="122">
        <v>10.54</v>
      </c>
      <c r="L65" s="122">
        <v>65.52</v>
      </c>
      <c r="M65" s="121">
        <v>9.58</v>
      </c>
      <c r="N65" s="122">
        <v>-54.98</v>
      </c>
      <c r="O65" s="122">
        <v>0.95999999999999897</v>
      </c>
      <c r="P65" s="122">
        <v>-54.02</v>
      </c>
      <c r="Q65" s="121">
        <v>0</v>
      </c>
      <c r="R65" s="122">
        <v>0</v>
      </c>
      <c r="S65" s="122">
        <v>1.38</v>
      </c>
      <c r="T65" s="121">
        <v>0</v>
      </c>
      <c r="U65" s="122">
        <v>-1.38</v>
      </c>
      <c r="V65" s="122">
        <v>0</v>
      </c>
      <c r="W65" s="122">
        <v>-1.38</v>
      </c>
      <c r="X65" s="121">
        <v>128</v>
      </c>
      <c r="Y65" s="121">
        <v>130</v>
      </c>
      <c r="Z65" s="122">
        <v>42.57</v>
      </c>
      <c r="AA65" s="122">
        <v>25.54</v>
      </c>
      <c r="AB65" s="122">
        <v>0</v>
      </c>
      <c r="AC65" s="122">
        <v>17.03</v>
      </c>
      <c r="AD65" s="122">
        <v>47.72</v>
      </c>
      <c r="AE65" s="122">
        <v>47.72</v>
      </c>
      <c r="AF65" s="122">
        <v>0</v>
      </c>
      <c r="AG65" s="128">
        <v>31.81</v>
      </c>
      <c r="AH65" s="122">
        <v>25.54</v>
      </c>
      <c r="AI65" s="121">
        <v>25.54</v>
      </c>
      <c r="AJ65" s="122">
        <v>0</v>
      </c>
      <c r="AK65" s="122">
        <v>-36.959999999999994</v>
      </c>
      <c r="AL65" s="122">
        <v>-22.18</v>
      </c>
      <c r="AM65" s="122">
        <v>0</v>
      </c>
      <c r="AN65" s="122">
        <v>-14.779999999999998</v>
      </c>
      <c r="AO65" s="113">
        <v>17.03</v>
      </c>
      <c r="AP65" s="122">
        <v>0</v>
      </c>
      <c r="AQ65" s="122">
        <v>0</v>
      </c>
      <c r="AR65" s="113">
        <v>17.03</v>
      </c>
      <c r="AS65" s="113">
        <v>-19.929999999999996</v>
      </c>
      <c r="AT65" s="122">
        <v>-22.18</v>
      </c>
      <c r="AU65" s="122">
        <v>0</v>
      </c>
      <c r="AV65" s="113">
        <v>2.2500000000000036</v>
      </c>
      <c r="AW65" s="123">
        <v>49.721806000000001</v>
      </c>
      <c r="AX65" s="123">
        <v>49.72</v>
      </c>
      <c r="AY65" s="123"/>
      <c r="AZ65" s="113">
        <v>2.2500000000000036</v>
      </c>
    </row>
    <row r="66" spans="1:52">
      <c r="A66" s="411" t="s">
        <v>180</v>
      </c>
      <c r="B66" s="120" t="s">
        <v>10</v>
      </c>
      <c r="C66" s="121">
        <v>255</v>
      </c>
      <c r="D66" s="122">
        <v>216.66</v>
      </c>
      <c r="E66" s="122">
        <v>196.95</v>
      </c>
      <c r="F66" s="121">
        <v>218.47</v>
      </c>
      <c r="G66" s="122">
        <v>19.71</v>
      </c>
      <c r="H66" s="122">
        <v>-1.81</v>
      </c>
      <c r="I66" s="122">
        <v>17.899999999999999</v>
      </c>
      <c r="J66" s="121">
        <v>1</v>
      </c>
      <c r="K66" s="122">
        <v>0.46</v>
      </c>
      <c r="L66" s="122">
        <v>0.46</v>
      </c>
      <c r="M66" s="121">
        <v>0.42</v>
      </c>
      <c r="N66" s="122">
        <v>0</v>
      </c>
      <c r="O66" s="122">
        <v>0.04</v>
      </c>
      <c r="P66" s="122">
        <v>0.04</v>
      </c>
      <c r="Q66" s="121">
        <v>0</v>
      </c>
      <c r="R66" s="122">
        <v>0</v>
      </c>
      <c r="S66" s="122">
        <v>0</v>
      </c>
      <c r="T66" s="121">
        <v>0</v>
      </c>
      <c r="U66" s="122">
        <v>0</v>
      </c>
      <c r="V66" s="122">
        <v>0</v>
      </c>
      <c r="W66" s="122">
        <v>0</v>
      </c>
      <c r="X66" s="121">
        <v>92</v>
      </c>
      <c r="Y66" s="121">
        <v>116</v>
      </c>
      <c r="Z66" s="122">
        <v>34.33</v>
      </c>
      <c r="AA66" s="122">
        <v>20.6</v>
      </c>
      <c r="AB66" s="122">
        <v>0</v>
      </c>
      <c r="AC66" s="122">
        <v>13.73</v>
      </c>
      <c r="AD66" s="122">
        <v>19.010000000000002</v>
      </c>
      <c r="AE66" s="122">
        <v>19.010000000000002</v>
      </c>
      <c r="AF66" s="122">
        <v>0</v>
      </c>
      <c r="AG66" s="122"/>
      <c r="AH66" s="122">
        <v>19.11</v>
      </c>
      <c r="AI66" s="121">
        <v>19.11</v>
      </c>
      <c r="AJ66" s="122">
        <v>0</v>
      </c>
      <c r="AK66" s="122">
        <v>1.59</v>
      </c>
      <c r="AL66" s="122">
        <v>1.59</v>
      </c>
      <c r="AM66" s="122">
        <v>0</v>
      </c>
      <c r="AN66" s="122"/>
      <c r="AO66" s="122">
        <v>1.49</v>
      </c>
      <c r="AP66" s="122">
        <v>1.49</v>
      </c>
      <c r="AQ66" s="122">
        <v>0</v>
      </c>
      <c r="AR66" s="122"/>
      <c r="AS66" s="122">
        <v>3.08</v>
      </c>
      <c r="AT66" s="122">
        <v>3.08</v>
      </c>
      <c r="AU66" s="122">
        <v>0</v>
      </c>
      <c r="AV66" s="122"/>
      <c r="AW66" s="123">
        <v>21.02</v>
      </c>
      <c r="AX66" s="123">
        <v>21.020000000000003</v>
      </c>
      <c r="AY66" s="123">
        <v>0</v>
      </c>
      <c r="AZ66" s="122"/>
    </row>
    <row r="67" spans="1:52" ht="22.5">
      <c r="A67" s="367"/>
      <c r="B67" s="114" t="s">
        <v>361</v>
      </c>
      <c r="C67" s="121">
        <v>255</v>
      </c>
      <c r="D67" s="122">
        <v>216.66</v>
      </c>
      <c r="E67" s="122">
        <v>177.68</v>
      </c>
      <c r="F67" s="121">
        <v>195.47</v>
      </c>
      <c r="G67" s="122">
        <v>38.979999999999997</v>
      </c>
      <c r="H67" s="122">
        <v>21.19</v>
      </c>
      <c r="I67" s="122">
        <v>60.17</v>
      </c>
      <c r="J67" s="121">
        <v>1</v>
      </c>
      <c r="K67" s="122">
        <v>0.46</v>
      </c>
      <c r="L67" s="122">
        <v>0.46</v>
      </c>
      <c r="M67" s="121">
        <v>0.42</v>
      </c>
      <c r="N67" s="122">
        <v>0</v>
      </c>
      <c r="O67" s="122">
        <v>0.04</v>
      </c>
      <c r="P67" s="122">
        <v>0.04</v>
      </c>
      <c r="Q67" s="121">
        <v>0</v>
      </c>
      <c r="R67" s="122">
        <v>0</v>
      </c>
      <c r="S67" s="122">
        <v>0</v>
      </c>
      <c r="T67" s="121">
        <v>0</v>
      </c>
      <c r="U67" s="122">
        <v>0</v>
      </c>
      <c r="V67" s="122">
        <v>0</v>
      </c>
      <c r="W67" s="122">
        <v>0</v>
      </c>
      <c r="X67" s="121">
        <v>92</v>
      </c>
      <c r="Y67" s="121">
        <v>101</v>
      </c>
      <c r="Z67" s="122">
        <v>31.85</v>
      </c>
      <c r="AA67" s="122">
        <v>19.11</v>
      </c>
      <c r="AB67" s="122">
        <v>0</v>
      </c>
      <c r="AC67" s="122">
        <v>12.74</v>
      </c>
      <c r="AD67" s="122">
        <v>17.72</v>
      </c>
      <c r="AE67" s="122">
        <v>17.72</v>
      </c>
      <c r="AF67" s="122">
        <v>0</v>
      </c>
      <c r="AG67" s="128">
        <v>11.81</v>
      </c>
      <c r="AH67" s="122">
        <v>19.11</v>
      </c>
      <c r="AI67" s="121">
        <v>19.11</v>
      </c>
      <c r="AJ67" s="122">
        <v>0</v>
      </c>
      <c r="AK67" s="122">
        <v>2.3199999999999994</v>
      </c>
      <c r="AL67" s="122">
        <v>1.39</v>
      </c>
      <c r="AM67" s="122">
        <v>0</v>
      </c>
      <c r="AN67" s="122">
        <v>0.92999999999999972</v>
      </c>
      <c r="AO67" s="113">
        <v>12.74</v>
      </c>
      <c r="AP67" s="122">
        <v>0</v>
      </c>
      <c r="AQ67" s="122">
        <v>0</v>
      </c>
      <c r="AR67" s="113">
        <v>12.74</v>
      </c>
      <c r="AS67" s="113">
        <v>15.06</v>
      </c>
      <c r="AT67" s="122">
        <v>1.39</v>
      </c>
      <c r="AU67" s="122">
        <v>0</v>
      </c>
      <c r="AV67" s="113">
        <v>13.67</v>
      </c>
      <c r="AW67" s="123">
        <v>61.6</v>
      </c>
      <c r="AX67" s="123">
        <v>61.6</v>
      </c>
      <c r="AY67" s="123"/>
      <c r="AZ67" s="113">
        <v>13.67</v>
      </c>
    </row>
    <row r="68" spans="1:52" ht="22.5">
      <c r="A68" s="369"/>
      <c r="B68" s="114" t="s">
        <v>362</v>
      </c>
      <c r="C68" s="121">
        <v>0</v>
      </c>
      <c r="D68" s="122">
        <v>0</v>
      </c>
      <c r="E68" s="122">
        <v>19.27</v>
      </c>
      <c r="F68" s="121">
        <v>23</v>
      </c>
      <c r="G68" s="122">
        <v>-19.27</v>
      </c>
      <c r="H68" s="122">
        <v>-23</v>
      </c>
      <c r="I68" s="122">
        <v>-42.27</v>
      </c>
      <c r="J68" s="121">
        <v>0</v>
      </c>
      <c r="K68" s="122">
        <v>0</v>
      </c>
      <c r="L68" s="122">
        <v>0</v>
      </c>
      <c r="M68" s="121">
        <v>0</v>
      </c>
      <c r="N68" s="122">
        <v>0</v>
      </c>
      <c r="O68" s="122">
        <v>0</v>
      </c>
      <c r="P68" s="122">
        <v>0</v>
      </c>
      <c r="Q68" s="121">
        <v>0</v>
      </c>
      <c r="R68" s="122">
        <v>0</v>
      </c>
      <c r="S68" s="122">
        <v>0</v>
      </c>
      <c r="T68" s="121">
        <v>0</v>
      </c>
      <c r="U68" s="122">
        <v>0</v>
      </c>
      <c r="V68" s="122">
        <v>0</v>
      </c>
      <c r="W68" s="122">
        <v>0</v>
      </c>
      <c r="X68" s="121">
        <v>0</v>
      </c>
      <c r="Y68" s="121">
        <v>15</v>
      </c>
      <c r="Z68" s="122">
        <v>2.48</v>
      </c>
      <c r="AA68" s="122">
        <v>1.49</v>
      </c>
      <c r="AB68" s="122">
        <v>0</v>
      </c>
      <c r="AC68" s="122">
        <v>0.99</v>
      </c>
      <c r="AD68" s="122">
        <v>1.29</v>
      </c>
      <c r="AE68" s="122">
        <v>1.29</v>
      </c>
      <c r="AF68" s="122">
        <v>0</v>
      </c>
      <c r="AG68" s="128">
        <v>0.86</v>
      </c>
      <c r="AH68" s="122">
        <v>0</v>
      </c>
      <c r="AI68" s="121">
        <v>0</v>
      </c>
      <c r="AJ68" s="122">
        <v>0</v>
      </c>
      <c r="AK68" s="122">
        <v>0.33</v>
      </c>
      <c r="AL68" s="122">
        <v>0.2</v>
      </c>
      <c r="AM68" s="122">
        <v>0</v>
      </c>
      <c r="AN68" s="122">
        <v>0.13</v>
      </c>
      <c r="AO68" s="113">
        <v>2.48</v>
      </c>
      <c r="AP68" s="122">
        <v>1.49</v>
      </c>
      <c r="AQ68" s="122">
        <v>0</v>
      </c>
      <c r="AR68" s="113">
        <v>0.99</v>
      </c>
      <c r="AS68" s="113">
        <v>2.81</v>
      </c>
      <c r="AT68" s="122">
        <v>1.69</v>
      </c>
      <c r="AU68" s="122">
        <v>0</v>
      </c>
      <c r="AV68" s="113">
        <v>1.1200000000000001</v>
      </c>
      <c r="AW68" s="123">
        <v>-40.58</v>
      </c>
      <c r="AX68" s="123">
        <v>-40.58</v>
      </c>
      <c r="AY68" s="123"/>
      <c r="AZ68" s="113">
        <v>1.1200000000000001</v>
      </c>
    </row>
  </sheetData>
  <mergeCells count="70">
    <mergeCell ref="Q5:W6"/>
    <mergeCell ref="AW8:AW9"/>
    <mergeCell ref="AE8:AE9"/>
    <mergeCell ref="AF8:AF9"/>
    <mergeCell ref="AG8:AG9"/>
    <mergeCell ref="AH8:AH9"/>
    <mergeCell ref="AI8:AI9"/>
    <mergeCell ref="Q7:Q9"/>
    <mergeCell ref="R7:R9"/>
    <mergeCell ref="S7:S9"/>
    <mergeCell ref="AA8:AA9"/>
    <mergeCell ref="AB8:AB9"/>
    <mergeCell ref="AD8:AD9"/>
    <mergeCell ref="U7:W7"/>
    <mergeCell ref="Z7:AC7"/>
    <mergeCell ref="T7:T9"/>
    <mergeCell ref="N7:P7"/>
    <mergeCell ref="A63:A65"/>
    <mergeCell ref="A66:A68"/>
    <mergeCell ref="B5:B9"/>
    <mergeCell ref="C7:C9"/>
    <mergeCell ref="A44:A48"/>
    <mergeCell ref="A49:A52"/>
    <mergeCell ref="A53:A56"/>
    <mergeCell ref="A57:A59"/>
    <mergeCell ref="A60:A62"/>
    <mergeCell ref="A23:A26"/>
    <mergeCell ref="A27:A31"/>
    <mergeCell ref="A32:A37"/>
    <mergeCell ref="A38:A40"/>
    <mergeCell ref="C5:I6"/>
    <mergeCell ref="Y7:Y9"/>
    <mergeCell ref="J5:P6"/>
    <mergeCell ref="A41:A43"/>
    <mergeCell ref="A11:A22"/>
    <mergeCell ref="J7:J9"/>
    <mergeCell ref="K7:K9"/>
    <mergeCell ref="L7:L9"/>
    <mergeCell ref="M7:M9"/>
    <mergeCell ref="N8:N9"/>
    <mergeCell ref="E7:E9"/>
    <mergeCell ref="F7:F9"/>
    <mergeCell ref="G8:G9"/>
    <mergeCell ref="H8:H9"/>
    <mergeCell ref="I8:I9"/>
    <mergeCell ref="A5:A9"/>
    <mergeCell ref="D7:D9"/>
    <mergeCell ref="Z8:Z9"/>
    <mergeCell ref="AC8:AC9"/>
    <mergeCell ref="O8:O9"/>
    <mergeCell ref="P8:P9"/>
    <mergeCell ref="A1:B1"/>
    <mergeCell ref="A2:AY4"/>
    <mergeCell ref="X5:AV6"/>
    <mergeCell ref="AW5:AZ7"/>
    <mergeCell ref="AD7:AG7"/>
    <mergeCell ref="AH7:AJ7"/>
    <mergeCell ref="AK7:AV7"/>
    <mergeCell ref="G7:I7"/>
    <mergeCell ref="U8:U9"/>
    <mergeCell ref="V8:V9"/>
    <mergeCell ref="W8:W9"/>
    <mergeCell ref="X7:X9"/>
    <mergeCell ref="AX8:AX9"/>
    <mergeCell ref="AY8:AY9"/>
    <mergeCell ref="AZ8:AZ9"/>
    <mergeCell ref="AJ8:AJ9"/>
    <mergeCell ref="AK8:AN8"/>
    <mergeCell ref="AO8:AR8"/>
    <mergeCell ref="AS8:AV8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94"/>
  <sheetViews>
    <sheetView zoomScale="85" zoomScaleNormal="85" workbookViewId="0">
      <selection activeCell="M10" sqref="M10"/>
    </sheetView>
  </sheetViews>
  <sheetFormatPr defaultColWidth="9" defaultRowHeight="14.25"/>
  <cols>
    <col min="1" max="1" width="9" style="1" customWidth="1"/>
    <col min="2" max="2" width="23.5" style="1" customWidth="1"/>
    <col min="3" max="3" width="10.5" style="35" customWidth="1"/>
    <col min="4" max="4" width="7.75" style="35" customWidth="1"/>
    <col min="5" max="5" width="14.75" style="35" customWidth="1"/>
    <col min="6" max="6" width="6.75" style="35" customWidth="1"/>
    <col min="7" max="8" width="6.625" style="35" customWidth="1"/>
    <col min="9" max="9" width="6.5" style="35" customWidth="1"/>
    <col min="10" max="10" width="6.375" style="35" customWidth="1"/>
    <col min="11" max="11" width="8.625" style="35" customWidth="1"/>
    <col min="12" max="12" width="10.625" style="35" customWidth="1"/>
    <col min="13" max="15" width="8.625" style="35" customWidth="1"/>
    <col min="16" max="16" width="8.75" style="35" customWidth="1"/>
    <col min="17" max="17" width="10.5" style="35" customWidth="1"/>
    <col min="18" max="18" width="9.875" style="35" customWidth="1"/>
    <col min="19" max="21" width="8.75" style="35" customWidth="1"/>
    <col min="22" max="22" width="8.625" style="35" customWidth="1"/>
    <col min="23" max="23" width="11.25" style="35" customWidth="1"/>
    <col min="24" max="26" width="8.625" style="35" customWidth="1"/>
    <col min="27" max="27" width="10.625" style="35" customWidth="1"/>
    <col min="28" max="28" width="19" style="36" customWidth="1"/>
    <col min="29" max="16384" width="9" style="36"/>
  </cols>
  <sheetData>
    <row r="1" spans="1:28">
      <c r="A1" s="139" t="s">
        <v>407</v>
      </c>
    </row>
    <row r="2" spans="1:28" ht="72.75" customHeight="1">
      <c r="A2" s="249" t="s">
        <v>451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50"/>
      <c r="AB2" s="249"/>
    </row>
    <row r="3" spans="1:28" ht="27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46" t="s">
        <v>2</v>
      </c>
    </row>
    <row r="4" spans="1:28" ht="80.25" customHeight="1">
      <c r="A4" s="256" t="s">
        <v>192</v>
      </c>
      <c r="B4" s="256" t="s">
        <v>193</v>
      </c>
      <c r="C4" s="256" t="s">
        <v>194</v>
      </c>
      <c r="D4" s="257" t="s">
        <v>195</v>
      </c>
      <c r="E4" s="258" t="s">
        <v>196</v>
      </c>
      <c r="F4" s="251" t="s">
        <v>197</v>
      </c>
      <c r="G4" s="251"/>
      <c r="H4" s="251"/>
      <c r="I4" s="251"/>
      <c r="J4" s="251"/>
      <c r="K4" s="252" t="s">
        <v>198</v>
      </c>
      <c r="L4" s="252"/>
      <c r="M4" s="252"/>
      <c r="N4" s="252"/>
      <c r="O4" s="252"/>
      <c r="P4" s="253" t="s">
        <v>199</v>
      </c>
      <c r="Q4" s="254"/>
      <c r="R4" s="254"/>
      <c r="S4" s="254"/>
      <c r="T4" s="255"/>
      <c r="U4" s="259" t="s">
        <v>200</v>
      </c>
      <c r="V4" s="253" t="s">
        <v>201</v>
      </c>
      <c r="W4" s="254"/>
      <c r="X4" s="254"/>
      <c r="Y4" s="255"/>
      <c r="Z4" s="45" t="s">
        <v>202</v>
      </c>
      <c r="AA4" s="131" t="s">
        <v>203</v>
      </c>
      <c r="AB4" s="261" t="s">
        <v>9</v>
      </c>
    </row>
    <row r="5" spans="1:28" ht="77.25" customHeight="1">
      <c r="A5" s="256"/>
      <c r="B5" s="256"/>
      <c r="C5" s="256"/>
      <c r="D5" s="257"/>
      <c r="E5" s="258"/>
      <c r="F5" s="38" t="s">
        <v>204</v>
      </c>
      <c r="G5" s="38" t="s">
        <v>205</v>
      </c>
      <c r="H5" s="38" t="s">
        <v>206</v>
      </c>
      <c r="I5" s="38" t="s">
        <v>207</v>
      </c>
      <c r="J5" s="38" t="s">
        <v>208</v>
      </c>
      <c r="K5" s="38" t="s">
        <v>3</v>
      </c>
      <c r="L5" s="38" t="s">
        <v>204</v>
      </c>
      <c r="M5" s="38" t="s">
        <v>206</v>
      </c>
      <c r="N5" s="38" t="s">
        <v>207</v>
      </c>
      <c r="O5" s="38" t="s">
        <v>208</v>
      </c>
      <c r="P5" s="38" t="s">
        <v>3</v>
      </c>
      <c r="Q5" s="38" t="s">
        <v>204</v>
      </c>
      <c r="R5" s="38" t="s">
        <v>206</v>
      </c>
      <c r="S5" s="38" t="s">
        <v>207</v>
      </c>
      <c r="T5" s="38" t="s">
        <v>208</v>
      </c>
      <c r="U5" s="260"/>
      <c r="V5" s="45" t="s">
        <v>3</v>
      </c>
      <c r="W5" s="38" t="s">
        <v>204</v>
      </c>
      <c r="X5" s="47" t="s">
        <v>206</v>
      </c>
      <c r="Y5" s="47" t="s">
        <v>200</v>
      </c>
      <c r="Z5" s="47" t="s">
        <v>204</v>
      </c>
      <c r="AA5" s="136" t="s">
        <v>206</v>
      </c>
      <c r="AB5" s="261"/>
    </row>
    <row r="6" spans="1:28" s="32" customFormat="1" ht="29.25" customHeight="1">
      <c r="A6" s="40"/>
      <c r="B6" s="39" t="s">
        <v>211</v>
      </c>
      <c r="C6" s="39">
        <v>1836767</v>
      </c>
      <c r="D6" s="39"/>
      <c r="E6" s="39">
        <v>183693</v>
      </c>
      <c r="F6" s="39"/>
      <c r="G6" s="39"/>
      <c r="H6" s="39"/>
      <c r="I6" s="39"/>
      <c r="J6" s="39"/>
      <c r="K6" s="39">
        <f t="shared" ref="K6:AA6" si="0">K7+K19+K31+K39+K54+K69+K82+K96+K103+K113+K127+K143+K159+K167</f>
        <v>18369.300000000003</v>
      </c>
      <c r="L6" s="39">
        <f t="shared" si="0"/>
        <v>12660</v>
      </c>
      <c r="M6" s="39">
        <f t="shared" si="0"/>
        <v>3576.0999999999995</v>
      </c>
      <c r="N6" s="39">
        <f t="shared" si="0"/>
        <v>723.1</v>
      </c>
      <c r="O6" s="39">
        <f t="shared" si="0"/>
        <v>1410.1</v>
      </c>
      <c r="P6" s="39">
        <f t="shared" si="0"/>
        <v>18369.300000000003</v>
      </c>
      <c r="Q6" s="39">
        <f t="shared" si="0"/>
        <v>9799.4999999999982</v>
      </c>
      <c r="R6" s="39">
        <f t="shared" si="0"/>
        <v>5368.0999999999985</v>
      </c>
      <c r="S6" s="39">
        <f t="shared" si="0"/>
        <v>1085.9000000000001</v>
      </c>
      <c r="T6" s="39">
        <f t="shared" si="0"/>
        <v>2115.8000000000006</v>
      </c>
      <c r="U6" s="39">
        <v>1000</v>
      </c>
      <c r="V6" s="39">
        <f t="shared" si="0"/>
        <v>17364.900000000001</v>
      </c>
      <c r="W6" s="39">
        <f t="shared" si="0"/>
        <v>8799.5</v>
      </c>
      <c r="X6" s="39">
        <f t="shared" si="0"/>
        <v>7565.4</v>
      </c>
      <c r="Y6" s="39">
        <f t="shared" si="0"/>
        <v>1000</v>
      </c>
      <c r="Z6" s="39">
        <v>1000</v>
      </c>
      <c r="AA6" s="132">
        <f t="shared" si="0"/>
        <v>-2197.2999999999997</v>
      </c>
      <c r="AB6" s="137"/>
    </row>
    <row r="7" spans="1:28" s="32" customFormat="1" ht="29.25" customHeight="1">
      <c r="A7" s="248" t="s">
        <v>16</v>
      </c>
      <c r="B7" s="39" t="s">
        <v>17</v>
      </c>
      <c r="C7" s="39">
        <v>373616</v>
      </c>
      <c r="D7" s="39"/>
      <c r="E7" s="39">
        <v>17018</v>
      </c>
      <c r="F7" s="39"/>
      <c r="G7" s="39"/>
      <c r="H7" s="39"/>
      <c r="I7" s="39"/>
      <c r="J7" s="39"/>
      <c r="K7" s="39">
        <f t="shared" ref="K7:AA7" si="1">SUM(K9:K18)</f>
        <v>1701.8</v>
      </c>
      <c r="L7" s="39">
        <f t="shared" si="1"/>
        <v>1021.2</v>
      </c>
      <c r="M7" s="39">
        <f t="shared" si="1"/>
        <v>235.5</v>
      </c>
      <c r="N7" s="39">
        <f t="shared" si="1"/>
        <v>207.4</v>
      </c>
      <c r="O7" s="39">
        <f t="shared" si="1"/>
        <v>237.7</v>
      </c>
      <c r="P7" s="39">
        <f t="shared" si="1"/>
        <v>1701.8</v>
      </c>
      <c r="Q7" s="39">
        <f t="shared" si="1"/>
        <v>790.5</v>
      </c>
      <c r="R7" s="39">
        <f t="shared" si="1"/>
        <v>353.6</v>
      </c>
      <c r="S7" s="39">
        <f t="shared" si="1"/>
        <v>311.40000000000003</v>
      </c>
      <c r="T7" s="39">
        <f t="shared" si="1"/>
        <v>246.30000000000007</v>
      </c>
      <c r="U7" s="39">
        <v>0</v>
      </c>
      <c r="V7" s="39">
        <f t="shared" si="1"/>
        <v>1202.7</v>
      </c>
      <c r="W7" s="39">
        <f t="shared" si="1"/>
        <v>817.4</v>
      </c>
      <c r="X7" s="39">
        <f t="shared" si="1"/>
        <v>385.3</v>
      </c>
      <c r="Y7" s="39">
        <f t="shared" si="1"/>
        <v>0</v>
      </c>
      <c r="Z7" s="39">
        <v>-26.9</v>
      </c>
      <c r="AA7" s="132">
        <f t="shared" si="1"/>
        <v>-31.699999999999989</v>
      </c>
      <c r="AB7" s="137"/>
    </row>
    <row r="8" spans="1:28" s="32" customFormat="1" ht="30" customHeight="1">
      <c r="A8" s="248"/>
      <c r="B8" s="39" t="s">
        <v>212</v>
      </c>
      <c r="C8" s="39">
        <v>296430</v>
      </c>
      <c r="D8" s="39"/>
      <c r="E8" s="39">
        <v>10783</v>
      </c>
      <c r="F8" s="39"/>
      <c r="G8" s="39"/>
      <c r="H8" s="39"/>
      <c r="I8" s="39"/>
      <c r="J8" s="39"/>
      <c r="K8" s="39">
        <f t="shared" ref="K8:AA8" si="2">SUM(K9:K16)</f>
        <v>1078.3</v>
      </c>
      <c r="L8" s="39">
        <f t="shared" si="2"/>
        <v>647.1</v>
      </c>
      <c r="M8" s="39">
        <f t="shared" si="2"/>
        <v>85.9</v>
      </c>
      <c r="N8" s="39">
        <f t="shared" si="2"/>
        <v>207.4</v>
      </c>
      <c r="O8" s="39">
        <f t="shared" si="2"/>
        <v>137.9</v>
      </c>
      <c r="P8" s="39">
        <f t="shared" si="2"/>
        <v>1078.3</v>
      </c>
      <c r="Q8" s="39">
        <f t="shared" si="2"/>
        <v>500.90000000000003</v>
      </c>
      <c r="R8" s="39">
        <f t="shared" si="2"/>
        <v>129</v>
      </c>
      <c r="S8" s="39">
        <f t="shared" si="2"/>
        <v>311.40000000000003</v>
      </c>
      <c r="T8" s="39">
        <f t="shared" si="2"/>
        <v>137.00000000000006</v>
      </c>
      <c r="U8" s="39">
        <v>0</v>
      </c>
      <c r="V8" s="39">
        <f t="shared" si="2"/>
        <v>636.20000000000005</v>
      </c>
      <c r="W8" s="39">
        <f t="shared" si="2"/>
        <v>497.4</v>
      </c>
      <c r="X8" s="39">
        <f t="shared" si="2"/>
        <v>138.80000000000001</v>
      </c>
      <c r="Y8" s="39">
        <f t="shared" si="2"/>
        <v>0</v>
      </c>
      <c r="Z8" s="39">
        <v>3.50000000000002</v>
      </c>
      <c r="AA8" s="132">
        <f t="shared" si="2"/>
        <v>-9.7999999999999989</v>
      </c>
      <c r="AB8" s="137"/>
    </row>
    <row r="9" spans="1:28" s="33" customFormat="1" ht="33" customHeight="1">
      <c r="A9" s="248"/>
      <c r="B9" s="42" t="s">
        <v>18</v>
      </c>
      <c r="C9" s="43">
        <v>3250</v>
      </c>
      <c r="D9" s="44">
        <v>1.4999999999999999E-2</v>
      </c>
      <c r="E9" s="39">
        <v>53</v>
      </c>
      <c r="F9" s="39">
        <v>0.6</v>
      </c>
      <c r="G9" s="39">
        <v>0.4</v>
      </c>
      <c r="H9" s="39">
        <v>0</v>
      </c>
      <c r="I9" s="39">
        <v>1</v>
      </c>
      <c r="J9" s="39">
        <v>0</v>
      </c>
      <c r="K9" s="39">
        <v>5.3000000000000007</v>
      </c>
      <c r="L9" s="39">
        <v>3.2</v>
      </c>
      <c r="M9" s="39">
        <v>0</v>
      </c>
      <c r="N9" s="39">
        <v>1.3</v>
      </c>
      <c r="O9" s="39">
        <v>0.8</v>
      </c>
      <c r="P9" s="39">
        <v>5.3000000000000007</v>
      </c>
      <c r="Q9" s="39">
        <v>2.5</v>
      </c>
      <c r="R9" s="39">
        <v>0</v>
      </c>
      <c r="S9" s="39">
        <v>2</v>
      </c>
      <c r="T9" s="39">
        <v>0.80000000000000071</v>
      </c>
      <c r="U9" s="39">
        <v>0</v>
      </c>
      <c r="V9" s="39">
        <v>2.8</v>
      </c>
      <c r="W9" s="39">
        <v>2.8</v>
      </c>
      <c r="X9" s="39">
        <v>0</v>
      </c>
      <c r="Y9" s="39">
        <v>0</v>
      </c>
      <c r="Z9" s="39">
        <v>-0.3</v>
      </c>
      <c r="AA9" s="132">
        <v>0</v>
      </c>
      <c r="AB9" s="138" t="s">
        <v>213</v>
      </c>
    </row>
    <row r="10" spans="1:28" s="33" customFormat="1" ht="27.95" customHeight="1">
      <c r="A10" s="248"/>
      <c r="B10" s="42" t="s">
        <v>23</v>
      </c>
      <c r="C10" s="43">
        <v>20046</v>
      </c>
      <c r="D10" s="41">
        <v>7.4999999999999997E-2</v>
      </c>
      <c r="E10" s="39">
        <v>1619</v>
      </c>
      <c r="F10" s="39">
        <v>0.6</v>
      </c>
      <c r="G10" s="39">
        <v>0.4</v>
      </c>
      <c r="H10" s="39">
        <v>0.2</v>
      </c>
      <c r="I10" s="39">
        <v>0.8</v>
      </c>
      <c r="J10" s="39">
        <v>0</v>
      </c>
      <c r="K10" s="39">
        <v>161.9</v>
      </c>
      <c r="L10" s="39">
        <v>97.1</v>
      </c>
      <c r="M10" s="39">
        <v>13</v>
      </c>
      <c r="N10" s="39">
        <v>31.1</v>
      </c>
      <c r="O10" s="39">
        <v>20.7</v>
      </c>
      <c r="P10" s="39">
        <v>161.9</v>
      </c>
      <c r="Q10" s="39">
        <v>75.2</v>
      </c>
      <c r="R10" s="39">
        <v>19.5</v>
      </c>
      <c r="S10" s="39">
        <v>46.7</v>
      </c>
      <c r="T10" s="39">
        <v>20.5</v>
      </c>
      <c r="U10" s="39">
        <v>0</v>
      </c>
      <c r="V10" s="39">
        <v>97.4</v>
      </c>
      <c r="W10" s="39">
        <v>74.8</v>
      </c>
      <c r="X10" s="39">
        <v>22.6</v>
      </c>
      <c r="Y10" s="39">
        <v>0</v>
      </c>
      <c r="Z10" s="39">
        <v>0.40000000000000602</v>
      </c>
      <c r="AA10" s="132">
        <v>-3.1000000000000014</v>
      </c>
      <c r="AB10" s="138"/>
    </row>
    <row r="11" spans="1:28" s="33" customFormat="1" ht="36.950000000000003" customHeight="1">
      <c r="A11" s="248"/>
      <c r="B11" s="42" t="s">
        <v>24</v>
      </c>
      <c r="C11" s="43">
        <v>28510</v>
      </c>
      <c r="D11" s="44">
        <v>1.2E-2</v>
      </c>
      <c r="E11" s="39">
        <v>368</v>
      </c>
      <c r="F11" s="39">
        <v>0.6</v>
      </c>
      <c r="G11" s="39">
        <v>0.4</v>
      </c>
      <c r="H11" s="39">
        <v>0.2</v>
      </c>
      <c r="I11" s="39">
        <v>0.8</v>
      </c>
      <c r="J11" s="39">
        <v>0</v>
      </c>
      <c r="K11" s="39">
        <v>36.800000000000004</v>
      </c>
      <c r="L11" s="39">
        <v>22.1</v>
      </c>
      <c r="M11" s="39">
        <v>2.9</v>
      </c>
      <c r="N11" s="39">
        <v>7.1</v>
      </c>
      <c r="O11" s="39">
        <v>4.7</v>
      </c>
      <c r="P11" s="39">
        <v>36.800000000000004</v>
      </c>
      <c r="Q11" s="39">
        <v>17.100000000000001</v>
      </c>
      <c r="R11" s="39">
        <v>4.4000000000000004</v>
      </c>
      <c r="S11" s="39">
        <v>10.7</v>
      </c>
      <c r="T11" s="39">
        <v>4.6000000000000032</v>
      </c>
      <c r="U11" s="39">
        <v>0</v>
      </c>
      <c r="V11" s="39">
        <v>21.5</v>
      </c>
      <c r="W11" s="39">
        <v>16.899999999999999</v>
      </c>
      <c r="X11" s="39">
        <v>4.5999999999999996</v>
      </c>
      <c r="Y11" s="39">
        <v>0</v>
      </c>
      <c r="Z11" s="39">
        <v>0.20000000000000301</v>
      </c>
      <c r="AA11" s="132">
        <v>-0.19999999999999929</v>
      </c>
      <c r="AB11" s="138" t="s">
        <v>213</v>
      </c>
    </row>
    <row r="12" spans="1:28" s="33" customFormat="1" ht="33.950000000000003" customHeight="1">
      <c r="A12" s="248"/>
      <c r="B12" s="42" t="s">
        <v>25</v>
      </c>
      <c r="C12" s="43">
        <v>72978</v>
      </c>
      <c r="D12" s="44">
        <v>0.01</v>
      </c>
      <c r="E12" s="39">
        <v>786</v>
      </c>
      <c r="F12" s="39">
        <v>0.6</v>
      </c>
      <c r="G12" s="39">
        <v>0.4</v>
      </c>
      <c r="H12" s="39">
        <v>0.2</v>
      </c>
      <c r="I12" s="39">
        <v>0.8</v>
      </c>
      <c r="J12" s="39">
        <v>0</v>
      </c>
      <c r="K12" s="39">
        <v>78.600000000000009</v>
      </c>
      <c r="L12" s="39">
        <v>47.2</v>
      </c>
      <c r="M12" s="39">
        <v>6.3</v>
      </c>
      <c r="N12" s="39">
        <v>15.1</v>
      </c>
      <c r="O12" s="39">
        <v>10</v>
      </c>
      <c r="P12" s="39">
        <v>78.600000000000009</v>
      </c>
      <c r="Q12" s="39">
        <v>36.5</v>
      </c>
      <c r="R12" s="39">
        <v>9.5</v>
      </c>
      <c r="S12" s="39">
        <v>22.7</v>
      </c>
      <c r="T12" s="39">
        <v>9.9000000000000092</v>
      </c>
      <c r="U12" s="39">
        <v>0</v>
      </c>
      <c r="V12" s="39">
        <v>38.5</v>
      </c>
      <c r="W12" s="39">
        <v>30.5</v>
      </c>
      <c r="X12" s="39">
        <v>8</v>
      </c>
      <c r="Y12" s="39">
        <v>0</v>
      </c>
      <c r="Z12" s="39">
        <v>6</v>
      </c>
      <c r="AA12" s="132">
        <v>1.5</v>
      </c>
      <c r="AB12" s="138" t="s">
        <v>213</v>
      </c>
    </row>
    <row r="13" spans="1:28" s="33" customFormat="1" ht="39" customHeight="1">
      <c r="A13" s="248"/>
      <c r="B13" s="42" t="s">
        <v>26</v>
      </c>
      <c r="C13" s="43">
        <v>32048</v>
      </c>
      <c r="D13" s="44">
        <v>0.01</v>
      </c>
      <c r="E13" s="39">
        <v>345</v>
      </c>
      <c r="F13" s="39">
        <v>0.6</v>
      </c>
      <c r="G13" s="39">
        <v>0.4</v>
      </c>
      <c r="H13" s="39">
        <v>0.2</v>
      </c>
      <c r="I13" s="39">
        <v>0.8</v>
      </c>
      <c r="J13" s="39">
        <v>0</v>
      </c>
      <c r="K13" s="39">
        <v>34.5</v>
      </c>
      <c r="L13" s="39">
        <v>20.7</v>
      </c>
      <c r="M13" s="39">
        <v>2.8</v>
      </c>
      <c r="N13" s="39">
        <v>6.6</v>
      </c>
      <c r="O13" s="39">
        <v>4.4000000000000004</v>
      </c>
      <c r="P13" s="39">
        <v>34.5</v>
      </c>
      <c r="Q13" s="39">
        <v>16</v>
      </c>
      <c r="R13" s="39">
        <v>4.2</v>
      </c>
      <c r="S13" s="39">
        <v>9.9</v>
      </c>
      <c r="T13" s="39">
        <v>4.4000000000000004</v>
      </c>
      <c r="U13" s="39">
        <v>0</v>
      </c>
      <c r="V13" s="39">
        <v>20.5</v>
      </c>
      <c r="W13" s="39">
        <v>16.3</v>
      </c>
      <c r="X13" s="39">
        <v>4.2</v>
      </c>
      <c r="Y13" s="39">
        <v>0</v>
      </c>
      <c r="Z13" s="39">
        <v>-0.30000000000000099</v>
      </c>
      <c r="AA13" s="132">
        <v>0</v>
      </c>
      <c r="AB13" s="138" t="s">
        <v>213</v>
      </c>
    </row>
    <row r="14" spans="1:28" s="33" customFormat="1" ht="39.950000000000003" customHeight="1">
      <c r="A14" s="248"/>
      <c r="B14" s="42" t="s">
        <v>22</v>
      </c>
      <c r="C14" s="43">
        <v>54014</v>
      </c>
      <c r="D14" s="44">
        <v>1.2E-2</v>
      </c>
      <c r="E14" s="39">
        <v>698</v>
      </c>
      <c r="F14" s="39">
        <v>0.6</v>
      </c>
      <c r="G14" s="39">
        <v>0.4</v>
      </c>
      <c r="H14" s="39">
        <v>0.2</v>
      </c>
      <c r="I14" s="39">
        <v>0.8</v>
      </c>
      <c r="J14" s="39">
        <v>0</v>
      </c>
      <c r="K14" s="39">
        <v>69.8</v>
      </c>
      <c r="L14" s="39">
        <v>41.9</v>
      </c>
      <c r="M14" s="39">
        <v>5.6</v>
      </c>
      <c r="N14" s="39">
        <v>13.4</v>
      </c>
      <c r="O14" s="39">
        <v>8.9</v>
      </c>
      <c r="P14" s="39">
        <v>69.8</v>
      </c>
      <c r="Q14" s="39">
        <v>32.4</v>
      </c>
      <c r="R14" s="39">
        <v>8.4</v>
      </c>
      <c r="S14" s="39">
        <v>20.100000000000001</v>
      </c>
      <c r="T14" s="39">
        <v>8.8999999999999986</v>
      </c>
      <c r="U14" s="39">
        <v>0</v>
      </c>
      <c r="V14" s="39">
        <v>38.4</v>
      </c>
      <c r="W14" s="39">
        <v>30.2</v>
      </c>
      <c r="X14" s="39">
        <v>8.1999999999999993</v>
      </c>
      <c r="Y14" s="39">
        <v>0</v>
      </c>
      <c r="Z14" s="39">
        <v>2.2000000000000002</v>
      </c>
      <c r="AA14" s="132">
        <v>0.20000000000000107</v>
      </c>
      <c r="AB14" s="138" t="s">
        <v>213</v>
      </c>
    </row>
    <row r="15" spans="1:28" s="33" customFormat="1" ht="20.100000000000001" customHeight="1">
      <c r="A15" s="248"/>
      <c r="B15" s="42" t="s">
        <v>21</v>
      </c>
      <c r="C15" s="43">
        <v>32874</v>
      </c>
      <c r="D15" s="41">
        <v>7.4999999999999997E-2</v>
      </c>
      <c r="E15" s="39">
        <v>2656</v>
      </c>
      <c r="F15" s="39">
        <v>0.6</v>
      </c>
      <c r="G15" s="39">
        <v>0.4</v>
      </c>
      <c r="H15" s="39">
        <v>0.2</v>
      </c>
      <c r="I15" s="39">
        <v>0.8</v>
      </c>
      <c r="J15" s="39">
        <v>0</v>
      </c>
      <c r="K15" s="39">
        <v>265.60000000000002</v>
      </c>
      <c r="L15" s="39">
        <v>159.4</v>
      </c>
      <c r="M15" s="39">
        <v>21.2</v>
      </c>
      <c r="N15" s="39">
        <v>51</v>
      </c>
      <c r="O15" s="39">
        <v>34</v>
      </c>
      <c r="P15" s="39">
        <v>265.60000000000002</v>
      </c>
      <c r="Q15" s="39">
        <v>123.4</v>
      </c>
      <c r="R15" s="39">
        <v>31.8</v>
      </c>
      <c r="S15" s="39">
        <v>76.5</v>
      </c>
      <c r="T15" s="39">
        <v>33.90000000000002</v>
      </c>
      <c r="U15" s="39">
        <v>0</v>
      </c>
      <c r="V15" s="39">
        <v>178</v>
      </c>
      <c r="W15" s="39">
        <v>137.5</v>
      </c>
      <c r="X15" s="39">
        <v>40.5</v>
      </c>
      <c r="Y15" s="39">
        <v>0</v>
      </c>
      <c r="Z15" s="39">
        <v>-14.1</v>
      </c>
      <c r="AA15" s="132">
        <v>-8.6999999999999993</v>
      </c>
      <c r="AB15" s="48"/>
    </row>
    <row r="16" spans="1:28" s="33" customFormat="1" ht="20.100000000000001" customHeight="1">
      <c r="A16" s="248"/>
      <c r="B16" s="42" t="s">
        <v>20</v>
      </c>
      <c r="C16" s="43">
        <v>52710</v>
      </c>
      <c r="D16" s="41">
        <v>7.4999999999999997E-2</v>
      </c>
      <c r="E16" s="39">
        <v>4258</v>
      </c>
      <c r="F16" s="39">
        <v>0.6</v>
      </c>
      <c r="G16" s="39">
        <v>0.4</v>
      </c>
      <c r="H16" s="39">
        <v>0.2</v>
      </c>
      <c r="I16" s="39">
        <v>0.8</v>
      </c>
      <c r="J16" s="39">
        <v>0</v>
      </c>
      <c r="K16" s="39">
        <v>425.8</v>
      </c>
      <c r="L16" s="39">
        <v>255.5</v>
      </c>
      <c r="M16" s="39">
        <v>34.1</v>
      </c>
      <c r="N16" s="39">
        <v>81.8</v>
      </c>
      <c r="O16" s="39">
        <v>54.4</v>
      </c>
      <c r="P16" s="39">
        <v>425.8</v>
      </c>
      <c r="Q16" s="39">
        <v>197.8</v>
      </c>
      <c r="R16" s="39">
        <v>51.2</v>
      </c>
      <c r="S16" s="39">
        <v>122.8</v>
      </c>
      <c r="T16" s="39">
        <v>54.000000000000014</v>
      </c>
      <c r="U16" s="39">
        <v>0</v>
      </c>
      <c r="V16" s="39">
        <v>239.10000000000002</v>
      </c>
      <c r="W16" s="39">
        <v>188.4</v>
      </c>
      <c r="X16" s="39">
        <v>50.7</v>
      </c>
      <c r="Y16" s="39">
        <v>0</v>
      </c>
      <c r="Z16" s="39">
        <v>9.4000000000000092</v>
      </c>
      <c r="AA16" s="132">
        <v>0.5</v>
      </c>
      <c r="AB16" s="48"/>
    </row>
    <row r="17" spans="1:28" s="33" customFormat="1" ht="20.100000000000001" customHeight="1">
      <c r="A17" s="248"/>
      <c r="B17" s="42" t="s">
        <v>28</v>
      </c>
      <c r="C17" s="43">
        <v>31780</v>
      </c>
      <c r="D17" s="41">
        <v>7.4999999999999997E-2</v>
      </c>
      <c r="E17" s="39">
        <v>2567</v>
      </c>
      <c r="F17" s="39">
        <v>0.6</v>
      </c>
      <c r="G17" s="39">
        <v>0.4</v>
      </c>
      <c r="H17" s="39">
        <v>0.6</v>
      </c>
      <c r="I17" s="39">
        <v>0</v>
      </c>
      <c r="J17" s="39">
        <v>0.4</v>
      </c>
      <c r="K17" s="39">
        <v>256.7</v>
      </c>
      <c r="L17" s="39">
        <v>154</v>
      </c>
      <c r="M17" s="39">
        <v>61.6</v>
      </c>
      <c r="N17" s="39">
        <v>0</v>
      </c>
      <c r="O17" s="39">
        <v>41.1</v>
      </c>
      <c r="P17" s="39">
        <v>256.7</v>
      </c>
      <c r="Q17" s="39">
        <v>119.2</v>
      </c>
      <c r="R17" s="39">
        <v>92.5</v>
      </c>
      <c r="S17" s="39">
        <v>0</v>
      </c>
      <c r="T17" s="39">
        <v>45</v>
      </c>
      <c r="U17" s="39">
        <v>0</v>
      </c>
      <c r="V17" s="39">
        <v>232.89999999999998</v>
      </c>
      <c r="W17" s="39">
        <v>131.6</v>
      </c>
      <c r="X17" s="39">
        <v>101.3</v>
      </c>
      <c r="Y17" s="39">
        <v>0</v>
      </c>
      <c r="Z17" s="39">
        <v>-12.4</v>
      </c>
      <c r="AA17" s="132">
        <v>-8.7999999999999972</v>
      </c>
      <c r="AB17" s="48"/>
    </row>
    <row r="18" spans="1:28" s="33" customFormat="1" ht="20.100000000000001" customHeight="1">
      <c r="A18" s="248"/>
      <c r="B18" s="42" t="s">
        <v>27</v>
      </c>
      <c r="C18" s="43">
        <v>45406</v>
      </c>
      <c r="D18" s="41">
        <v>7.4999999999999997E-2</v>
      </c>
      <c r="E18" s="39">
        <v>3668</v>
      </c>
      <c r="F18" s="39">
        <v>0.6</v>
      </c>
      <c r="G18" s="39">
        <v>0.4</v>
      </c>
      <c r="H18" s="39">
        <v>0.6</v>
      </c>
      <c r="I18" s="39">
        <v>0</v>
      </c>
      <c r="J18" s="39">
        <v>0.4</v>
      </c>
      <c r="K18" s="39">
        <v>366.8</v>
      </c>
      <c r="L18" s="39">
        <v>220.1</v>
      </c>
      <c r="M18" s="39">
        <v>88</v>
      </c>
      <c r="N18" s="39">
        <v>0</v>
      </c>
      <c r="O18" s="39">
        <v>58.7</v>
      </c>
      <c r="P18" s="39">
        <v>366.8</v>
      </c>
      <c r="Q18" s="39">
        <v>170.4</v>
      </c>
      <c r="R18" s="39">
        <v>132.1</v>
      </c>
      <c r="S18" s="39">
        <v>0</v>
      </c>
      <c r="T18" s="39">
        <v>64.300000000000011</v>
      </c>
      <c r="U18" s="39">
        <v>0</v>
      </c>
      <c r="V18" s="39">
        <v>333.6</v>
      </c>
      <c r="W18" s="39">
        <v>188.4</v>
      </c>
      <c r="X18" s="39">
        <v>145.19999999999999</v>
      </c>
      <c r="Y18" s="39">
        <v>0</v>
      </c>
      <c r="Z18" s="39">
        <v>-18</v>
      </c>
      <c r="AA18" s="132">
        <v>-13.099999999999994</v>
      </c>
      <c r="AB18" s="48"/>
    </row>
    <row r="19" spans="1:28" s="33" customFormat="1" ht="20.100000000000001" customHeight="1">
      <c r="A19" s="248" t="s">
        <v>29</v>
      </c>
      <c r="B19" s="42" t="s">
        <v>30</v>
      </c>
      <c r="C19" s="43">
        <v>108869</v>
      </c>
      <c r="D19" s="43"/>
      <c r="E19" s="43">
        <v>9971</v>
      </c>
      <c r="F19" s="43"/>
      <c r="G19" s="43"/>
      <c r="H19" s="43"/>
      <c r="I19" s="43"/>
      <c r="J19" s="43"/>
      <c r="K19" s="43">
        <v>997.10000000000014</v>
      </c>
      <c r="L19" s="43">
        <v>645.20000000000005</v>
      </c>
      <c r="M19" s="43">
        <v>169</v>
      </c>
      <c r="N19" s="43">
        <v>75</v>
      </c>
      <c r="O19" s="43">
        <v>107.9</v>
      </c>
      <c r="P19" s="43">
        <v>997.10000000000014</v>
      </c>
      <c r="Q19" s="43">
        <v>499.6</v>
      </c>
      <c r="R19" s="43">
        <v>253.8</v>
      </c>
      <c r="S19" s="43">
        <v>112.60000000000001</v>
      </c>
      <c r="T19" s="43">
        <v>131.10000000000005</v>
      </c>
      <c r="U19" s="43">
        <v>25.6</v>
      </c>
      <c r="V19" s="43">
        <v>828.6</v>
      </c>
      <c r="W19" s="43">
        <v>480.20000000000005</v>
      </c>
      <c r="X19" s="43">
        <v>322.8</v>
      </c>
      <c r="Y19" s="43">
        <v>25.6</v>
      </c>
      <c r="Z19" s="43">
        <v>19.399999999999999</v>
      </c>
      <c r="AA19" s="43">
        <v>-68.999999999999986</v>
      </c>
      <c r="AB19" s="48"/>
    </row>
    <row r="20" spans="1:28" s="33" customFormat="1" ht="20.100000000000001" customHeight="1">
      <c r="A20" s="248"/>
      <c r="B20" s="42" t="s">
        <v>214</v>
      </c>
      <c r="C20" s="43">
        <v>51338</v>
      </c>
      <c r="D20" s="43"/>
      <c r="E20" s="43">
        <v>4147</v>
      </c>
      <c r="F20" s="43"/>
      <c r="G20" s="43"/>
      <c r="H20" s="43"/>
      <c r="I20" s="43"/>
      <c r="J20" s="43"/>
      <c r="K20" s="43">
        <v>414.70000000000005</v>
      </c>
      <c r="L20" s="43">
        <v>248.8</v>
      </c>
      <c r="M20" s="43">
        <v>41</v>
      </c>
      <c r="N20" s="43">
        <v>75</v>
      </c>
      <c r="O20" s="43">
        <v>49.9</v>
      </c>
      <c r="P20" s="43">
        <v>414.70000000000005</v>
      </c>
      <c r="Q20" s="43">
        <v>192.60000000000002</v>
      </c>
      <c r="R20" s="43">
        <v>61.7</v>
      </c>
      <c r="S20" s="43">
        <v>112.60000000000001</v>
      </c>
      <c r="T20" s="43">
        <v>47.800000000000018</v>
      </c>
      <c r="U20" s="43">
        <v>0</v>
      </c>
      <c r="V20" s="43">
        <v>253.5</v>
      </c>
      <c r="W20" s="43">
        <v>192.4</v>
      </c>
      <c r="X20" s="43">
        <v>61.100000000000009</v>
      </c>
      <c r="Y20" s="43">
        <v>0</v>
      </c>
      <c r="Z20" s="43">
        <v>0.19999999999998899</v>
      </c>
      <c r="AA20" s="43">
        <v>0.60000000000000142</v>
      </c>
      <c r="AB20" s="48"/>
    </row>
    <row r="21" spans="1:28" s="33" customFormat="1" ht="20.100000000000001" customHeight="1">
      <c r="A21" s="248"/>
      <c r="B21" s="42" t="s">
        <v>31</v>
      </c>
      <c r="C21" s="43">
        <v>618</v>
      </c>
      <c r="D21" s="41">
        <v>7.4999999999999997E-2</v>
      </c>
      <c r="E21" s="39">
        <v>50</v>
      </c>
      <c r="F21" s="39">
        <v>0.6</v>
      </c>
      <c r="G21" s="39">
        <v>0.4</v>
      </c>
      <c r="H21" s="39">
        <v>0</v>
      </c>
      <c r="I21" s="39">
        <v>1</v>
      </c>
      <c r="J21" s="39">
        <v>0</v>
      </c>
      <c r="K21" s="39">
        <v>5</v>
      </c>
      <c r="L21" s="39">
        <v>3</v>
      </c>
      <c r="M21" s="39">
        <v>0</v>
      </c>
      <c r="N21" s="39">
        <v>1.2</v>
      </c>
      <c r="O21" s="39">
        <v>0.8</v>
      </c>
      <c r="P21" s="39">
        <v>5</v>
      </c>
      <c r="Q21" s="39">
        <v>2.2999999999999998</v>
      </c>
      <c r="R21" s="39">
        <v>0</v>
      </c>
      <c r="S21" s="39">
        <v>1.8</v>
      </c>
      <c r="T21" s="39">
        <v>0.90000000000000013</v>
      </c>
      <c r="U21" s="39">
        <v>0</v>
      </c>
      <c r="V21" s="39">
        <v>2.2999999999999998</v>
      </c>
      <c r="W21" s="39">
        <v>2.2999999999999998</v>
      </c>
      <c r="X21" s="39">
        <v>0</v>
      </c>
      <c r="Y21" s="39">
        <v>0</v>
      </c>
      <c r="Z21" s="39">
        <v>0</v>
      </c>
      <c r="AA21" s="132">
        <v>0</v>
      </c>
      <c r="AB21" s="48"/>
    </row>
    <row r="22" spans="1:28" s="33" customFormat="1" ht="20.100000000000001" customHeight="1">
      <c r="A22" s="248"/>
      <c r="B22" s="42" t="s">
        <v>34</v>
      </c>
      <c r="C22" s="43">
        <v>11953</v>
      </c>
      <c r="D22" s="41">
        <v>7.4999999999999997E-2</v>
      </c>
      <c r="E22" s="39">
        <v>966</v>
      </c>
      <c r="F22" s="39">
        <v>0.6</v>
      </c>
      <c r="G22" s="39">
        <v>0.4</v>
      </c>
      <c r="H22" s="39">
        <v>0.25</v>
      </c>
      <c r="I22" s="39">
        <v>0.75</v>
      </c>
      <c r="J22" s="39">
        <v>0</v>
      </c>
      <c r="K22" s="39">
        <v>96.600000000000009</v>
      </c>
      <c r="L22" s="39">
        <v>58</v>
      </c>
      <c r="M22" s="39">
        <v>9.6999999999999993</v>
      </c>
      <c r="N22" s="39">
        <v>17.399999999999999</v>
      </c>
      <c r="O22" s="39">
        <v>11.5</v>
      </c>
      <c r="P22" s="39">
        <v>96.600000000000009</v>
      </c>
      <c r="Q22" s="39">
        <v>44.9</v>
      </c>
      <c r="R22" s="39">
        <v>14.6</v>
      </c>
      <c r="S22" s="39">
        <v>26.1</v>
      </c>
      <c r="T22" s="39">
        <v>11.000000000000007</v>
      </c>
      <c r="U22" s="39">
        <v>0</v>
      </c>
      <c r="V22" s="39">
        <v>65</v>
      </c>
      <c r="W22" s="39">
        <v>49.2</v>
      </c>
      <c r="X22" s="39">
        <v>15.8</v>
      </c>
      <c r="Y22" s="39">
        <v>0</v>
      </c>
      <c r="Z22" s="39">
        <v>-4.3</v>
      </c>
      <c r="AA22" s="132">
        <v>-1.2000000000000011</v>
      </c>
      <c r="AB22" s="48"/>
    </row>
    <row r="23" spans="1:28" s="33" customFormat="1" ht="20.100000000000001" customHeight="1">
      <c r="A23" s="248"/>
      <c r="B23" s="42" t="s">
        <v>33</v>
      </c>
      <c r="C23" s="43">
        <v>8973</v>
      </c>
      <c r="D23" s="41">
        <v>7.4999999999999997E-2</v>
      </c>
      <c r="E23" s="39">
        <v>725</v>
      </c>
      <c r="F23" s="39">
        <v>0.6</v>
      </c>
      <c r="G23" s="39">
        <v>0.4</v>
      </c>
      <c r="H23" s="39">
        <v>0.25</v>
      </c>
      <c r="I23" s="39">
        <v>0.75</v>
      </c>
      <c r="J23" s="39">
        <v>0</v>
      </c>
      <c r="K23" s="39">
        <v>72.5</v>
      </c>
      <c r="L23" s="39">
        <v>43.5</v>
      </c>
      <c r="M23" s="39">
        <v>7.3</v>
      </c>
      <c r="N23" s="39">
        <v>13.1</v>
      </c>
      <c r="O23" s="39">
        <v>8.6</v>
      </c>
      <c r="P23" s="39">
        <v>72.5</v>
      </c>
      <c r="Q23" s="39">
        <v>33.700000000000003</v>
      </c>
      <c r="R23" s="39">
        <v>11</v>
      </c>
      <c r="S23" s="39">
        <v>19.7</v>
      </c>
      <c r="T23" s="39">
        <v>8.0999999999999979</v>
      </c>
      <c r="U23" s="39">
        <v>0</v>
      </c>
      <c r="V23" s="39">
        <v>47.699999999999996</v>
      </c>
      <c r="W23" s="39">
        <v>36.299999999999997</v>
      </c>
      <c r="X23" s="39">
        <v>11.4</v>
      </c>
      <c r="Y23" s="39">
        <v>0</v>
      </c>
      <c r="Z23" s="39">
        <v>-2.5999999999999899</v>
      </c>
      <c r="AA23" s="132">
        <v>-0.40000000000000036</v>
      </c>
      <c r="AB23" s="48"/>
    </row>
    <row r="24" spans="1:28" s="33" customFormat="1" ht="32.1" customHeight="1">
      <c r="A24" s="248"/>
      <c r="B24" s="42" t="s">
        <v>35</v>
      </c>
      <c r="C24" s="43">
        <v>9314</v>
      </c>
      <c r="D24" s="41">
        <v>7.4999999999999997E-2</v>
      </c>
      <c r="E24" s="39">
        <v>752</v>
      </c>
      <c r="F24" s="39">
        <v>0.6</v>
      </c>
      <c r="G24" s="39">
        <v>0.4</v>
      </c>
      <c r="H24" s="39">
        <v>0.25</v>
      </c>
      <c r="I24" s="39">
        <v>0.75</v>
      </c>
      <c r="J24" s="39">
        <v>0</v>
      </c>
      <c r="K24" s="39">
        <v>75.2</v>
      </c>
      <c r="L24" s="39">
        <v>45.1</v>
      </c>
      <c r="M24" s="39">
        <v>7.5</v>
      </c>
      <c r="N24" s="39">
        <v>13.5</v>
      </c>
      <c r="O24" s="39">
        <v>9.1</v>
      </c>
      <c r="P24" s="39">
        <v>75.2</v>
      </c>
      <c r="Q24" s="39">
        <v>34.9</v>
      </c>
      <c r="R24" s="39">
        <v>11.3</v>
      </c>
      <c r="S24" s="39">
        <v>20.3</v>
      </c>
      <c r="T24" s="39">
        <v>8.7000000000000028</v>
      </c>
      <c r="U24" s="39">
        <v>0</v>
      </c>
      <c r="V24" s="39">
        <v>46.400000000000006</v>
      </c>
      <c r="W24" s="39">
        <v>35.200000000000003</v>
      </c>
      <c r="X24" s="39">
        <v>11.2</v>
      </c>
      <c r="Y24" s="39">
        <v>0</v>
      </c>
      <c r="Z24" s="39">
        <v>-0.30000000000000399</v>
      </c>
      <c r="AA24" s="132">
        <v>0.10000000000000142</v>
      </c>
      <c r="AB24" s="48"/>
    </row>
    <row r="25" spans="1:28" s="33" customFormat="1" ht="20.100000000000001" customHeight="1">
      <c r="A25" s="248"/>
      <c r="B25" s="42" t="s">
        <v>32</v>
      </c>
      <c r="C25" s="43">
        <v>20480</v>
      </c>
      <c r="D25" s="41">
        <v>7.4999999999999997E-2</v>
      </c>
      <c r="E25" s="39">
        <v>1654</v>
      </c>
      <c r="F25" s="39">
        <v>0.6</v>
      </c>
      <c r="G25" s="39">
        <v>0.4</v>
      </c>
      <c r="H25" s="39">
        <v>0.25</v>
      </c>
      <c r="I25" s="39">
        <v>0.75</v>
      </c>
      <c r="J25" s="39">
        <v>0</v>
      </c>
      <c r="K25" s="39">
        <v>165.4</v>
      </c>
      <c r="L25" s="39">
        <v>99.2</v>
      </c>
      <c r="M25" s="39">
        <v>16.5</v>
      </c>
      <c r="N25" s="39">
        <v>29.8</v>
      </c>
      <c r="O25" s="39">
        <v>19.899999999999999</v>
      </c>
      <c r="P25" s="39">
        <v>165.4</v>
      </c>
      <c r="Q25" s="39">
        <v>76.8</v>
      </c>
      <c r="R25" s="39">
        <v>24.8</v>
      </c>
      <c r="S25" s="39">
        <v>44.7</v>
      </c>
      <c r="T25" s="39">
        <v>19.100000000000009</v>
      </c>
      <c r="U25" s="39">
        <v>0</v>
      </c>
      <c r="V25" s="39">
        <v>92.100000000000009</v>
      </c>
      <c r="W25" s="39">
        <v>69.400000000000006</v>
      </c>
      <c r="X25" s="39">
        <v>22.7</v>
      </c>
      <c r="Y25" s="39">
        <v>0</v>
      </c>
      <c r="Z25" s="39">
        <v>7.3999999999999897</v>
      </c>
      <c r="AA25" s="132">
        <v>2.1000000000000014</v>
      </c>
      <c r="AB25" s="48"/>
    </row>
    <row r="26" spans="1:28" s="33" customFormat="1" ht="20.100000000000001" customHeight="1">
      <c r="A26" s="248"/>
      <c r="B26" s="42" t="s">
        <v>36</v>
      </c>
      <c r="C26" s="43">
        <v>4638</v>
      </c>
      <c r="D26" s="41">
        <v>7.4999999999999997E-2</v>
      </c>
      <c r="E26" s="39">
        <v>375</v>
      </c>
      <c r="F26" s="39">
        <v>0.6</v>
      </c>
      <c r="G26" s="39">
        <v>0.4</v>
      </c>
      <c r="H26" s="39">
        <v>0.65</v>
      </c>
      <c r="I26" s="39">
        <v>0</v>
      </c>
      <c r="J26" s="39">
        <v>0.35</v>
      </c>
      <c r="K26" s="39">
        <v>37.5</v>
      </c>
      <c r="L26" s="39">
        <v>22.5</v>
      </c>
      <c r="M26" s="39">
        <v>9.8000000000000007</v>
      </c>
      <c r="N26" s="39">
        <v>0</v>
      </c>
      <c r="O26" s="39">
        <v>5.2</v>
      </c>
      <c r="P26" s="39">
        <v>37.5</v>
      </c>
      <c r="Q26" s="39">
        <v>17.399999999999999</v>
      </c>
      <c r="R26" s="39">
        <v>14.7</v>
      </c>
      <c r="S26" s="39">
        <v>0</v>
      </c>
      <c r="T26" s="39">
        <v>5.4000000000000021</v>
      </c>
      <c r="U26" s="39">
        <v>0</v>
      </c>
      <c r="V26" s="39">
        <v>33.4</v>
      </c>
      <c r="W26" s="39">
        <v>18.3</v>
      </c>
      <c r="X26" s="39">
        <v>15.1</v>
      </c>
      <c r="Y26" s="39">
        <v>0</v>
      </c>
      <c r="Z26" s="39">
        <v>-0.90000000000000202</v>
      </c>
      <c r="AA26" s="132">
        <v>-0.40000000000000036</v>
      </c>
      <c r="AB26" s="48"/>
    </row>
    <row r="27" spans="1:28" s="33" customFormat="1" ht="20.100000000000001" customHeight="1">
      <c r="A27" s="248"/>
      <c r="B27" s="42" t="s">
        <v>38</v>
      </c>
      <c r="C27" s="43">
        <v>12734</v>
      </c>
      <c r="D27" s="41">
        <v>7.4999999999999997E-2</v>
      </c>
      <c r="E27" s="39">
        <v>1029</v>
      </c>
      <c r="F27" s="39">
        <v>0.6</v>
      </c>
      <c r="G27" s="39">
        <v>0.4</v>
      </c>
      <c r="H27" s="39">
        <v>0.65</v>
      </c>
      <c r="I27" s="39">
        <v>0</v>
      </c>
      <c r="J27" s="39">
        <v>0.35</v>
      </c>
      <c r="K27" s="39">
        <v>102.9</v>
      </c>
      <c r="L27" s="39">
        <v>61.7</v>
      </c>
      <c r="M27" s="39">
        <v>26.8</v>
      </c>
      <c r="N27" s="39">
        <v>0</v>
      </c>
      <c r="O27" s="39">
        <v>14.4</v>
      </c>
      <c r="P27" s="39">
        <v>102.9</v>
      </c>
      <c r="Q27" s="39">
        <v>47.8</v>
      </c>
      <c r="R27" s="39">
        <v>40.200000000000003</v>
      </c>
      <c r="S27" s="39">
        <v>0</v>
      </c>
      <c r="T27" s="39">
        <v>14.900000000000006</v>
      </c>
      <c r="U27" s="39">
        <v>0</v>
      </c>
      <c r="V27" s="39">
        <v>92.3</v>
      </c>
      <c r="W27" s="39">
        <v>50.5</v>
      </c>
      <c r="X27" s="39">
        <v>41.8</v>
      </c>
      <c r="Y27" s="39">
        <v>0</v>
      </c>
      <c r="Z27" s="39">
        <v>-2.7</v>
      </c>
      <c r="AA27" s="132">
        <v>-1.5999999999999943</v>
      </c>
      <c r="AB27" s="48"/>
    </row>
    <row r="28" spans="1:28" s="33" customFormat="1" ht="20.100000000000001" customHeight="1">
      <c r="A28" s="248"/>
      <c r="B28" s="42" t="s">
        <v>39</v>
      </c>
      <c r="C28" s="43">
        <v>11250</v>
      </c>
      <c r="D28" s="41">
        <v>0.15</v>
      </c>
      <c r="E28" s="39">
        <v>1818</v>
      </c>
      <c r="F28" s="39">
        <v>0.8</v>
      </c>
      <c r="G28" s="39">
        <v>0.2</v>
      </c>
      <c r="H28" s="39">
        <v>0.8</v>
      </c>
      <c r="I28" s="39">
        <v>0</v>
      </c>
      <c r="J28" s="39">
        <v>0.2</v>
      </c>
      <c r="K28" s="39">
        <v>181.8</v>
      </c>
      <c r="L28" s="39">
        <v>145.4</v>
      </c>
      <c r="M28" s="39">
        <v>29.1</v>
      </c>
      <c r="N28" s="39">
        <v>0</v>
      </c>
      <c r="O28" s="39">
        <v>7.3</v>
      </c>
      <c r="P28" s="39">
        <v>181.8</v>
      </c>
      <c r="Q28" s="39">
        <v>112.6</v>
      </c>
      <c r="R28" s="39">
        <v>43.7</v>
      </c>
      <c r="S28" s="39">
        <v>0</v>
      </c>
      <c r="T28" s="39">
        <v>25.500000000000014</v>
      </c>
      <c r="U28" s="39">
        <v>20</v>
      </c>
      <c r="V28" s="39">
        <v>201.4</v>
      </c>
      <c r="W28" s="39">
        <v>89.2</v>
      </c>
      <c r="X28" s="39">
        <v>92.2</v>
      </c>
      <c r="Y28" s="39">
        <v>20</v>
      </c>
      <c r="Z28" s="39">
        <v>23.4</v>
      </c>
      <c r="AA28" s="132">
        <v>-48.5</v>
      </c>
      <c r="AB28" s="48"/>
    </row>
    <row r="29" spans="1:28" s="33" customFormat="1" ht="20.100000000000001" customHeight="1">
      <c r="A29" s="248"/>
      <c r="B29" s="42" t="s">
        <v>40</v>
      </c>
      <c r="C29" s="43">
        <v>3308</v>
      </c>
      <c r="D29" s="41">
        <v>0.15</v>
      </c>
      <c r="E29" s="39">
        <v>534</v>
      </c>
      <c r="F29" s="39">
        <v>0.8</v>
      </c>
      <c r="G29" s="39">
        <v>0.2</v>
      </c>
      <c r="H29" s="39">
        <v>0.8</v>
      </c>
      <c r="I29" s="39">
        <v>0</v>
      </c>
      <c r="J29" s="39">
        <v>0.2</v>
      </c>
      <c r="K29" s="39">
        <v>53.400000000000006</v>
      </c>
      <c r="L29" s="39">
        <v>42.7</v>
      </c>
      <c r="M29" s="39">
        <v>8.5</v>
      </c>
      <c r="N29" s="39">
        <v>0</v>
      </c>
      <c r="O29" s="39">
        <v>2.2000000000000002</v>
      </c>
      <c r="P29" s="39">
        <v>53.400000000000006</v>
      </c>
      <c r="Q29" s="39">
        <v>33.1</v>
      </c>
      <c r="R29" s="39">
        <v>12.8</v>
      </c>
      <c r="S29" s="39">
        <v>0</v>
      </c>
      <c r="T29" s="39">
        <v>7.5000000000000036</v>
      </c>
      <c r="U29" s="39">
        <v>5.6</v>
      </c>
      <c r="V29" s="39">
        <v>58.4</v>
      </c>
      <c r="W29" s="39">
        <v>26</v>
      </c>
      <c r="X29" s="39">
        <v>26.8</v>
      </c>
      <c r="Y29" s="39">
        <v>5.6</v>
      </c>
      <c r="Z29" s="39">
        <v>7.1</v>
      </c>
      <c r="AA29" s="132">
        <v>-14</v>
      </c>
      <c r="AB29" s="48"/>
    </row>
    <row r="30" spans="1:28" s="33" customFormat="1" ht="20.100000000000001" customHeight="1">
      <c r="A30" s="248"/>
      <c r="B30" s="42" t="s">
        <v>37</v>
      </c>
      <c r="C30" s="43">
        <v>25601</v>
      </c>
      <c r="D30" s="41">
        <v>7.4999999999999997E-2</v>
      </c>
      <c r="E30" s="39">
        <v>2068</v>
      </c>
      <c r="F30" s="39">
        <v>0.6</v>
      </c>
      <c r="G30" s="39">
        <v>0.4</v>
      </c>
      <c r="H30" s="39">
        <v>0.65</v>
      </c>
      <c r="I30" s="39">
        <v>0</v>
      </c>
      <c r="J30" s="39">
        <v>0.35</v>
      </c>
      <c r="K30" s="39">
        <v>206.8</v>
      </c>
      <c r="L30" s="39">
        <v>124.1</v>
      </c>
      <c r="M30" s="39">
        <v>53.8</v>
      </c>
      <c r="N30" s="39">
        <v>0</v>
      </c>
      <c r="O30" s="39">
        <v>28.9</v>
      </c>
      <c r="P30" s="39">
        <v>206.8</v>
      </c>
      <c r="Q30" s="39">
        <v>96.1</v>
      </c>
      <c r="R30" s="39">
        <v>80.7</v>
      </c>
      <c r="S30" s="39">
        <v>0</v>
      </c>
      <c r="T30" s="39">
        <v>30.000000000000014</v>
      </c>
      <c r="U30" s="39">
        <v>0</v>
      </c>
      <c r="V30" s="39">
        <v>189.6</v>
      </c>
      <c r="W30" s="39">
        <v>103.8</v>
      </c>
      <c r="X30" s="39">
        <v>85.8</v>
      </c>
      <c r="Y30" s="39">
        <v>0</v>
      </c>
      <c r="Z30" s="39">
        <v>-7.7</v>
      </c>
      <c r="AA30" s="132">
        <v>-5.0999999999999943</v>
      </c>
      <c r="AB30" s="48"/>
    </row>
    <row r="31" spans="1:28" s="33" customFormat="1" ht="20.100000000000001" customHeight="1">
      <c r="A31" s="248" t="s">
        <v>41</v>
      </c>
      <c r="B31" s="42" t="s">
        <v>42</v>
      </c>
      <c r="C31" s="43">
        <v>64805</v>
      </c>
      <c r="D31" s="43"/>
      <c r="E31" s="43">
        <v>5234</v>
      </c>
      <c r="F31" s="43"/>
      <c r="G31" s="43"/>
      <c r="H31" s="43"/>
      <c r="I31" s="43"/>
      <c r="J31" s="43"/>
      <c r="K31" s="43">
        <v>523.40000000000009</v>
      </c>
      <c r="L31" s="43">
        <v>319</v>
      </c>
      <c r="M31" s="43">
        <v>109.70000000000002</v>
      </c>
      <c r="N31" s="43">
        <v>40.6</v>
      </c>
      <c r="O31" s="43">
        <v>54.1</v>
      </c>
      <c r="P31" s="43">
        <v>523.40000000000009</v>
      </c>
      <c r="Q31" s="43">
        <v>246.8</v>
      </c>
      <c r="R31" s="43">
        <v>164.6</v>
      </c>
      <c r="S31" s="43">
        <v>60.9</v>
      </c>
      <c r="T31" s="43">
        <v>51.100000000000051</v>
      </c>
      <c r="U31" s="43">
        <v>0</v>
      </c>
      <c r="V31" s="43">
        <v>435.2</v>
      </c>
      <c r="W31" s="43">
        <v>249.2</v>
      </c>
      <c r="X31" s="43">
        <v>186</v>
      </c>
      <c r="Y31" s="43">
        <v>0</v>
      </c>
      <c r="Z31" s="43">
        <v>-2.4</v>
      </c>
      <c r="AA31" s="43">
        <v>-21.400000000000002</v>
      </c>
      <c r="AB31" s="48"/>
    </row>
    <row r="32" spans="1:28" s="33" customFormat="1" ht="20.100000000000001" customHeight="1">
      <c r="A32" s="248"/>
      <c r="B32" s="42" t="s">
        <v>215</v>
      </c>
      <c r="C32" s="43">
        <v>30097</v>
      </c>
      <c r="D32" s="43"/>
      <c r="E32" s="43">
        <v>2431</v>
      </c>
      <c r="F32" s="43"/>
      <c r="G32" s="43"/>
      <c r="H32" s="43"/>
      <c r="I32" s="43"/>
      <c r="J32" s="43"/>
      <c r="K32" s="43">
        <v>243.10000000000002</v>
      </c>
      <c r="L32" s="43">
        <v>145.89999999999998</v>
      </c>
      <c r="M32" s="43">
        <v>29.6</v>
      </c>
      <c r="N32" s="43">
        <v>40.6</v>
      </c>
      <c r="O32" s="43">
        <v>27</v>
      </c>
      <c r="P32" s="43">
        <v>243.10000000000002</v>
      </c>
      <c r="Q32" s="43">
        <v>112.9</v>
      </c>
      <c r="R32" s="43">
        <v>44.4</v>
      </c>
      <c r="S32" s="43">
        <v>60.9</v>
      </c>
      <c r="T32" s="43">
        <v>24.900000000000013</v>
      </c>
      <c r="U32" s="43">
        <v>0</v>
      </c>
      <c r="V32" s="43">
        <v>169.7</v>
      </c>
      <c r="W32" s="43">
        <v>113</v>
      </c>
      <c r="X32" s="43">
        <v>56.7</v>
      </c>
      <c r="Y32" s="43">
        <v>0</v>
      </c>
      <c r="Z32" s="43">
        <v>-9.9999999999994302E-2</v>
      </c>
      <c r="AA32" s="43">
        <v>-12.3</v>
      </c>
      <c r="AB32" s="48"/>
    </row>
    <row r="33" spans="1:28" s="33" customFormat="1" ht="87.95" customHeight="1">
      <c r="A33" s="248"/>
      <c r="B33" s="42" t="s">
        <v>43</v>
      </c>
      <c r="C33" s="43">
        <v>7202</v>
      </c>
      <c r="D33" s="41">
        <v>7.4999999999999997E-2</v>
      </c>
      <c r="E33" s="39">
        <v>582</v>
      </c>
      <c r="F33" s="39">
        <v>0.6</v>
      </c>
      <c r="G33" s="39">
        <v>0.4</v>
      </c>
      <c r="H33" s="39">
        <v>0</v>
      </c>
      <c r="I33" s="39">
        <v>1</v>
      </c>
      <c r="J33" s="39">
        <v>0</v>
      </c>
      <c r="K33" s="39">
        <v>58.2</v>
      </c>
      <c r="L33" s="39">
        <v>34.9</v>
      </c>
      <c r="M33" s="39">
        <v>0</v>
      </c>
      <c r="N33" s="39">
        <v>14</v>
      </c>
      <c r="O33" s="39">
        <v>9.3000000000000007</v>
      </c>
      <c r="P33" s="39">
        <v>58.2</v>
      </c>
      <c r="Q33" s="39">
        <v>27</v>
      </c>
      <c r="R33" s="39">
        <v>0</v>
      </c>
      <c r="S33" s="39">
        <v>21</v>
      </c>
      <c r="T33" s="39">
        <v>10.200000000000003</v>
      </c>
      <c r="U33" s="39">
        <v>0</v>
      </c>
      <c r="V33" s="39">
        <v>2.6</v>
      </c>
      <c r="W33" s="39">
        <v>2.6</v>
      </c>
      <c r="X33" s="39">
        <v>0</v>
      </c>
      <c r="Y33" s="39">
        <v>0</v>
      </c>
      <c r="Z33" s="39">
        <v>24.4</v>
      </c>
      <c r="AA33" s="132">
        <v>0</v>
      </c>
      <c r="AB33" s="49"/>
    </row>
    <row r="34" spans="1:28" s="33" customFormat="1" ht="20.100000000000001" customHeight="1">
      <c r="A34" s="248"/>
      <c r="B34" s="42" t="s">
        <v>44</v>
      </c>
      <c r="C34" s="43">
        <v>9115</v>
      </c>
      <c r="D34" s="41">
        <v>7.4999999999999997E-2</v>
      </c>
      <c r="E34" s="39">
        <v>736</v>
      </c>
      <c r="F34" s="39">
        <v>0.6</v>
      </c>
      <c r="G34" s="39">
        <v>0.4</v>
      </c>
      <c r="H34" s="39">
        <v>0.4</v>
      </c>
      <c r="I34" s="39">
        <v>0.6</v>
      </c>
      <c r="J34" s="39">
        <v>0</v>
      </c>
      <c r="K34" s="39">
        <v>73.600000000000009</v>
      </c>
      <c r="L34" s="39">
        <v>44.2</v>
      </c>
      <c r="M34" s="39">
        <v>11.8</v>
      </c>
      <c r="N34" s="39">
        <v>10.6</v>
      </c>
      <c r="O34" s="39">
        <v>7</v>
      </c>
      <c r="P34" s="39">
        <v>73.600000000000009</v>
      </c>
      <c r="Q34" s="39">
        <v>34.200000000000003</v>
      </c>
      <c r="R34" s="39">
        <v>17.7</v>
      </c>
      <c r="S34" s="39">
        <v>15.9</v>
      </c>
      <c r="T34" s="39">
        <v>5.800000000000006</v>
      </c>
      <c r="U34" s="39">
        <v>0</v>
      </c>
      <c r="V34" s="39">
        <v>88.8</v>
      </c>
      <c r="W34" s="39">
        <v>58.6</v>
      </c>
      <c r="X34" s="39">
        <v>30.2</v>
      </c>
      <c r="Y34" s="39">
        <v>0</v>
      </c>
      <c r="Z34" s="39">
        <v>-24.4</v>
      </c>
      <c r="AA34" s="132">
        <v>-12.5</v>
      </c>
      <c r="AB34" s="48"/>
    </row>
    <row r="35" spans="1:28" s="33" customFormat="1" ht="20.100000000000001" customHeight="1">
      <c r="A35" s="248"/>
      <c r="B35" s="42" t="s">
        <v>45</v>
      </c>
      <c r="C35" s="43">
        <v>13780</v>
      </c>
      <c r="D35" s="41">
        <v>7.4999999999999997E-2</v>
      </c>
      <c r="E35" s="39">
        <v>1113</v>
      </c>
      <c r="F35" s="39">
        <v>0.6</v>
      </c>
      <c r="G35" s="39">
        <v>0.4</v>
      </c>
      <c r="H35" s="39">
        <v>0.4</v>
      </c>
      <c r="I35" s="39">
        <v>0.6</v>
      </c>
      <c r="J35" s="39">
        <v>0</v>
      </c>
      <c r="K35" s="39">
        <v>111.30000000000001</v>
      </c>
      <c r="L35" s="39">
        <v>66.8</v>
      </c>
      <c r="M35" s="39">
        <v>17.8</v>
      </c>
      <c r="N35" s="39">
        <v>16</v>
      </c>
      <c r="O35" s="39">
        <v>10.7</v>
      </c>
      <c r="P35" s="39">
        <v>111.30000000000001</v>
      </c>
      <c r="Q35" s="39">
        <v>51.7</v>
      </c>
      <c r="R35" s="39">
        <v>26.7</v>
      </c>
      <c r="S35" s="39">
        <v>24</v>
      </c>
      <c r="T35" s="39">
        <v>8.9000000000000057</v>
      </c>
      <c r="U35" s="39">
        <v>0</v>
      </c>
      <c r="V35" s="39">
        <v>78.3</v>
      </c>
      <c r="W35" s="39">
        <v>51.8</v>
      </c>
      <c r="X35" s="39">
        <v>26.5</v>
      </c>
      <c r="Y35" s="39">
        <v>0</v>
      </c>
      <c r="Z35" s="39">
        <v>-9.9999999999994302E-2</v>
      </c>
      <c r="AA35" s="132">
        <v>0.19999999999999929</v>
      </c>
      <c r="AB35" s="48"/>
    </row>
    <row r="36" spans="1:28" s="33" customFormat="1" ht="20.100000000000001" customHeight="1">
      <c r="A36" s="248"/>
      <c r="B36" s="42" t="s">
        <v>46</v>
      </c>
      <c r="C36" s="43">
        <v>17417</v>
      </c>
      <c r="D36" s="41">
        <v>7.4999999999999997E-2</v>
      </c>
      <c r="E36" s="39">
        <v>1407</v>
      </c>
      <c r="F36" s="39">
        <v>0.6</v>
      </c>
      <c r="G36" s="39">
        <v>0.4</v>
      </c>
      <c r="H36" s="39">
        <v>0.75</v>
      </c>
      <c r="I36" s="39">
        <v>0</v>
      </c>
      <c r="J36" s="39">
        <v>0.25</v>
      </c>
      <c r="K36" s="39">
        <v>140.70000000000002</v>
      </c>
      <c r="L36" s="39">
        <v>84.4</v>
      </c>
      <c r="M36" s="39">
        <v>42.2</v>
      </c>
      <c r="N36" s="39">
        <v>0</v>
      </c>
      <c r="O36" s="39">
        <v>14.1</v>
      </c>
      <c r="P36" s="39">
        <v>140.70000000000002</v>
      </c>
      <c r="Q36" s="39">
        <v>65.3</v>
      </c>
      <c r="R36" s="39">
        <v>63.3</v>
      </c>
      <c r="S36" s="39">
        <v>0</v>
      </c>
      <c r="T36" s="39">
        <v>12.100000000000023</v>
      </c>
      <c r="U36" s="39">
        <v>0</v>
      </c>
      <c r="V36" s="39">
        <v>130</v>
      </c>
      <c r="W36" s="39">
        <v>66.5</v>
      </c>
      <c r="X36" s="39">
        <v>63.5</v>
      </c>
      <c r="Y36" s="39">
        <v>0</v>
      </c>
      <c r="Z36" s="39">
        <v>-1.2</v>
      </c>
      <c r="AA36" s="132">
        <v>-0.20000000000000284</v>
      </c>
      <c r="AB36" s="48"/>
    </row>
    <row r="37" spans="1:28" s="33" customFormat="1" ht="27" customHeight="1">
      <c r="A37" s="248"/>
      <c r="B37" s="42" t="s">
        <v>47</v>
      </c>
      <c r="C37" s="43">
        <v>14216</v>
      </c>
      <c r="D37" s="41">
        <v>7.4999999999999997E-2</v>
      </c>
      <c r="E37" s="39">
        <v>1148</v>
      </c>
      <c r="F37" s="39">
        <v>0.6</v>
      </c>
      <c r="G37" s="39">
        <v>0.4</v>
      </c>
      <c r="H37" s="39">
        <v>0.75</v>
      </c>
      <c r="I37" s="39">
        <v>0</v>
      </c>
      <c r="J37" s="39">
        <v>0.25</v>
      </c>
      <c r="K37" s="39">
        <v>114.80000000000001</v>
      </c>
      <c r="L37" s="39">
        <v>68.900000000000006</v>
      </c>
      <c r="M37" s="39">
        <v>34.4</v>
      </c>
      <c r="N37" s="39">
        <v>0</v>
      </c>
      <c r="O37" s="39">
        <v>11.5</v>
      </c>
      <c r="P37" s="39">
        <v>114.80000000000001</v>
      </c>
      <c r="Q37" s="39">
        <v>53.3</v>
      </c>
      <c r="R37" s="39">
        <v>51.6</v>
      </c>
      <c r="S37" s="39">
        <v>0</v>
      </c>
      <c r="T37" s="39">
        <v>9.9000000000000128</v>
      </c>
      <c r="U37" s="39">
        <v>0</v>
      </c>
      <c r="V37" s="39">
        <v>111.7</v>
      </c>
      <c r="W37" s="39">
        <v>57.2</v>
      </c>
      <c r="X37" s="39">
        <v>54.5</v>
      </c>
      <c r="Y37" s="39">
        <v>0</v>
      </c>
      <c r="Z37" s="39">
        <v>-3.9000000000000101</v>
      </c>
      <c r="AA37" s="132">
        <v>-2.8999999999999986</v>
      </c>
      <c r="AB37" s="48"/>
    </row>
    <row r="38" spans="1:28" s="33" customFormat="1" ht="20.100000000000001" customHeight="1">
      <c r="A38" s="248"/>
      <c r="B38" s="42" t="s">
        <v>48</v>
      </c>
      <c r="C38" s="43">
        <v>3075</v>
      </c>
      <c r="D38" s="41">
        <v>7.4999999999999997E-2</v>
      </c>
      <c r="E38" s="39">
        <v>248</v>
      </c>
      <c r="F38" s="39">
        <v>0.8</v>
      </c>
      <c r="G38" s="39">
        <v>0.2</v>
      </c>
      <c r="H38" s="39">
        <v>0.7</v>
      </c>
      <c r="I38" s="39">
        <v>0</v>
      </c>
      <c r="J38" s="39">
        <v>0.3</v>
      </c>
      <c r="K38" s="39">
        <v>24.8</v>
      </c>
      <c r="L38" s="39">
        <v>19.8</v>
      </c>
      <c r="M38" s="39">
        <v>3.5</v>
      </c>
      <c r="N38" s="39">
        <v>0</v>
      </c>
      <c r="O38" s="39">
        <v>1.5</v>
      </c>
      <c r="P38" s="39">
        <v>24.8</v>
      </c>
      <c r="Q38" s="39">
        <v>15.3</v>
      </c>
      <c r="R38" s="39">
        <v>5.3</v>
      </c>
      <c r="S38" s="39">
        <v>0</v>
      </c>
      <c r="T38" s="39">
        <v>4.2</v>
      </c>
      <c r="U38" s="39">
        <v>0</v>
      </c>
      <c r="V38" s="39">
        <v>23.8</v>
      </c>
      <c r="W38" s="39">
        <v>12.5</v>
      </c>
      <c r="X38" s="39">
        <v>11.3</v>
      </c>
      <c r="Y38" s="39">
        <v>0</v>
      </c>
      <c r="Z38" s="39">
        <v>2.8</v>
      </c>
      <c r="AA38" s="132">
        <v>-6.0000000000000009</v>
      </c>
      <c r="AB38" s="48"/>
    </row>
    <row r="39" spans="1:28" s="33" customFormat="1" ht="20.100000000000001" customHeight="1">
      <c r="A39" s="248" t="s">
        <v>49</v>
      </c>
      <c r="B39" s="42" t="s">
        <v>50</v>
      </c>
      <c r="C39" s="43">
        <v>168457</v>
      </c>
      <c r="D39" s="43"/>
      <c r="E39" s="43">
        <v>15080</v>
      </c>
      <c r="F39" s="43"/>
      <c r="G39" s="43"/>
      <c r="H39" s="43"/>
      <c r="I39" s="43"/>
      <c r="J39" s="43"/>
      <c r="K39" s="43">
        <v>1508</v>
      </c>
      <c r="L39" s="43">
        <v>1023.5000000000001</v>
      </c>
      <c r="M39" s="43">
        <v>310.89999999999998</v>
      </c>
      <c r="N39" s="43">
        <v>51.5</v>
      </c>
      <c r="O39" s="43">
        <v>122.1</v>
      </c>
      <c r="P39" s="43">
        <v>1508</v>
      </c>
      <c r="Q39" s="43">
        <v>792.30000000000007</v>
      </c>
      <c r="R39" s="43">
        <v>466.7</v>
      </c>
      <c r="S39" s="43">
        <v>77.400000000000006</v>
      </c>
      <c r="T39" s="43">
        <v>171.60000000000008</v>
      </c>
      <c r="U39" s="43">
        <v>34.1</v>
      </c>
      <c r="V39" s="43">
        <v>1398.8</v>
      </c>
      <c r="W39" s="43">
        <v>733.3</v>
      </c>
      <c r="X39" s="43">
        <v>631.4</v>
      </c>
      <c r="Y39" s="43">
        <v>34.1</v>
      </c>
      <c r="Z39" s="43">
        <v>59</v>
      </c>
      <c r="AA39" s="43">
        <v>-164.7</v>
      </c>
      <c r="AB39" s="48"/>
    </row>
    <row r="40" spans="1:28" s="33" customFormat="1" ht="20.100000000000001" customHeight="1">
      <c r="A40" s="248"/>
      <c r="B40" s="42" t="s">
        <v>216</v>
      </c>
      <c r="C40" s="43">
        <v>44269</v>
      </c>
      <c r="D40" s="43"/>
      <c r="E40" s="43">
        <v>3576</v>
      </c>
      <c r="F40" s="43"/>
      <c r="G40" s="43"/>
      <c r="H40" s="43"/>
      <c r="I40" s="43"/>
      <c r="J40" s="43"/>
      <c r="K40" s="43">
        <v>357.6</v>
      </c>
      <c r="L40" s="43">
        <v>214.60000000000002</v>
      </c>
      <c r="M40" s="43">
        <v>57.300000000000004</v>
      </c>
      <c r="N40" s="43">
        <v>51.5</v>
      </c>
      <c r="O40" s="43">
        <v>34.199999999999996</v>
      </c>
      <c r="P40" s="43">
        <v>357.6</v>
      </c>
      <c r="Q40" s="43">
        <v>166.1</v>
      </c>
      <c r="R40" s="43">
        <v>86.100000000000009</v>
      </c>
      <c r="S40" s="43">
        <v>77.400000000000006</v>
      </c>
      <c r="T40" s="43">
        <v>28.000000000000036</v>
      </c>
      <c r="U40" s="43">
        <v>0</v>
      </c>
      <c r="V40" s="43">
        <v>252.8</v>
      </c>
      <c r="W40" s="43">
        <v>167.10000000000002</v>
      </c>
      <c r="X40" s="43">
        <v>85.7</v>
      </c>
      <c r="Y40" s="43">
        <v>0</v>
      </c>
      <c r="Z40" s="43">
        <v>-1.00000000000001</v>
      </c>
      <c r="AA40" s="43">
        <v>0.40000000000000568</v>
      </c>
      <c r="AB40" s="48"/>
    </row>
    <row r="41" spans="1:28" s="33" customFormat="1" ht="20.100000000000001" customHeight="1">
      <c r="A41" s="248"/>
      <c r="B41" s="42" t="s">
        <v>51</v>
      </c>
      <c r="C41" s="43">
        <v>0</v>
      </c>
      <c r="D41" s="41">
        <v>7.4999999999999997E-2</v>
      </c>
      <c r="E41" s="39">
        <v>0</v>
      </c>
      <c r="F41" s="39">
        <v>0.6</v>
      </c>
      <c r="G41" s="39">
        <v>0.4</v>
      </c>
      <c r="H41" s="39">
        <v>0</v>
      </c>
      <c r="I41" s="39">
        <v>1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132">
        <v>0</v>
      </c>
      <c r="AB41" s="48"/>
    </row>
    <row r="42" spans="1:28" s="33" customFormat="1" ht="20.100000000000001" customHeight="1">
      <c r="A42" s="248"/>
      <c r="B42" s="42" t="s">
        <v>53</v>
      </c>
      <c r="C42" s="43">
        <v>8179</v>
      </c>
      <c r="D42" s="41">
        <v>7.4999999999999997E-2</v>
      </c>
      <c r="E42" s="39">
        <v>661</v>
      </c>
      <c r="F42" s="39">
        <v>0.6</v>
      </c>
      <c r="G42" s="39">
        <v>0.4</v>
      </c>
      <c r="H42" s="39">
        <v>0.4</v>
      </c>
      <c r="I42" s="39">
        <v>0.6</v>
      </c>
      <c r="J42" s="39">
        <v>0</v>
      </c>
      <c r="K42" s="39">
        <v>66.100000000000009</v>
      </c>
      <c r="L42" s="39">
        <v>39.700000000000003</v>
      </c>
      <c r="M42" s="39">
        <v>10.6</v>
      </c>
      <c r="N42" s="39">
        <v>9.5</v>
      </c>
      <c r="O42" s="39">
        <v>6.3</v>
      </c>
      <c r="P42" s="39">
        <v>66.100000000000009</v>
      </c>
      <c r="Q42" s="39">
        <v>30.7</v>
      </c>
      <c r="R42" s="39">
        <v>15.9</v>
      </c>
      <c r="S42" s="39">
        <v>14.3</v>
      </c>
      <c r="T42" s="39">
        <v>5.2000000000000064</v>
      </c>
      <c r="U42" s="39">
        <v>0</v>
      </c>
      <c r="V42" s="39">
        <v>45.7</v>
      </c>
      <c r="W42" s="39">
        <v>30.3</v>
      </c>
      <c r="X42" s="39">
        <v>15.4</v>
      </c>
      <c r="Y42" s="39">
        <v>0</v>
      </c>
      <c r="Z42" s="39">
        <v>0.39999999999999902</v>
      </c>
      <c r="AA42" s="132">
        <v>0.5</v>
      </c>
      <c r="AB42" s="48"/>
    </row>
    <row r="43" spans="1:28" s="33" customFormat="1" ht="20.100000000000001" customHeight="1">
      <c r="A43" s="248"/>
      <c r="B43" s="42" t="s">
        <v>54</v>
      </c>
      <c r="C43" s="43">
        <v>7331</v>
      </c>
      <c r="D43" s="41">
        <v>7.4999999999999997E-2</v>
      </c>
      <c r="E43" s="39">
        <v>592</v>
      </c>
      <c r="F43" s="39">
        <v>0.6</v>
      </c>
      <c r="G43" s="39">
        <v>0.4</v>
      </c>
      <c r="H43" s="39">
        <v>0.4</v>
      </c>
      <c r="I43" s="39">
        <v>0.6</v>
      </c>
      <c r="J43" s="39">
        <v>0</v>
      </c>
      <c r="K43" s="39">
        <v>59.2</v>
      </c>
      <c r="L43" s="39">
        <v>35.5</v>
      </c>
      <c r="M43" s="39">
        <v>9.5</v>
      </c>
      <c r="N43" s="39">
        <v>8.5</v>
      </c>
      <c r="O43" s="39">
        <v>5.7</v>
      </c>
      <c r="P43" s="39">
        <v>59.2</v>
      </c>
      <c r="Q43" s="39">
        <v>27.5</v>
      </c>
      <c r="R43" s="39">
        <v>14.3</v>
      </c>
      <c r="S43" s="39">
        <v>12.8</v>
      </c>
      <c r="T43" s="39">
        <v>4.6000000000000014</v>
      </c>
      <c r="U43" s="39">
        <v>0</v>
      </c>
      <c r="V43" s="39">
        <v>43.1</v>
      </c>
      <c r="W43" s="39">
        <v>28.5</v>
      </c>
      <c r="X43" s="39">
        <v>14.6</v>
      </c>
      <c r="Y43" s="39">
        <v>0</v>
      </c>
      <c r="Z43" s="39">
        <v>-1</v>
      </c>
      <c r="AA43" s="132">
        <v>-0.29999999999999893</v>
      </c>
      <c r="AB43" s="48"/>
    </row>
    <row r="44" spans="1:28" s="33" customFormat="1" ht="20.100000000000001" customHeight="1">
      <c r="A44" s="248"/>
      <c r="B44" s="42" t="s">
        <v>55</v>
      </c>
      <c r="C44" s="43">
        <v>6499</v>
      </c>
      <c r="D44" s="41">
        <v>7.4999999999999997E-2</v>
      </c>
      <c r="E44" s="39">
        <v>525</v>
      </c>
      <c r="F44" s="39">
        <v>0.6</v>
      </c>
      <c r="G44" s="39">
        <v>0.4</v>
      </c>
      <c r="H44" s="39">
        <v>0.4</v>
      </c>
      <c r="I44" s="39">
        <v>0.6</v>
      </c>
      <c r="J44" s="39">
        <v>0</v>
      </c>
      <c r="K44" s="39">
        <v>52.5</v>
      </c>
      <c r="L44" s="39">
        <v>31.5</v>
      </c>
      <c r="M44" s="39">
        <v>8.4</v>
      </c>
      <c r="N44" s="39">
        <v>7.6</v>
      </c>
      <c r="O44" s="39">
        <v>5</v>
      </c>
      <c r="P44" s="39">
        <v>52.5</v>
      </c>
      <c r="Q44" s="39">
        <v>24.4</v>
      </c>
      <c r="R44" s="39">
        <v>12.6</v>
      </c>
      <c r="S44" s="39">
        <v>11.4</v>
      </c>
      <c r="T44" s="39">
        <v>4.1000000000000014</v>
      </c>
      <c r="U44" s="39">
        <v>0</v>
      </c>
      <c r="V44" s="39">
        <v>38.9</v>
      </c>
      <c r="W44" s="39">
        <v>25.7</v>
      </c>
      <c r="X44" s="39">
        <v>13.2</v>
      </c>
      <c r="Y44" s="39">
        <v>0</v>
      </c>
      <c r="Z44" s="39">
        <v>-1.3</v>
      </c>
      <c r="AA44" s="132">
        <v>-0.59999999999999964</v>
      </c>
      <c r="AB44" s="48"/>
    </row>
    <row r="45" spans="1:28" s="33" customFormat="1" ht="20.100000000000001" customHeight="1">
      <c r="A45" s="248"/>
      <c r="B45" s="42" t="s">
        <v>56</v>
      </c>
      <c r="C45" s="43">
        <v>19881</v>
      </c>
      <c r="D45" s="41">
        <v>7.4999999999999997E-2</v>
      </c>
      <c r="E45" s="39">
        <v>1606</v>
      </c>
      <c r="F45" s="39">
        <v>0.6</v>
      </c>
      <c r="G45" s="39">
        <v>0.4</v>
      </c>
      <c r="H45" s="39">
        <v>0.4</v>
      </c>
      <c r="I45" s="39">
        <v>0.6</v>
      </c>
      <c r="J45" s="39">
        <v>0</v>
      </c>
      <c r="K45" s="39">
        <v>160.60000000000002</v>
      </c>
      <c r="L45" s="39">
        <v>96.4</v>
      </c>
      <c r="M45" s="39">
        <v>25.7</v>
      </c>
      <c r="N45" s="39">
        <v>23.1</v>
      </c>
      <c r="O45" s="39">
        <v>15.4</v>
      </c>
      <c r="P45" s="39">
        <v>160.60000000000002</v>
      </c>
      <c r="Q45" s="39">
        <v>74.599999999999994</v>
      </c>
      <c r="R45" s="39">
        <v>38.6</v>
      </c>
      <c r="S45" s="39">
        <v>34.700000000000003</v>
      </c>
      <c r="T45" s="39">
        <v>12.700000000000024</v>
      </c>
      <c r="U45" s="39">
        <v>0</v>
      </c>
      <c r="V45" s="39">
        <v>111.1</v>
      </c>
      <c r="W45" s="39">
        <v>73.3</v>
      </c>
      <c r="X45" s="39">
        <v>37.799999999999997</v>
      </c>
      <c r="Y45" s="39">
        <v>0</v>
      </c>
      <c r="Z45" s="39">
        <v>1.3</v>
      </c>
      <c r="AA45" s="132">
        <v>0.80000000000000426</v>
      </c>
      <c r="AB45" s="48"/>
    </row>
    <row r="46" spans="1:28" s="33" customFormat="1" ht="20.100000000000001" customHeight="1">
      <c r="A46" s="248"/>
      <c r="B46" s="42" t="s">
        <v>52</v>
      </c>
      <c r="C46" s="43">
        <v>2379</v>
      </c>
      <c r="D46" s="41">
        <v>7.4999999999999997E-2</v>
      </c>
      <c r="E46" s="39">
        <v>192</v>
      </c>
      <c r="F46" s="39">
        <v>0.6</v>
      </c>
      <c r="G46" s="39">
        <v>0.4</v>
      </c>
      <c r="H46" s="39">
        <v>0.4</v>
      </c>
      <c r="I46" s="39">
        <v>0.6</v>
      </c>
      <c r="J46" s="39">
        <v>0</v>
      </c>
      <c r="K46" s="39">
        <v>19.200000000000003</v>
      </c>
      <c r="L46" s="39">
        <v>11.5</v>
      </c>
      <c r="M46" s="39">
        <v>3.1</v>
      </c>
      <c r="N46" s="39">
        <v>2.8</v>
      </c>
      <c r="O46" s="39">
        <v>1.8</v>
      </c>
      <c r="P46" s="39">
        <v>19.200000000000003</v>
      </c>
      <c r="Q46" s="39">
        <v>8.9</v>
      </c>
      <c r="R46" s="39">
        <v>4.7</v>
      </c>
      <c r="S46" s="39">
        <v>4.2</v>
      </c>
      <c r="T46" s="39">
        <v>1.4000000000000021</v>
      </c>
      <c r="U46" s="39">
        <v>0</v>
      </c>
      <c r="V46" s="39">
        <v>14</v>
      </c>
      <c r="W46" s="39">
        <v>9.3000000000000007</v>
      </c>
      <c r="X46" s="39">
        <v>4.7</v>
      </c>
      <c r="Y46" s="39">
        <v>0</v>
      </c>
      <c r="Z46" s="39">
        <v>-0.4</v>
      </c>
      <c r="AA46" s="132">
        <v>0</v>
      </c>
      <c r="AB46" s="48"/>
    </row>
    <row r="47" spans="1:28" s="33" customFormat="1" ht="24" customHeight="1">
      <c r="A47" s="248"/>
      <c r="B47" s="42" t="s">
        <v>58</v>
      </c>
      <c r="C47" s="43">
        <v>18566</v>
      </c>
      <c r="D47" s="41">
        <v>7.4999999999999997E-2</v>
      </c>
      <c r="E47" s="39">
        <v>1500</v>
      </c>
      <c r="F47" s="39">
        <v>0.6</v>
      </c>
      <c r="G47" s="39">
        <v>0.4</v>
      </c>
      <c r="H47" s="39">
        <v>0.75</v>
      </c>
      <c r="I47" s="39">
        <v>0</v>
      </c>
      <c r="J47" s="39">
        <v>0.25</v>
      </c>
      <c r="K47" s="39">
        <v>150</v>
      </c>
      <c r="L47" s="39">
        <v>90</v>
      </c>
      <c r="M47" s="39">
        <v>45</v>
      </c>
      <c r="N47" s="39">
        <v>0</v>
      </c>
      <c r="O47" s="39">
        <v>15</v>
      </c>
      <c r="P47" s="39">
        <v>150</v>
      </c>
      <c r="Q47" s="39">
        <v>69.7</v>
      </c>
      <c r="R47" s="39">
        <v>67.5</v>
      </c>
      <c r="S47" s="39">
        <v>0</v>
      </c>
      <c r="T47" s="39">
        <v>12.799999999999997</v>
      </c>
      <c r="U47" s="39">
        <v>0</v>
      </c>
      <c r="V47" s="39">
        <v>125.2</v>
      </c>
      <c r="W47" s="39">
        <v>64.400000000000006</v>
      </c>
      <c r="X47" s="39">
        <v>60.8</v>
      </c>
      <c r="Y47" s="39">
        <v>0</v>
      </c>
      <c r="Z47" s="39">
        <v>5.3</v>
      </c>
      <c r="AA47" s="132">
        <v>6.7000000000000028</v>
      </c>
      <c r="AB47" s="48"/>
    </row>
    <row r="48" spans="1:28" s="33" customFormat="1" ht="20.100000000000001" customHeight="1">
      <c r="A48" s="248"/>
      <c r="B48" s="42" t="s">
        <v>57</v>
      </c>
      <c r="C48" s="43">
        <v>19435</v>
      </c>
      <c r="D48" s="41">
        <v>7.4999999999999997E-2</v>
      </c>
      <c r="E48" s="39">
        <v>1570</v>
      </c>
      <c r="F48" s="39">
        <v>0.6</v>
      </c>
      <c r="G48" s="39">
        <v>0.4</v>
      </c>
      <c r="H48" s="39">
        <v>0.75</v>
      </c>
      <c r="I48" s="39">
        <v>0</v>
      </c>
      <c r="J48" s="39">
        <v>0.25</v>
      </c>
      <c r="K48" s="39">
        <v>157</v>
      </c>
      <c r="L48" s="39">
        <v>94.2</v>
      </c>
      <c r="M48" s="39">
        <v>47.1</v>
      </c>
      <c r="N48" s="39">
        <v>0</v>
      </c>
      <c r="O48" s="39">
        <v>15.7</v>
      </c>
      <c r="P48" s="39">
        <v>157</v>
      </c>
      <c r="Q48" s="39">
        <v>72.900000000000006</v>
      </c>
      <c r="R48" s="39">
        <v>70.7</v>
      </c>
      <c r="S48" s="39">
        <v>0</v>
      </c>
      <c r="T48" s="39">
        <v>13.399999999999991</v>
      </c>
      <c r="U48" s="39">
        <v>0</v>
      </c>
      <c r="V48" s="39">
        <v>149.19999999999999</v>
      </c>
      <c r="W48" s="39">
        <v>75.900000000000006</v>
      </c>
      <c r="X48" s="39">
        <v>73.3</v>
      </c>
      <c r="Y48" s="39">
        <v>0</v>
      </c>
      <c r="Z48" s="39">
        <v>-3</v>
      </c>
      <c r="AA48" s="132">
        <v>-2.5999999999999943</v>
      </c>
      <c r="AB48" s="48"/>
    </row>
    <row r="49" spans="1:28" s="33" customFormat="1" ht="20.100000000000001" customHeight="1">
      <c r="A49" s="248"/>
      <c r="B49" s="42" t="s">
        <v>59</v>
      </c>
      <c r="C49" s="43">
        <v>6630</v>
      </c>
      <c r="D49" s="41">
        <v>7.4999999999999997E-2</v>
      </c>
      <c r="E49" s="39">
        <v>536</v>
      </c>
      <c r="F49" s="39">
        <v>0.8</v>
      </c>
      <c r="G49" s="39">
        <v>0.2</v>
      </c>
      <c r="H49" s="39">
        <v>0.7</v>
      </c>
      <c r="I49" s="39">
        <v>0</v>
      </c>
      <c r="J49" s="39">
        <v>0.3</v>
      </c>
      <c r="K49" s="39">
        <v>53.6</v>
      </c>
      <c r="L49" s="39">
        <v>42.9</v>
      </c>
      <c r="M49" s="39">
        <v>7.5</v>
      </c>
      <c r="N49" s="39">
        <v>0</v>
      </c>
      <c r="O49" s="39">
        <v>3.2</v>
      </c>
      <c r="P49" s="39">
        <v>53.6</v>
      </c>
      <c r="Q49" s="39">
        <v>33.200000000000003</v>
      </c>
      <c r="R49" s="39">
        <v>11.3</v>
      </c>
      <c r="S49" s="39">
        <v>0</v>
      </c>
      <c r="T49" s="39">
        <v>9.0999999999999979</v>
      </c>
      <c r="U49" s="39">
        <v>0</v>
      </c>
      <c r="V49" s="39">
        <v>48</v>
      </c>
      <c r="W49" s="39">
        <v>25.4</v>
      </c>
      <c r="X49" s="39">
        <v>22.6</v>
      </c>
      <c r="Y49" s="39">
        <v>0</v>
      </c>
      <c r="Z49" s="39">
        <v>7.8</v>
      </c>
      <c r="AA49" s="132">
        <v>-11.3</v>
      </c>
      <c r="AB49" s="48"/>
    </row>
    <row r="50" spans="1:28" s="33" customFormat="1" ht="20.100000000000001" customHeight="1">
      <c r="A50" s="248"/>
      <c r="B50" s="42" t="s">
        <v>60</v>
      </c>
      <c r="C50" s="43">
        <v>11880</v>
      </c>
      <c r="D50" s="41">
        <v>7.4999999999999997E-2</v>
      </c>
      <c r="E50" s="39">
        <v>960</v>
      </c>
      <c r="F50" s="39">
        <v>0.6</v>
      </c>
      <c r="G50" s="39">
        <v>0.4</v>
      </c>
      <c r="H50" s="39">
        <v>0.7</v>
      </c>
      <c r="I50" s="39">
        <v>0</v>
      </c>
      <c r="J50" s="39">
        <v>0.3</v>
      </c>
      <c r="K50" s="39">
        <v>96</v>
      </c>
      <c r="L50" s="39">
        <v>57.6</v>
      </c>
      <c r="M50" s="39">
        <v>26.9</v>
      </c>
      <c r="N50" s="39">
        <v>0</v>
      </c>
      <c r="O50" s="39">
        <v>11.5</v>
      </c>
      <c r="P50" s="39">
        <v>96</v>
      </c>
      <c r="Q50" s="39">
        <v>44.6</v>
      </c>
      <c r="R50" s="39">
        <v>40.4</v>
      </c>
      <c r="S50" s="39">
        <v>0</v>
      </c>
      <c r="T50" s="39">
        <v>11</v>
      </c>
      <c r="U50" s="39">
        <v>0</v>
      </c>
      <c r="V50" s="39">
        <v>88.1</v>
      </c>
      <c r="W50" s="39">
        <v>46.7</v>
      </c>
      <c r="X50" s="39">
        <v>41.4</v>
      </c>
      <c r="Y50" s="39">
        <v>0</v>
      </c>
      <c r="Z50" s="39">
        <v>-2.1</v>
      </c>
      <c r="AA50" s="132">
        <v>-1</v>
      </c>
      <c r="AB50" s="48"/>
    </row>
    <row r="51" spans="1:28" s="33" customFormat="1" ht="20.100000000000001" customHeight="1">
      <c r="A51" s="248"/>
      <c r="B51" s="42" t="s">
        <v>62</v>
      </c>
      <c r="C51" s="43">
        <v>18215</v>
      </c>
      <c r="D51" s="41">
        <v>0.15</v>
      </c>
      <c r="E51" s="39">
        <v>2943</v>
      </c>
      <c r="F51" s="39">
        <v>0.8</v>
      </c>
      <c r="G51" s="39">
        <v>0.2</v>
      </c>
      <c r="H51" s="39">
        <v>0.8</v>
      </c>
      <c r="I51" s="39">
        <v>0</v>
      </c>
      <c r="J51" s="39">
        <v>0.2</v>
      </c>
      <c r="K51" s="39">
        <v>294.3</v>
      </c>
      <c r="L51" s="39">
        <v>235.4</v>
      </c>
      <c r="M51" s="39">
        <v>47.1</v>
      </c>
      <c r="N51" s="39">
        <v>0</v>
      </c>
      <c r="O51" s="39">
        <v>11.8</v>
      </c>
      <c r="P51" s="39">
        <v>294.3</v>
      </c>
      <c r="Q51" s="39">
        <v>182.2</v>
      </c>
      <c r="R51" s="39">
        <v>70.7</v>
      </c>
      <c r="S51" s="39">
        <v>0</v>
      </c>
      <c r="T51" s="39">
        <v>41.40000000000002</v>
      </c>
      <c r="U51" s="39">
        <v>34.1</v>
      </c>
      <c r="V51" s="39">
        <v>354.90000000000003</v>
      </c>
      <c r="W51" s="39">
        <v>157</v>
      </c>
      <c r="X51" s="39">
        <v>163.80000000000001</v>
      </c>
      <c r="Y51" s="39">
        <v>34.1</v>
      </c>
      <c r="Z51" s="39">
        <v>25.2</v>
      </c>
      <c r="AA51" s="132">
        <v>-93.100000000000009</v>
      </c>
      <c r="AB51" s="48"/>
    </row>
    <row r="52" spans="1:28" s="33" customFormat="1" ht="20.100000000000001" customHeight="1">
      <c r="A52" s="248"/>
      <c r="B52" s="42" t="s">
        <v>63</v>
      </c>
      <c r="C52" s="43">
        <v>30357</v>
      </c>
      <c r="D52" s="41">
        <v>7.4999999999999997E-2</v>
      </c>
      <c r="E52" s="39">
        <v>2452</v>
      </c>
      <c r="F52" s="39">
        <v>0.8</v>
      </c>
      <c r="G52" s="39">
        <v>0.2</v>
      </c>
      <c r="H52" s="39">
        <v>0.75</v>
      </c>
      <c r="I52" s="39">
        <v>0</v>
      </c>
      <c r="J52" s="39">
        <v>0.25</v>
      </c>
      <c r="K52" s="39">
        <v>245.20000000000002</v>
      </c>
      <c r="L52" s="39">
        <v>196.2</v>
      </c>
      <c r="M52" s="39">
        <v>36.799999999999997</v>
      </c>
      <c r="N52" s="39">
        <v>0</v>
      </c>
      <c r="O52" s="39">
        <v>12.2</v>
      </c>
      <c r="P52" s="39">
        <v>245.20000000000002</v>
      </c>
      <c r="Q52" s="39">
        <v>151.9</v>
      </c>
      <c r="R52" s="39">
        <v>55.2</v>
      </c>
      <c r="S52" s="39">
        <v>0</v>
      </c>
      <c r="T52" s="39">
        <v>38.100000000000009</v>
      </c>
      <c r="U52" s="39">
        <v>0</v>
      </c>
      <c r="V52" s="39">
        <v>243.3</v>
      </c>
      <c r="W52" s="39">
        <v>124.4</v>
      </c>
      <c r="X52" s="39">
        <v>118.9</v>
      </c>
      <c r="Y52" s="39">
        <v>0</v>
      </c>
      <c r="Z52" s="39">
        <v>27.5</v>
      </c>
      <c r="AA52" s="132">
        <v>-63.7</v>
      </c>
      <c r="AB52" s="48"/>
    </row>
    <row r="53" spans="1:28" s="33" customFormat="1" ht="20.100000000000001" customHeight="1">
      <c r="A53" s="248"/>
      <c r="B53" s="42" t="s">
        <v>61</v>
      </c>
      <c r="C53" s="43">
        <v>19105</v>
      </c>
      <c r="D53" s="41">
        <v>7.4999999999999997E-2</v>
      </c>
      <c r="E53" s="39">
        <v>1543</v>
      </c>
      <c r="F53" s="39">
        <v>0.6</v>
      </c>
      <c r="G53" s="39">
        <v>0.4</v>
      </c>
      <c r="H53" s="39">
        <v>0.7</v>
      </c>
      <c r="I53" s="39">
        <v>0</v>
      </c>
      <c r="J53" s="39">
        <v>0.3</v>
      </c>
      <c r="K53" s="39">
        <v>154.30000000000001</v>
      </c>
      <c r="L53" s="39">
        <v>92.6</v>
      </c>
      <c r="M53" s="39">
        <v>43.2</v>
      </c>
      <c r="N53" s="39">
        <v>0</v>
      </c>
      <c r="O53" s="39">
        <v>18.5</v>
      </c>
      <c r="P53" s="39">
        <v>154.30000000000001</v>
      </c>
      <c r="Q53" s="39">
        <v>71.7</v>
      </c>
      <c r="R53" s="39">
        <v>64.8</v>
      </c>
      <c r="S53" s="39">
        <v>0</v>
      </c>
      <c r="T53" s="39">
        <v>17.800000000000011</v>
      </c>
      <c r="U53" s="39">
        <v>0</v>
      </c>
      <c r="V53" s="39">
        <v>137.30000000000001</v>
      </c>
      <c r="W53" s="39">
        <v>72.400000000000006</v>
      </c>
      <c r="X53" s="39">
        <v>64.900000000000006</v>
      </c>
      <c r="Y53" s="39">
        <v>0</v>
      </c>
      <c r="Z53" s="39">
        <v>-0.70000000000000295</v>
      </c>
      <c r="AA53" s="132">
        <v>-0.10000000000000853</v>
      </c>
      <c r="AB53" s="48"/>
    </row>
    <row r="54" spans="1:28" s="33" customFormat="1" ht="20.100000000000001" customHeight="1">
      <c r="A54" s="248" t="s">
        <v>64</v>
      </c>
      <c r="B54" s="42" t="s">
        <v>65</v>
      </c>
      <c r="C54" s="43">
        <v>151004</v>
      </c>
      <c r="D54" s="43"/>
      <c r="E54" s="43">
        <v>20946</v>
      </c>
      <c r="F54" s="43"/>
      <c r="G54" s="43"/>
      <c r="H54" s="43"/>
      <c r="I54" s="43"/>
      <c r="J54" s="43"/>
      <c r="K54" s="43">
        <v>2094.6000000000004</v>
      </c>
      <c r="L54" s="43">
        <v>1494.5</v>
      </c>
      <c r="M54" s="43">
        <v>445.09999999999997</v>
      </c>
      <c r="N54" s="43">
        <v>28.4</v>
      </c>
      <c r="O54" s="43">
        <v>126.6</v>
      </c>
      <c r="P54" s="43">
        <v>2094.6000000000004</v>
      </c>
      <c r="Q54" s="43">
        <v>1156.8999999999999</v>
      </c>
      <c r="R54" s="43">
        <v>668.3</v>
      </c>
      <c r="S54" s="43">
        <v>42.7</v>
      </c>
      <c r="T54" s="43">
        <v>226.7000000000001</v>
      </c>
      <c r="U54" s="43">
        <v>178.7</v>
      </c>
      <c r="V54" s="43">
        <v>2153</v>
      </c>
      <c r="W54" s="43">
        <v>997.7</v>
      </c>
      <c r="X54" s="43">
        <v>976.6</v>
      </c>
      <c r="Y54" s="43">
        <v>178.70000000000002</v>
      </c>
      <c r="Z54" s="43">
        <v>159.19999999999999</v>
      </c>
      <c r="AA54" s="43">
        <v>-308.29999999999995</v>
      </c>
      <c r="AB54" s="48"/>
    </row>
    <row r="55" spans="1:28" s="33" customFormat="1" ht="20.100000000000001" customHeight="1">
      <c r="A55" s="248"/>
      <c r="B55" s="42" t="s">
        <v>217</v>
      </c>
      <c r="C55" s="43">
        <v>23817</v>
      </c>
      <c r="D55" s="43"/>
      <c r="E55" s="43">
        <v>1924</v>
      </c>
      <c r="F55" s="43"/>
      <c r="G55" s="43"/>
      <c r="H55" s="43"/>
      <c r="I55" s="43"/>
      <c r="J55" s="43"/>
      <c r="K55" s="43">
        <v>192.4</v>
      </c>
      <c r="L55" s="43">
        <v>115.49999999999999</v>
      </c>
      <c r="M55" s="43">
        <v>29.7</v>
      </c>
      <c r="N55" s="43">
        <v>28.4</v>
      </c>
      <c r="O55" s="43">
        <v>18.8</v>
      </c>
      <c r="P55" s="43">
        <v>192.4</v>
      </c>
      <c r="Q55" s="43">
        <v>89.300000000000011</v>
      </c>
      <c r="R55" s="43">
        <v>44.7</v>
      </c>
      <c r="S55" s="43">
        <v>42.7</v>
      </c>
      <c r="T55" s="43">
        <v>15.700000000000015</v>
      </c>
      <c r="U55" s="43">
        <v>0</v>
      </c>
      <c r="V55" s="43">
        <v>141</v>
      </c>
      <c r="W55" s="43">
        <v>94.4</v>
      </c>
      <c r="X55" s="43">
        <v>46.599999999999994</v>
      </c>
      <c r="Y55" s="43">
        <v>0</v>
      </c>
      <c r="Z55" s="43">
        <v>-5.0999999999999996</v>
      </c>
      <c r="AA55" s="43">
        <v>-1.9000000000000021</v>
      </c>
      <c r="AB55" s="48"/>
    </row>
    <row r="56" spans="1:28" s="33" customFormat="1" ht="20.100000000000001" customHeight="1">
      <c r="A56" s="248"/>
      <c r="B56" s="42" t="s">
        <v>66</v>
      </c>
      <c r="C56" s="43">
        <v>800</v>
      </c>
      <c r="D56" s="41">
        <v>7.4999999999999997E-2</v>
      </c>
      <c r="E56" s="39">
        <v>65</v>
      </c>
      <c r="F56" s="39">
        <v>0.6</v>
      </c>
      <c r="G56" s="39">
        <v>0.4</v>
      </c>
      <c r="H56" s="39">
        <v>0</v>
      </c>
      <c r="I56" s="39">
        <v>1</v>
      </c>
      <c r="J56" s="39">
        <v>0</v>
      </c>
      <c r="K56" s="39">
        <v>6.5</v>
      </c>
      <c r="L56" s="39">
        <v>3.9</v>
      </c>
      <c r="M56" s="39">
        <v>0</v>
      </c>
      <c r="N56" s="39">
        <v>1.6</v>
      </c>
      <c r="O56" s="39">
        <v>1</v>
      </c>
      <c r="P56" s="39">
        <v>6.5</v>
      </c>
      <c r="Q56" s="39">
        <v>3</v>
      </c>
      <c r="R56" s="39">
        <v>0</v>
      </c>
      <c r="S56" s="39">
        <v>2.4</v>
      </c>
      <c r="T56" s="39">
        <v>1.1000000000000001</v>
      </c>
      <c r="U56" s="39">
        <v>0</v>
      </c>
      <c r="V56" s="39">
        <v>3.2</v>
      </c>
      <c r="W56" s="39">
        <v>3.2</v>
      </c>
      <c r="X56" s="39">
        <v>0</v>
      </c>
      <c r="Y56" s="39">
        <v>0</v>
      </c>
      <c r="Z56" s="39">
        <v>-0.2</v>
      </c>
      <c r="AA56" s="132">
        <v>0</v>
      </c>
      <c r="AB56" s="48"/>
    </row>
    <row r="57" spans="1:28" s="33" customFormat="1" ht="20.100000000000001" customHeight="1">
      <c r="A57" s="248"/>
      <c r="B57" s="42" t="s">
        <v>67</v>
      </c>
      <c r="C57" s="43">
        <v>8927</v>
      </c>
      <c r="D57" s="41">
        <v>7.4999999999999997E-2</v>
      </c>
      <c r="E57" s="39">
        <v>721</v>
      </c>
      <c r="F57" s="39">
        <v>0.6</v>
      </c>
      <c r="G57" s="39">
        <v>0.4</v>
      </c>
      <c r="H57" s="39">
        <v>0.4</v>
      </c>
      <c r="I57" s="39">
        <v>0.6</v>
      </c>
      <c r="J57" s="39">
        <v>0</v>
      </c>
      <c r="K57" s="39">
        <v>72.100000000000009</v>
      </c>
      <c r="L57" s="39">
        <v>43.3</v>
      </c>
      <c r="M57" s="39">
        <v>11.5</v>
      </c>
      <c r="N57" s="39">
        <v>10.4</v>
      </c>
      <c r="O57" s="39">
        <v>6.9</v>
      </c>
      <c r="P57" s="39">
        <v>72.100000000000009</v>
      </c>
      <c r="Q57" s="39">
        <v>33.5</v>
      </c>
      <c r="R57" s="39">
        <v>17.3</v>
      </c>
      <c r="S57" s="39">
        <v>15.6</v>
      </c>
      <c r="T57" s="39">
        <v>5.7000000000000082</v>
      </c>
      <c r="U57" s="39">
        <v>0</v>
      </c>
      <c r="V57" s="39">
        <v>55</v>
      </c>
      <c r="W57" s="39">
        <v>36.4</v>
      </c>
      <c r="X57" s="39">
        <v>18.600000000000001</v>
      </c>
      <c r="Y57" s="39">
        <v>0</v>
      </c>
      <c r="Z57" s="39">
        <v>-2.9</v>
      </c>
      <c r="AA57" s="132">
        <v>-1.3000000000000007</v>
      </c>
      <c r="AB57" s="48"/>
    </row>
    <row r="58" spans="1:28" s="33" customFormat="1" ht="20.100000000000001" customHeight="1">
      <c r="A58" s="248"/>
      <c r="B58" s="42" t="s">
        <v>68</v>
      </c>
      <c r="C58" s="43">
        <v>9187</v>
      </c>
      <c r="D58" s="41">
        <v>7.4999999999999997E-2</v>
      </c>
      <c r="E58" s="39">
        <v>742</v>
      </c>
      <c r="F58" s="39">
        <v>0.6</v>
      </c>
      <c r="G58" s="39">
        <v>0.4</v>
      </c>
      <c r="H58" s="39">
        <v>0.4</v>
      </c>
      <c r="I58" s="39">
        <v>0.6</v>
      </c>
      <c r="J58" s="39">
        <v>0</v>
      </c>
      <c r="K58" s="39">
        <v>74.2</v>
      </c>
      <c r="L58" s="39">
        <v>44.5</v>
      </c>
      <c r="M58" s="39">
        <v>11.9</v>
      </c>
      <c r="N58" s="39">
        <v>10.7</v>
      </c>
      <c r="O58" s="39">
        <v>7.1</v>
      </c>
      <c r="P58" s="39">
        <v>74.2</v>
      </c>
      <c r="Q58" s="39">
        <v>34.4</v>
      </c>
      <c r="R58" s="39">
        <v>17.899999999999999</v>
      </c>
      <c r="S58" s="39">
        <v>16.100000000000001</v>
      </c>
      <c r="T58" s="39">
        <v>5.8000000000000043</v>
      </c>
      <c r="U58" s="39">
        <v>0</v>
      </c>
      <c r="V58" s="39">
        <v>55.599999999999994</v>
      </c>
      <c r="W58" s="39">
        <v>36.9</v>
      </c>
      <c r="X58" s="39">
        <v>18.7</v>
      </c>
      <c r="Y58" s="39">
        <v>0</v>
      </c>
      <c r="Z58" s="39">
        <v>-2.5</v>
      </c>
      <c r="AA58" s="132">
        <v>-0.80000000000000071</v>
      </c>
      <c r="AB58" s="48"/>
    </row>
    <row r="59" spans="1:28" s="33" customFormat="1" ht="20.100000000000001" customHeight="1">
      <c r="A59" s="248"/>
      <c r="B59" s="42" t="s">
        <v>69</v>
      </c>
      <c r="C59" s="43">
        <v>4903</v>
      </c>
      <c r="D59" s="41">
        <v>7.4999999999999997E-2</v>
      </c>
      <c r="E59" s="39">
        <v>396</v>
      </c>
      <c r="F59" s="39">
        <v>0.6</v>
      </c>
      <c r="G59" s="39">
        <v>0.4</v>
      </c>
      <c r="H59" s="39">
        <v>0.4</v>
      </c>
      <c r="I59" s="39">
        <v>0.6</v>
      </c>
      <c r="J59" s="39">
        <v>0</v>
      </c>
      <c r="K59" s="39">
        <v>39.6</v>
      </c>
      <c r="L59" s="39">
        <v>23.8</v>
      </c>
      <c r="M59" s="39">
        <v>6.3</v>
      </c>
      <c r="N59" s="39">
        <v>5.7</v>
      </c>
      <c r="O59" s="39">
        <v>3.8</v>
      </c>
      <c r="P59" s="39">
        <v>39.6</v>
      </c>
      <c r="Q59" s="39">
        <v>18.399999999999999</v>
      </c>
      <c r="R59" s="39">
        <v>9.5</v>
      </c>
      <c r="S59" s="39">
        <v>8.6</v>
      </c>
      <c r="T59" s="39">
        <v>3.1000000000000032</v>
      </c>
      <c r="U59" s="39">
        <v>0</v>
      </c>
      <c r="V59" s="39">
        <v>27.2</v>
      </c>
      <c r="W59" s="39">
        <v>17.899999999999999</v>
      </c>
      <c r="X59" s="39">
        <v>9.3000000000000007</v>
      </c>
      <c r="Y59" s="39">
        <v>0</v>
      </c>
      <c r="Z59" s="39">
        <v>0.5</v>
      </c>
      <c r="AA59" s="132">
        <v>0.19999999999999929</v>
      </c>
      <c r="AB59" s="48"/>
    </row>
    <row r="60" spans="1:28" s="33" customFormat="1" ht="20.100000000000001" customHeight="1">
      <c r="A60" s="248"/>
      <c r="B60" s="42" t="s">
        <v>70</v>
      </c>
      <c r="C60" s="43">
        <v>18922</v>
      </c>
      <c r="D60" s="41">
        <v>7.4999999999999997E-2</v>
      </c>
      <c r="E60" s="39">
        <v>1529</v>
      </c>
      <c r="F60" s="39">
        <v>0.6</v>
      </c>
      <c r="G60" s="39">
        <v>0.4</v>
      </c>
      <c r="H60" s="39">
        <v>0.75</v>
      </c>
      <c r="I60" s="39">
        <v>0</v>
      </c>
      <c r="J60" s="39">
        <v>0.25</v>
      </c>
      <c r="K60" s="39">
        <v>152.9</v>
      </c>
      <c r="L60" s="39">
        <v>91.7</v>
      </c>
      <c r="M60" s="39">
        <v>45.9</v>
      </c>
      <c r="N60" s="39">
        <v>0</v>
      </c>
      <c r="O60" s="39">
        <v>15.3</v>
      </c>
      <c r="P60" s="39">
        <v>152.9</v>
      </c>
      <c r="Q60" s="39">
        <v>71</v>
      </c>
      <c r="R60" s="39">
        <v>68.900000000000006</v>
      </c>
      <c r="S60" s="39">
        <v>0</v>
      </c>
      <c r="T60" s="39">
        <v>13</v>
      </c>
      <c r="U60" s="39">
        <v>0</v>
      </c>
      <c r="V60" s="39">
        <v>150.39999999999998</v>
      </c>
      <c r="W60" s="39">
        <v>76.8</v>
      </c>
      <c r="X60" s="39">
        <v>73.599999999999994</v>
      </c>
      <c r="Y60" s="39">
        <v>0</v>
      </c>
      <c r="Z60" s="39">
        <v>-5.8</v>
      </c>
      <c r="AA60" s="132">
        <v>-4.6999999999999886</v>
      </c>
      <c r="AB60" s="48"/>
    </row>
    <row r="61" spans="1:28" s="33" customFormat="1" ht="20.100000000000001" customHeight="1">
      <c r="A61" s="248"/>
      <c r="B61" s="42" t="s">
        <v>71</v>
      </c>
      <c r="C61" s="43">
        <v>13280</v>
      </c>
      <c r="D61" s="41">
        <v>0.15</v>
      </c>
      <c r="E61" s="39">
        <v>2146</v>
      </c>
      <c r="F61" s="39">
        <v>0.8</v>
      </c>
      <c r="G61" s="39">
        <v>0.2</v>
      </c>
      <c r="H61" s="39">
        <v>0.8</v>
      </c>
      <c r="I61" s="39">
        <v>0</v>
      </c>
      <c r="J61" s="39">
        <v>0.2</v>
      </c>
      <c r="K61" s="39">
        <v>214.60000000000002</v>
      </c>
      <c r="L61" s="39">
        <v>171.7</v>
      </c>
      <c r="M61" s="39">
        <v>34.299999999999997</v>
      </c>
      <c r="N61" s="39">
        <v>0</v>
      </c>
      <c r="O61" s="39">
        <v>8.6</v>
      </c>
      <c r="P61" s="39">
        <v>214.60000000000002</v>
      </c>
      <c r="Q61" s="39">
        <v>132.9</v>
      </c>
      <c r="R61" s="39">
        <v>51.5</v>
      </c>
      <c r="S61" s="39">
        <v>0</v>
      </c>
      <c r="T61" s="39">
        <v>30.200000000000017</v>
      </c>
      <c r="U61" s="39">
        <v>24</v>
      </c>
      <c r="V61" s="39">
        <v>250.2</v>
      </c>
      <c r="W61" s="39">
        <v>111.4</v>
      </c>
      <c r="X61" s="39">
        <v>114.8</v>
      </c>
      <c r="Y61" s="39">
        <v>24</v>
      </c>
      <c r="Z61" s="39">
        <v>21.5</v>
      </c>
      <c r="AA61" s="132">
        <v>-63.3</v>
      </c>
      <c r="AB61" s="48"/>
    </row>
    <row r="62" spans="1:28" s="33" customFormat="1" ht="20.100000000000001" customHeight="1">
      <c r="A62" s="248"/>
      <c r="B62" s="42" t="s">
        <v>76</v>
      </c>
      <c r="C62" s="43">
        <v>13065</v>
      </c>
      <c r="D62" s="41">
        <v>0.15</v>
      </c>
      <c r="E62" s="39">
        <v>2111</v>
      </c>
      <c r="F62" s="39">
        <v>0.8</v>
      </c>
      <c r="G62" s="39">
        <v>0.2</v>
      </c>
      <c r="H62" s="39">
        <v>0.8</v>
      </c>
      <c r="I62" s="39">
        <v>0</v>
      </c>
      <c r="J62" s="39">
        <v>0.2</v>
      </c>
      <c r="K62" s="39">
        <v>211.10000000000002</v>
      </c>
      <c r="L62" s="39">
        <v>168.9</v>
      </c>
      <c r="M62" s="39">
        <v>33.799999999999997</v>
      </c>
      <c r="N62" s="39">
        <v>0</v>
      </c>
      <c r="O62" s="39">
        <v>8.4</v>
      </c>
      <c r="P62" s="39">
        <v>211.10000000000002</v>
      </c>
      <c r="Q62" s="39">
        <v>130.69999999999999</v>
      </c>
      <c r="R62" s="39">
        <v>50.7</v>
      </c>
      <c r="S62" s="39">
        <v>0</v>
      </c>
      <c r="T62" s="39">
        <v>29.700000000000031</v>
      </c>
      <c r="U62" s="39">
        <v>21</v>
      </c>
      <c r="V62" s="39">
        <v>218.7</v>
      </c>
      <c r="W62" s="39">
        <v>97.1</v>
      </c>
      <c r="X62" s="39">
        <v>100.6</v>
      </c>
      <c r="Y62" s="39">
        <v>21</v>
      </c>
      <c r="Z62" s="39">
        <v>33.6</v>
      </c>
      <c r="AA62" s="132">
        <v>-49.899999999999991</v>
      </c>
      <c r="AB62" s="48"/>
    </row>
    <row r="63" spans="1:28" s="33" customFormat="1" ht="20.100000000000001" customHeight="1">
      <c r="A63" s="248"/>
      <c r="B63" s="42" t="s">
        <v>72</v>
      </c>
      <c r="C63" s="43">
        <v>24003</v>
      </c>
      <c r="D63" s="41">
        <v>0.15</v>
      </c>
      <c r="E63" s="39">
        <v>3878</v>
      </c>
      <c r="F63" s="39">
        <v>0.8</v>
      </c>
      <c r="G63" s="39">
        <v>0.2</v>
      </c>
      <c r="H63" s="39">
        <v>0.8</v>
      </c>
      <c r="I63" s="39">
        <v>0</v>
      </c>
      <c r="J63" s="39">
        <v>0.2</v>
      </c>
      <c r="K63" s="39">
        <v>387.8</v>
      </c>
      <c r="L63" s="39">
        <v>310.2</v>
      </c>
      <c r="M63" s="39">
        <v>62</v>
      </c>
      <c r="N63" s="39">
        <v>0</v>
      </c>
      <c r="O63" s="39">
        <v>15.6</v>
      </c>
      <c r="P63" s="39">
        <v>387.8</v>
      </c>
      <c r="Q63" s="39">
        <v>240.1</v>
      </c>
      <c r="R63" s="39">
        <v>93.1</v>
      </c>
      <c r="S63" s="39">
        <v>0</v>
      </c>
      <c r="T63" s="39">
        <v>54.600000000000023</v>
      </c>
      <c r="U63" s="39">
        <v>39</v>
      </c>
      <c r="V63" s="39">
        <v>406.6</v>
      </c>
      <c r="W63" s="39">
        <v>180.5</v>
      </c>
      <c r="X63" s="39">
        <v>187.1</v>
      </c>
      <c r="Y63" s="39">
        <v>39</v>
      </c>
      <c r="Z63" s="39">
        <v>59.6</v>
      </c>
      <c r="AA63" s="132">
        <v>-94</v>
      </c>
      <c r="AB63" s="48"/>
    </row>
    <row r="64" spans="1:28" s="33" customFormat="1" ht="27.95" customHeight="1">
      <c r="A64" s="248"/>
      <c r="B64" s="42" t="s">
        <v>74</v>
      </c>
      <c r="C64" s="43">
        <v>18101</v>
      </c>
      <c r="D64" s="41">
        <v>0.15</v>
      </c>
      <c r="E64" s="39">
        <v>2925</v>
      </c>
      <c r="F64" s="39">
        <v>0.6</v>
      </c>
      <c r="G64" s="39">
        <v>0.4</v>
      </c>
      <c r="H64" s="39">
        <v>0.8</v>
      </c>
      <c r="I64" s="39">
        <v>0</v>
      </c>
      <c r="J64" s="39">
        <v>0.2</v>
      </c>
      <c r="K64" s="39">
        <v>292.5</v>
      </c>
      <c r="L64" s="39">
        <v>175.5</v>
      </c>
      <c r="M64" s="39">
        <v>93.6</v>
      </c>
      <c r="N64" s="39">
        <v>0</v>
      </c>
      <c r="O64" s="39">
        <v>23.4</v>
      </c>
      <c r="P64" s="39">
        <v>292.5</v>
      </c>
      <c r="Q64" s="39">
        <v>135.9</v>
      </c>
      <c r="R64" s="39">
        <v>140.5</v>
      </c>
      <c r="S64" s="39">
        <v>0</v>
      </c>
      <c r="T64" s="39">
        <v>16.099999999999994</v>
      </c>
      <c r="U64" s="39">
        <v>29.2</v>
      </c>
      <c r="V64" s="39">
        <v>304.2</v>
      </c>
      <c r="W64" s="39">
        <v>135</v>
      </c>
      <c r="X64" s="39">
        <v>140</v>
      </c>
      <c r="Y64" s="39">
        <v>29.2</v>
      </c>
      <c r="Z64" s="39">
        <v>0.90000000000000602</v>
      </c>
      <c r="AA64" s="132">
        <v>0.5</v>
      </c>
      <c r="AB64" s="48"/>
    </row>
    <row r="65" spans="1:28" s="33" customFormat="1" ht="20.100000000000001" customHeight="1">
      <c r="A65" s="248"/>
      <c r="B65" s="42" t="s">
        <v>78</v>
      </c>
      <c r="C65" s="43">
        <v>6279</v>
      </c>
      <c r="D65" s="41">
        <v>0.15</v>
      </c>
      <c r="E65" s="39">
        <v>1014</v>
      </c>
      <c r="F65" s="39">
        <v>0.8</v>
      </c>
      <c r="G65" s="39">
        <v>0.2</v>
      </c>
      <c r="H65" s="39">
        <v>0.8</v>
      </c>
      <c r="I65" s="39">
        <v>0</v>
      </c>
      <c r="J65" s="39">
        <v>0.2</v>
      </c>
      <c r="K65" s="39">
        <v>101.4</v>
      </c>
      <c r="L65" s="39">
        <v>81.099999999999994</v>
      </c>
      <c r="M65" s="39">
        <v>16.2</v>
      </c>
      <c r="N65" s="39">
        <v>0</v>
      </c>
      <c r="O65" s="39">
        <v>4.0999999999999996</v>
      </c>
      <c r="P65" s="39">
        <v>101.4</v>
      </c>
      <c r="Q65" s="39">
        <v>62.8</v>
      </c>
      <c r="R65" s="39">
        <v>24.3</v>
      </c>
      <c r="S65" s="39">
        <v>0</v>
      </c>
      <c r="T65" s="39">
        <v>14.300000000000008</v>
      </c>
      <c r="U65" s="39">
        <v>10.4</v>
      </c>
      <c r="V65" s="39">
        <v>108.4</v>
      </c>
      <c r="W65" s="39">
        <v>48.1</v>
      </c>
      <c r="X65" s="39">
        <v>49.9</v>
      </c>
      <c r="Y65" s="39">
        <v>10.4</v>
      </c>
      <c r="Z65" s="39">
        <v>14.7</v>
      </c>
      <c r="AA65" s="132">
        <v>-25.599999999999998</v>
      </c>
      <c r="AB65" s="48"/>
    </row>
    <row r="66" spans="1:28" s="33" customFormat="1" ht="20.100000000000001" customHeight="1">
      <c r="A66" s="248"/>
      <c r="B66" s="42" t="s">
        <v>75</v>
      </c>
      <c r="C66" s="43">
        <v>11479</v>
      </c>
      <c r="D66" s="41">
        <v>0.15</v>
      </c>
      <c r="E66" s="39">
        <v>1855</v>
      </c>
      <c r="F66" s="39">
        <v>0.8</v>
      </c>
      <c r="G66" s="39">
        <v>0.2</v>
      </c>
      <c r="H66" s="39">
        <v>0.8</v>
      </c>
      <c r="I66" s="39">
        <v>0</v>
      </c>
      <c r="J66" s="39">
        <v>0.2</v>
      </c>
      <c r="K66" s="39">
        <v>185.5</v>
      </c>
      <c r="L66" s="39">
        <v>148.4</v>
      </c>
      <c r="M66" s="39">
        <v>29.7</v>
      </c>
      <c r="N66" s="39">
        <v>0</v>
      </c>
      <c r="O66" s="39">
        <v>7.4</v>
      </c>
      <c r="P66" s="39">
        <v>185.5</v>
      </c>
      <c r="Q66" s="39">
        <v>114.9</v>
      </c>
      <c r="R66" s="39">
        <v>44.6</v>
      </c>
      <c r="S66" s="39">
        <v>0</v>
      </c>
      <c r="T66" s="39">
        <v>25.999999999999993</v>
      </c>
      <c r="U66" s="39">
        <v>20.100000000000001</v>
      </c>
      <c r="V66" s="39">
        <v>209.6</v>
      </c>
      <c r="W66" s="39">
        <v>92.9</v>
      </c>
      <c r="X66" s="39">
        <v>96.6</v>
      </c>
      <c r="Y66" s="39">
        <v>20.100000000000001</v>
      </c>
      <c r="Z66" s="39">
        <v>22</v>
      </c>
      <c r="AA66" s="132">
        <v>-51.999999999999993</v>
      </c>
      <c r="AB66" s="48"/>
    </row>
    <row r="67" spans="1:28" s="33" customFormat="1" ht="20.100000000000001" customHeight="1">
      <c r="A67" s="248"/>
      <c r="B67" s="42" t="s">
        <v>77</v>
      </c>
      <c r="C67" s="43">
        <v>5459</v>
      </c>
      <c r="D67" s="41">
        <v>0.15</v>
      </c>
      <c r="E67" s="39">
        <v>882</v>
      </c>
      <c r="F67" s="39">
        <v>0.8</v>
      </c>
      <c r="G67" s="39">
        <v>0.2</v>
      </c>
      <c r="H67" s="39">
        <v>0.8</v>
      </c>
      <c r="I67" s="39">
        <v>0</v>
      </c>
      <c r="J67" s="39">
        <v>0.2</v>
      </c>
      <c r="K67" s="39">
        <v>88.2</v>
      </c>
      <c r="L67" s="39">
        <v>70.599999999999994</v>
      </c>
      <c r="M67" s="39">
        <v>14.1</v>
      </c>
      <c r="N67" s="39">
        <v>0</v>
      </c>
      <c r="O67" s="39">
        <v>3.5</v>
      </c>
      <c r="P67" s="39">
        <v>88.2</v>
      </c>
      <c r="Q67" s="39">
        <v>54.7</v>
      </c>
      <c r="R67" s="39">
        <v>21.2</v>
      </c>
      <c r="S67" s="39">
        <v>0</v>
      </c>
      <c r="T67" s="39">
        <v>12.3</v>
      </c>
      <c r="U67" s="39">
        <v>9.1</v>
      </c>
      <c r="V67" s="39">
        <v>94.399999999999991</v>
      </c>
      <c r="W67" s="39">
        <v>41.8</v>
      </c>
      <c r="X67" s="39">
        <v>43.5</v>
      </c>
      <c r="Y67" s="39">
        <v>9.1</v>
      </c>
      <c r="Z67" s="39">
        <v>12.9</v>
      </c>
      <c r="AA67" s="132">
        <v>-22.3</v>
      </c>
      <c r="AB67" s="48"/>
    </row>
    <row r="68" spans="1:28" s="33" customFormat="1" ht="20.100000000000001" customHeight="1">
      <c r="A68" s="248"/>
      <c r="B68" s="42" t="s">
        <v>73</v>
      </c>
      <c r="C68" s="43">
        <v>16599</v>
      </c>
      <c r="D68" s="41">
        <v>0.15</v>
      </c>
      <c r="E68" s="39">
        <v>2682</v>
      </c>
      <c r="F68" s="39">
        <v>0.6</v>
      </c>
      <c r="G68" s="39">
        <v>0.4</v>
      </c>
      <c r="H68" s="39">
        <v>0.8</v>
      </c>
      <c r="I68" s="39">
        <v>0</v>
      </c>
      <c r="J68" s="39">
        <v>0.2</v>
      </c>
      <c r="K68" s="39">
        <v>268.2</v>
      </c>
      <c r="L68" s="39">
        <v>160.9</v>
      </c>
      <c r="M68" s="39">
        <v>85.8</v>
      </c>
      <c r="N68" s="39">
        <v>0</v>
      </c>
      <c r="O68" s="39">
        <v>21.5</v>
      </c>
      <c r="P68" s="39">
        <v>268.2</v>
      </c>
      <c r="Q68" s="39">
        <v>124.6</v>
      </c>
      <c r="R68" s="39">
        <v>128.80000000000001</v>
      </c>
      <c r="S68" s="39">
        <v>0</v>
      </c>
      <c r="T68" s="39">
        <v>14.799999999999983</v>
      </c>
      <c r="U68" s="39">
        <v>25.9</v>
      </c>
      <c r="V68" s="39">
        <v>269.5</v>
      </c>
      <c r="W68" s="39">
        <v>119.7</v>
      </c>
      <c r="X68" s="39">
        <v>123.9</v>
      </c>
      <c r="Y68" s="39">
        <v>25.9</v>
      </c>
      <c r="Z68" s="39">
        <v>4.8999999999999897</v>
      </c>
      <c r="AA68" s="132">
        <v>4.9000000000000057</v>
      </c>
      <c r="AB68" s="48"/>
    </row>
    <row r="69" spans="1:28" s="33" customFormat="1" ht="20.100000000000001" customHeight="1">
      <c r="A69" s="248" t="s">
        <v>79</v>
      </c>
      <c r="B69" s="42" t="s">
        <v>80</v>
      </c>
      <c r="C69" s="43">
        <v>141112</v>
      </c>
      <c r="D69" s="43"/>
      <c r="E69" s="43">
        <v>13449</v>
      </c>
      <c r="F69" s="43"/>
      <c r="G69" s="43"/>
      <c r="H69" s="43"/>
      <c r="I69" s="43"/>
      <c r="J69" s="43"/>
      <c r="K69" s="43">
        <v>1344.9000000000003</v>
      </c>
      <c r="L69" s="43">
        <v>888.9</v>
      </c>
      <c r="M69" s="43">
        <v>282.8</v>
      </c>
      <c r="N69" s="43">
        <v>53.699999999999996</v>
      </c>
      <c r="O69" s="43">
        <v>119.5</v>
      </c>
      <c r="P69" s="43">
        <v>1344.9000000000003</v>
      </c>
      <c r="Q69" s="43">
        <v>687.9</v>
      </c>
      <c r="R69" s="43">
        <v>424.6</v>
      </c>
      <c r="S69" s="43">
        <v>80.7</v>
      </c>
      <c r="T69" s="43">
        <v>151.70000000000005</v>
      </c>
      <c r="U69" s="43">
        <v>40.5</v>
      </c>
      <c r="V69" s="43">
        <v>1235.8999999999999</v>
      </c>
      <c r="W69" s="43">
        <v>652.19999999999993</v>
      </c>
      <c r="X69" s="43">
        <v>543.20000000000005</v>
      </c>
      <c r="Y69" s="43">
        <v>40.5</v>
      </c>
      <c r="Z69" s="43">
        <v>35.700000000000003</v>
      </c>
      <c r="AA69" s="43">
        <v>-118.60000000000002</v>
      </c>
      <c r="AB69" s="48"/>
    </row>
    <row r="70" spans="1:28" s="33" customFormat="1" ht="20.100000000000001" customHeight="1">
      <c r="A70" s="248"/>
      <c r="B70" s="42" t="s">
        <v>218</v>
      </c>
      <c r="C70" s="43">
        <v>48445</v>
      </c>
      <c r="D70" s="43"/>
      <c r="E70" s="43">
        <v>3914</v>
      </c>
      <c r="F70" s="43"/>
      <c r="G70" s="43"/>
      <c r="H70" s="43"/>
      <c r="I70" s="43"/>
      <c r="J70" s="43"/>
      <c r="K70" s="43">
        <v>391.40000000000003</v>
      </c>
      <c r="L70" s="43">
        <v>234.79999999999998</v>
      </c>
      <c r="M70" s="43">
        <v>64.900000000000006</v>
      </c>
      <c r="N70" s="43">
        <v>53.699999999999996</v>
      </c>
      <c r="O70" s="43">
        <v>38.000000000000007</v>
      </c>
      <c r="P70" s="43">
        <v>391.40000000000003</v>
      </c>
      <c r="Q70" s="43">
        <v>181.70000000000002</v>
      </c>
      <c r="R70" s="43">
        <v>97.5</v>
      </c>
      <c r="S70" s="43">
        <v>80.7</v>
      </c>
      <c r="T70" s="43">
        <v>31.500000000000032</v>
      </c>
      <c r="U70" s="43">
        <v>0</v>
      </c>
      <c r="V70" s="43">
        <v>300.2</v>
      </c>
      <c r="W70" s="43">
        <v>194.5</v>
      </c>
      <c r="X70" s="43">
        <v>105.7</v>
      </c>
      <c r="Y70" s="43">
        <v>0</v>
      </c>
      <c r="Z70" s="43">
        <v>-12.8</v>
      </c>
      <c r="AA70" s="43">
        <v>-8.2000000000000028</v>
      </c>
      <c r="AB70" s="48"/>
    </row>
    <row r="71" spans="1:28" s="33" customFormat="1" ht="20.100000000000001" customHeight="1">
      <c r="A71" s="248"/>
      <c r="B71" s="42" t="s">
        <v>81</v>
      </c>
      <c r="C71" s="43">
        <v>0</v>
      </c>
      <c r="D71" s="41">
        <v>7.4999999999999997E-2</v>
      </c>
      <c r="E71" s="39">
        <v>0</v>
      </c>
      <c r="F71" s="39">
        <v>0.6</v>
      </c>
      <c r="G71" s="39">
        <v>0.4</v>
      </c>
      <c r="H71" s="39">
        <v>0</v>
      </c>
      <c r="I71" s="39">
        <v>1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9">
        <v>0</v>
      </c>
      <c r="X71" s="39">
        <v>0</v>
      </c>
      <c r="Y71" s="39">
        <v>0</v>
      </c>
      <c r="Z71" s="39">
        <v>0</v>
      </c>
      <c r="AA71" s="132">
        <v>0</v>
      </c>
      <c r="AB71" s="48"/>
    </row>
    <row r="72" spans="1:28" s="33" customFormat="1" ht="48" customHeight="1">
      <c r="A72" s="248"/>
      <c r="B72" s="42" t="s">
        <v>85</v>
      </c>
      <c r="C72" s="43">
        <v>36877</v>
      </c>
      <c r="D72" s="41">
        <v>7.4999999999999997E-2</v>
      </c>
      <c r="E72" s="39">
        <v>2979</v>
      </c>
      <c r="F72" s="39">
        <v>0.6</v>
      </c>
      <c r="G72" s="39">
        <v>0.4</v>
      </c>
      <c r="H72" s="39">
        <v>0.4</v>
      </c>
      <c r="I72" s="39">
        <v>0.6</v>
      </c>
      <c r="J72" s="39">
        <v>0</v>
      </c>
      <c r="K72" s="39">
        <v>297.90000000000003</v>
      </c>
      <c r="L72" s="39">
        <v>178.7</v>
      </c>
      <c r="M72" s="39">
        <v>47.7</v>
      </c>
      <c r="N72" s="39">
        <v>42.9</v>
      </c>
      <c r="O72" s="39">
        <v>28.6</v>
      </c>
      <c r="P72" s="39">
        <v>297.90000000000003</v>
      </c>
      <c r="Q72" s="39">
        <v>138.30000000000001</v>
      </c>
      <c r="R72" s="39">
        <v>71.599999999999994</v>
      </c>
      <c r="S72" s="39">
        <v>64.400000000000006</v>
      </c>
      <c r="T72" s="39">
        <v>23.600000000000023</v>
      </c>
      <c r="U72" s="39">
        <v>0</v>
      </c>
      <c r="V72" s="39">
        <v>214.39999999999998</v>
      </c>
      <c r="W72" s="39">
        <v>141.6</v>
      </c>
      <c r="X72" s="39">
        <v>72.8</v>
      </c>
      <c r="Y72" s="39">
        <v>0</v>
      </c>
      <c r="Z72" s="39">
        <v>-3.2999999999999798</v>
      </c>
      <c r="AA72" s="132">
        <v>-1.2000000000000028</v>
      </c>
      <c r="AB72" s="48"/>
    </row>
    <row r="73" spans="1:28" s="33" customFormat="1" ht="20.100000000000001" customHeight="1">
      <c r="A73" s="248"/>
      <c r="B73" s="42" t="s">
        <v>83</v>
      </c>
      <c r="C73" s="43">
        <v>4537</v>
      </c>
      <c r="D73" s="41">
        <v>7.4999999999999997E-2</v>
      </c>
      <c r="E73" s="39">
        <v>367</v>
      </c>
      <c r="F73" s="39">
        <v>0.6</v>
      </c>
      <c r="G73" s="39">
        <v>0.4</v>
      </c>
      <c r="H73" s="39">
        <v>0.4</v>
      </c>
      <c r="I73" s="39">
        <v>0.6</v>
      </c>
      <c r="J73" s="39">
        <v>0</v>
      </c>
      <c r="K73" s="39">
        <v>36.700000000000003</v>
      </c>
      <c r="L73" s="39">
        <v>22</v>
      </c>
      <c r="M73" s="39">
        <v>5.9</v>
      </c>
      <c r="N73" s="39">
        <v>5.3</v>
      </c>
      <c r="O73" s="39">
        <v>3.5</v>
      </c>
      <c r="P73" s="39">
        <v>36.700000000000003</v>
      </c>
      <c r="Q73" s="39">
        <v>17</v>
      </c>
      <c r="R73" s="39">
        <v>8.9</v>
      </c>
      <c r="S73" s="39">
        <v>8</v>
      </c>
      <c r="T73" s="39">
        <v>2.8000000000000025</v>
      </c>
      <c r="U73" s="39">
        <v>0</v>
      </c>
      <c r="V73" s="39">
        <v>25.8</v>
      </c>
      <c r="W73" s="39">
        <v>17.100000000000001</v>
      </c>
      <c r="X73" s="39">
        <v>8.6999999999999993</v>
      </c>
      <c r="Y73" s="39">
        <v>0</v>
      </c>
      <c r="Z73" s="39">
        <v>-0.100000000000001</v>
      </c>
      <c r="AA73" s="132">
        <v>0.20000000000000107</v>
      </c>
      <c r="AB73" s="48"/>
    </row>
    <row r="74" spans="1:28" s="33" customFormat="1" ht="20.100000000000001" customHeight="1">
      <c r="A74" s="248"/>
      <c r="B74" s="42" t="s">
        <v>82</v>
      </c>
      <c r="C74" s="43">
        <v>4746</v>
      </c>
      <c r="D74" s="41">
        <v>7.4999999999999997E-2</v>
      </c>
      <c r="E74" s="39">
        <v>383</v>
      </c>
      <c r="F74" s="39">
        <v>0.6</v>
      </c>
      <c r="G74" s="39">
        <v>0.4</v>
      </c>
      <c r="H74" s="39">
        <v>0.4</v>
      </c>
      <c r="I74" s="39">
        <v>0.6</v>
      </c>
      <c r="J74" s="39">
        <v>0</v>
      </c>
      <c r="K74" s="39">
        <v>38.300000000000004</v>
      </c>
      <c r="L74" s="39">
        <v>23</v>
      </c>
      <c r="M74" s="39">
        <v>6.1</v>
      </c>
      <c r="N74" s="39">
        <v>5.5</v>
      </c>
      <c r="O74" s="39">
        <v>3.7</v>
      </c>
      <c r="P74" s="39">
        <v>38.300000000000004</v>
      </c>
      <c r="Q74" s="39">
        <v>17.8</v>
      </c>
      <c r="R74" s="39">
        <v>9.1999999999999993</v>
      </c>
      <c r="S74" s="39">
        <v>8.3000000000000007</v>
      </c>
      <c r="T74" s="39">
        <v>3.0000000000000036</v>
      </c>
      <c r="U74" s="39">
        <v>0</v>
      </c>
      <c r="V74" s="39">
        <v>30.9</v>
      </c>
      <c r="W74" s="39">
        <v>20.399999999999999</v>
      </c>
      <c r="X74" s="39">
        <v>10.5</v>
      </c>
      <c r="Y74" s="39">
        <v>0</v>
      </c>
      <c r="Z74" s="39">
        <v>-2.6</v>
      </c>
      <c r="AA74" s="132">
        <v>-1.3000000000000007</v>
      </c>
      <c r="AB74" s="48"/>
    </row>
    <row r="75" spans="1:28" s="33" customFormat="1" ht="20.100000000000001" customHeight="1">
      <c r="A75" s="248"/>
      <c r="B75" s="42" t="s">
        <v>84</v>
      </c>
      <c r="C75" s="43">
        <v>2285</v>
      </c>
      <c r="D75" s="50">
        <v>7.4999999999999997E-2</v>
      </c>
      <c r="E75" s="43">
        <v>185</v>
      </c>
      <c r="F75" s="39">
        <v>0.6</v>
      </c>
      <c r="G75" s="39">
        <v>0.4</v>
      </c>
      <c r="H75" s="43">
        <v>0.7</v>
      </c>
      <c r="I75" s="43">
        <v>0</v>
      </c>
      <c r="J75" s="43">
        <v>0.3</v>
      </c>
      <c r="K75" s="43">
        <v>18.5</v>
      </c>
      <c r="L75" s="43">
        <v>11.1</v>
      </c>
      <c r="M75" s="43">
        <v>5.2</v>
      </c>
      <c r="N75" s="43">
        <v>0</v>
      </c>
      <c r="O75" s="43">
        <v>2.2000000000000002</v>
      </c>
      <c r="P75" s="39">
        <v>18.5</v>
      </c>
      <c r="Q75" s="39">
        <v>8.6</v>
      </c>
      <c r="R75" s="39">
        <v>7.8</v>
      </c>
      <c r="S75" s="39">
        <v>0</v>
      </c>
      <c r="T75" s="39">
        <v>2.1000000000000005</v>
      </c>
      <c r="U75" s="39">
        <v>0</v>
      </c>
      <c r="V75" s="43">
        <v>29.1</v>
      </c>
      <c r="W75" s="43">
        <v>15.4</v>
      </c>
      <c r="X75" s="43">
        <v>13.7</v>
      </c>
      <c r="Y75" s="43">
        <v>0</v>
      </c>
      <c r="Z75" s="43">
        <v>-6.8</v>
      </c>
      <c r="AA75" s="132">
        <v>-5.8999999999999995</v>
      </c>
      <c r="AB75" s="48"/>
    </row>
    <row r="76" spans="1:28" s="33" customFormat="1" ht="20.100000000000001" customHeight="1">
      <c r="A76" s="248"/>
      <c r="B76" s="42" t="s">
        <v>91</v>
      </c>
      <c r="C76" s="43">
        <v>15856</v>
      </c>
      <c r="D76" s="41">
        <v>7.4999999999999997E-2</v>
      </c>
      <c r="E76" s="39">
        <v>1281</v>
      </c>
      <c r="F76" s="39">
        <v>0.6</v>
      </c>
      <c r="G76" s="39">
        <v>0.4</v>
      </c>
      <c r="H76" s="39">
        <v>0.7</v>
      </c>
      <c r="I76" s="39">
        <v>0</v>
      </c>
      <c r="J76" s="39">
        <v>0.3</v>
      </c>
      <c r="K76" s="39">
        <v>128.1</v>
      </c>
      <c r="L76" s="39">
        <v>76.900000000000006</v>
      </c>
      <c r="M76" s="39">
        <v>35.9</v>
      </c>
      <c r="N76" s="39">
        <v>0</v>
      </c>
      <c r="O76" s="39">
        <v>15.3</v>
      </c>
      <c r="P76" s="39">
        <v>128.1</v>
      </c>
      <c r="Q76" s="39">
        <v>59.5</v>
      </c>
      <c r="R76" s="39">
        <v>53.9</v>
      </c>
      <c r="S76" s="39">
        <v>0</v>
      </c>
      <c r="T76" s="39">
        <v>14.699999999999996</v>
      </c>
      <c r="U76" s="39">
        <v>0</v>
      </c>
      <c r="V76" s="39">
        <v>122.9</v>
      </c>
      <c r="W76" s="39">
        <v>64.900000000000006</v>
      </c>
      <c r="X76" s="39">
        <v>58</v>
      </c>
      <c r="Y76" s="39">
        <v>0</v>
      </c>
      <c r="Z76" s="39">
        <v>-5.4000000000000101</v>
      </c>
      <c r="AA76" s="132">
        <v>-4.1000000000000014</v>
      </c>
      <c r="AB76" s="48"/>
    </row>
    <row r="77" spans="1:28" s="33" customFormat="1" ht="20.100000000000001" customHeight="1">
      <c r="A77" s="248"/>
      <c r="B77" s="42" t="s">
        <v>90</v>
      </c>
      <c r="C77" s="43">
        <v>11406</v>
      </c>
      <c r="D77" s="41">
        <v>7.4999999999999997E-2</v>
      </c>
      <c r="E77" s="39">
        <v>921</v>
      </c>
      <c r="F77" s="39">
        <v>0.6</v>
      </c>
      <c r="G77" s="39">
        <v>0.4</v>
      </c>
      <c r="H77" s="39">
        <v>0.7</v>
      </c>
      <c r="I77" s="39">
        <v>0</v>
      </c>
      <c r="J77" s="39">
        <v>0.3</v>
      </c>
      <c r="K77" s="39">
        <v>92.100000000000009</v>
      </c>
      <c r="L77" s="39">
        <v>55.3</v>
      </c>
      <c r="M77" s="39">
        <v>25.8</v>
      </c>
      <c r="N77" s="39">
        <v>0</v>
      </c>
      <c r="O77" s="39">
        <v>11</v>
      </c>
      <c r="P77" s="39">
        <v>92.100000000000009</v>
      </c>
      <c r="Q77" s="39">
        <v>42.8</v>
      </c>
      <c r="R77" s="39">
        <v>38.700000000000003</v>
      </c>
      <c r="S77" s="39">
        <v>0</v>
      </c>
      <c r="T77" s="39">
        <v>10.600000000000009</v>
      </c>
      <c r="U77" s="39">
        <v>0</v>
      </c>
      <c r="V77" s="39">
        <v>90.4</v>
      </c>
      <c r="W77" s="39">
        <v>47.7</v>
      </c>
      <c r="X77" s="39">
        <v>42.7</v>
      </c>
      <c r="Y77" s="39">
        <v>0</v>
      </c>
      <c r="Z77" s="39">
        <v>-4.9000000000000101</v>
      </c>
      <c r="AA77" s="132">
        <v>-4</v>
      </c>
      <c r="AB77" s="48"/>
    </row>
    <row r="78" spans="1:28" s="33" customFormat="1" ht="20.100000000000001" customHeight="1">
      <c r="A78" s="248"/>
      <c r="B78" s="42" t="s">
        <v>88</v>
      </c>
      <c r="C78" s="43">
        <v>13208</v>
      </c>
      <c r="D78" s="41">
        <v>7.4999999999999997E-2</v>
      </c>
      <c r="E78" s="39">
        <v>1067</v>
      </c>
      <c r="F78" s="39">
        <v>0.6</v>
      </c>
      <c r="G78" s="39">
        <v>0.4</v>
      </c>
      <c r="H78" s="39">
        <v>0.7</v>
      </c>
      <c r="I78" s="39">
        <v>0</v>
      </c>
      <c r="J78" s="39">
        <v>0.3</v>
      </c>
      <c r="K78" s="39">
        <v>106.7</v>
      </c>
      <c r="L78" s="39">
        <v>64</v>
      </c>
      <c r="M78" s="39">
        <v>29.9</v>
      </c>
      <c r="N78" s="39">
        <v>0</v>
      </c>
      <c r="O78" s="39">
        <v>12.8</v>
      </c>
      <c r="P78" s="39">
        <v>106.7</v>
      </c>
      <c r="Q78" s="39">
        <v>49.5</v>
      </c>
      <c r="R78" s="39">
        <v>44.9</v>
      </c>
      <c r="S78" s="39">
        <v>0</v>
      </c>
      <c r="T78" s="39">
        <v>12.300000000000004</v>
      </c>
      <c r="U78" s="39">
        <v>0</v>
      </c>
      <c r="V78" s="39">
        <v>103.1</v>
      </c>
      <c r="W78" s="39">
        <v>54.4</v>
      </c>
      <c r="X78" s="39">
        <v>48.7</v>
      </c>
      <c r="Y78" s="39">
        <v>0</v>
      </c>
      <c r="Z78" s="39">
        <v>-4.9000000000000004</v>
      </c>
      <c r="AA78" s="132">
        <v>-3.8000000000000043</v>
      </c>
      <c r="AB78" s="48"/>
    </row>
    <row r="79" spans="1:28" s="33" customFormat="1" ht="20.100000000000001" customHeight="1">
      <c r="A79" s="248"/>
      <c r="B79" s="42" t="s">
        <v>87</v>
      </c>
      <c r="C79" s="43">
        <v>25375</v>
      </c>
      <c r="D79" s="41">
        <v>0.15</v>
      </c>
      <c r="E79" s="39">
        <v>4100</v>
      </c>
      <c r="F79" s="39">
        <v>0.8</v>
      </c>
      <c r="G79" s="39">
        <v>0.2</v>
      </c>
      <c r="H79" s="39">
        <v>0.8</v>
      </c>
      <c r="I79" s="39">
        <v>0</v>
      </c>
      <c r="J79" s="39">
        <v>0.2</v>
      </c>
      <c r="K79" s="39">
        <v>410</v>
      </c>
      <c r="L79" s="39">
        <v>328</v>
      </c>
      <c r="M79" s="39">
        <v>65.599999999999994</v>
      </c>
      <c r="N79" s="39">
        <v>0</v>
      </c>
      <c r="O79" s="39">
        <v>16.399999999999999</v>
      </c>
      <c r="P79" s="39">
        <v>410</v>
      </c>
      <c r="Q79" s="39">
        <v>253.9</v>
      </c>
      <c r="R79" s="39">
        <v>98.5</v>
      </c>
      <c r="S79" s="39">
        <v>0</v>
      </c>
      <c r="T79" s="39">
        <v>57.599999999999994</v>
      </c>
      <c r="U79" s="39">
        <v>40.5</v>
      </c>
      <c r="V79" s="39">
        <v>422.5</v>
      </c>
      <c r="W79" s="39">
        <v>187.1</v>
      </c>
      <c r="X79" s="39">
        <v>194.9</v>
      </c>
      <c r="Y79" s="39">
        <v>40.5</v>
      </c>
      <c r="Z79" s="39">
        <v>66.8</v>
      </c>
      <c r="AA79" s="132">
        <v>-96.4</v>
      </c>
      <c r="AB79" s="48"/>
    </row>
    <row r="80" spans="1:28" s="33" customFormat="1" ht="20.100000000000001" customHeight="1">
      <c r="A80" s="248"/>
      <c r="B80" s="42" t="s">
        <v>86</v>
      </c>
      <c r="C80" s="43">
        <v>14228</v>
      </c>
      <c r="D80" s="41">
        <v>7.4999999999999997E-2</v>
      </c>
      <c r="E80" s="39">
        <v>1149</v>
      </c>
      <c r="F80" s="39">
        <v>0.6</v>
      </c>
      <c r="G80" s="39">
        <v>0.4</v>
      </c>
      <c r="H80" s="39">
        <v>0.7</v>
      </c>
      <c r="I80" s="39">
        <v>0</v>
      </c>
      <c r="J80" s="39">
        <v>0.3</v>
      </c>
      <c r="K80" s="39">
        <v>114.9</v>
      </c>
      <c r="L80" s="39">
        <v>68.900000000000006</v>
      </c>
      <c r="M80" s="39">
        <v>32.200000000000003</v>
      </c>
      <c r="N80" s="39">
        <v>0</v>
      </c>
      <c r="O80" s="39">
        <v>13.8</v>
      </c>
      <c r="P80" s="39">
        <v>114.9</v>
      </c>
      <c r="Q80" s="39">
        <v>53.3</v>
      </c>
      <c r="R80" s="39">
        <v>48.3</v>
      </c>
      <c r="S80" s="39">
        <v>0</v>
      </c>
      <c r="T80" s="39">
        <v>13.300000000000011</v>
      </c>
      <c r="U80" s="39">
        <v>0</v>
      </c>
      <c r="V80" s="39">
        <v>98.699999999999989</v>
      </c>
      <c r="W80" s="39">
        <v>51.9</v>
      </c>
      <c r="X80" s="39">
        <v>46.8</v>
      </c>
      <c r="Y80" s="39">
        <v>0</v>
      </c>
      <c r="Z80" s="39">
        <v>1.4</v>
      </c>
      <c r="AA80" s="132">
        <v>1.5</v>
      </c>
      <c r="AB80" s="48"/>
    </row>
    <row r="81" spans="1:28" s="33" customFormat="1" ht="24" customHeight="1">
      <c r="A81" s="248"/>
      <c r="B81" s="42" t="s">
        <v>89</v>
      </c>
      <c r="C81" s="43">
        <v>12594</v>
      </c>
      <c r="D81" s="41">
        <v>7.4999999999999997E-2</v>
      </c>
      <c r="E81" s="39">
        <v>1017</v>
      </c>
      <c r="F81" s="39">
        <v>0.6</v>
      </c>
      <c r="G81" s="39">
        <v>0.4</v>
      </c>
      <c r="H81" s="39">
        <v>0.7</v>
      </c>
      <c r="I81" s="39">
        <v>0</v>
      </c>
      <c r="J81" s="39">
        <v>0.3</v>
      </c>
      <c r="K81" s="39">
        <v>101.7</v>
      </c>
      <c r="L81" s="39">
        <v>61</v>
      </c>
      <c r="M81" s="39">
        <v>28.5</v>
      </c>
      <c r="N81" s="39">
        <v>0</v>
      </c>
      <c r="O81" s="39">
        <v>12.2</v>
      </c>
      <c r="P81" s="39">
        <v>101.7</v>
      </c>
      <c r="Q81" s="39">
        <v>47.2</v>
      </c>
      <c r="R81" s="39">
        <v>42.8</v>
      </c>
      <c r="S81" s="39">
        <v>0</v>
      </c>
      <c r="T81" s="39">
        <v>11.700000000000003</v>
      </c>
      <c r="U81" s="39">
        <v>0</v>
      </c>
      <c r="V81" s="39">
        <v>98.1</v>
      </c>
      <c r="W81" s="39">
        <v>51.7</v>
      </c>
      <c r="X81" s="39">
        <v>46.4</v>
      </c>
      <c r="Y81" s="39">
        <v>0</v>
      </c>
      <c r="Z81" s="39">
        <v>-4.5</v>
      </c>
      <c r="AA81" s="132">
        <v>-3.6000000000000014</v>
      </c>
      <c r="AB81" s="48"/>
    </row>
    <row r="82" spans="1:28" s="33" customFormat="1" ht="24" customHeight="1">
      <c r="A82" s="248" t="s">
        <v>92</v>
      </c>
      <c r="B82" s="42" t="s">
        <v>93</v>
      </c>
      <c r="C82" s="43">
        <v>112953</v>
      </c>
      <c r="D82" s="43"/>
      <c r="E82" s="43">
        <v>10052</v>
      </c>
      <c r="F82" s="43"/>
      <c r="G82" s="43"/>
      <c r="H82" s="43"/>
      <c r="I82" s="43"/>
      <c r="J82" s="43"/>
      <c r="K82" s="43">
        <v>1005.1999999999999</v>
      </c>
      <c r="L82" s="43">
        <v>632.29999999999995</v>
      </c>
      <c r="M82" s="43">
        <v>235.5</v>
      </c>
      <c r="N82" s="43">
        <v>41.199999999999996</v>
      </c>
      <c r="O82" s="43">
        <v>96.199999999999989</v>
      </c>
      <c r="P82" s="43">
        <v>1005.1999999999999</v>
      </c>
      <c r="Q82" s="43">
        <v>489.40000000000003</v>
      </c>
      <c r="R82" s="43">
        <v>353.59999999999997</v>
      </c>
      <c r="S82" s="43">
        <v>61.900000000000006</v>
      </c>
      <c r="T82" s="43">
        <v>100.30000000000005</v>
      </c>
      <c r="U82" s="43">
        <v>18.8</v>
      </c>
      <c r="V82" s="43">
        <v>884.3</v>
      </c>
      <c r="W82" s="43">
        <v>475.29999999999995</v>
      </c>
      <c r="X82" s="43">
        <v>390.20000000000005</v>
      </c>
      <c r="Y82" s="43">
        <v>18.8</v>
      </c>
      <c r="Z82" s="43">
        <v>14.1</v>
      </c>
      <c r="AA82" s="43">
        <v>-36.6</v>
      </c>
      <c r="AB82" s="48"/>
    </row>
    <row r="83" spans="1:28" s="33" customFormat="1" ht="24" customHeight="1">
      <c r="A83" s="248"/>
      <c r="B83" s="42" t="s">
        <v>219</v>
      </c>
      <c r="C83" s="43">
        <v>37592</v>
      </c>
      <c r="D83" s="43"/>
      <c r="E83" s="43">
        <v>3037</v>
      </c>
      <c r="F83" s="43"/>
      <c r="G83" s="43"/>
      <c r="H83" s="43"/>
      <c r="I83" s="43"/>
      <c r="J83" s="43"/>
      <c r="K83" s="43">
        <v>303.7</v>
      </c>
      <c r="L83" s="43">
        <v>182.10000000000002</v>
      </c>
      <c r="M83" s="43">
        <v>51.999999999999993</v>
      </c>
      <c r="N83" s="43">
        <v>41.199999999999996</v>
      </c>
      <c r="O83" s="43">
        <v>28.4</v>
      </c>
      <c r="P83" s="43">
        <v>303.7</v>
      </c>
      <c r="Q83" s="43">
        <v>140.9</v>
      </c>
      <c r="R83" s="43">
        <v>78.100000000000009</v>
      </c>
      <c r="S83" s="43">
        <v>61.900000000000006</v>
      </c>
      <c r="T83" s="43">
        <v>22.800000000000033</v>
      </c>
      <c r="U83" s="43">
        <v>0</v>
      </c>
      <c r="V83" s="43">
        <v>220.79999999999998</v>
      </c>
      <c r="W83" s="43">
        <v>142.79999999999998</v>
      </c>
      <c r="X83" s="43">
        <v>78</v>
      </c>
      <c r="Y83" s="43">
        <v>0</v>
      </c>
      <c r="Z83" s="43">
        <v>-1.9</v>
      </c>
      <c r="AA83" s="43">
        <v>9.9999999999997868E-2</v>
      </c>
      <c r="AB83" s="48"/>
    </row>
    <row r="84" spans="1:28" s="34" customFormat="1" ht="74.099999999999994" customHeight="1">
      <c r="A84" s="248"/>
      <c r="B84" s="42" t="s">
        <v>94</v>
      </c>
      <c r="C84" s="43">
        <v>1788</v>
      </c>
      <c r="D84" s="50">
        <v>7.4999999999999997E-2</v>
      </c>
      <c r="E84" s="43">
        <v>144</v>
      </c>
      <c r="F84" s="39">
        <v>0.6</v>
      </c>
      <c r="G84" s="39">
        <v>0.4</v>
      </c>
      <c r="H84" s="43">
        <v>0</v>
      </c>
      <c r="I84" s="43">
        <v>1</v>
      </c>
      <c r="J84" s="43">
        <v>0</v>
      </c>
      <c r="K84" s="43">
        <v>14.4</v>
      </c>
      <c r="L84" s="43">
        <v>8.6</v>
      </c>
      <c r="M84" s="43">
        <v>0</v>
      </c>
      <c r="N84" s="43">
        <v>3.4</v>
      </c>
      <c r="O84" s="43">
        <v>2.4</v>
      </c>
      <c r="P84" s="39">
        <v>14.4</v>
      </c>
      <c r="Q84" s="39">
        <v>6.7</v>
      </c>
      <c r="R84" s="39">
        <v>0</v>
      </c>
      <c r="S84" s="39">
        <v>5.0999999999999996</v>
      </c>
      <c r="T84" s="39">
        <v>2.6000000000000005</v>
      </c>
      <c r="U84" s="39">
        <v>0</v>
      </c>
      <c r="V84" s="43">
        <v>5.8999999999999995</v>
      </c>
      <c r="W84" s="43">
        <v>5.8</v>
      </c>
      <c r="X84" s="43">
        <v>0.1</v>
      </c>
      <c r="Y84" s="43">
        <v>0</v>
      </c>
      <c r="Z84" s="43">
        <v>0.9</v>
      </c>
      <c r="AA84" s="132">
        <v>-0.1</v>
      </c>
      <c r="AB84" s="51"/>
    </row>
    <row r="85" spans="1:28" s="33" customFormat="1" ht="36.950000000000003" customHeight="1">
      <c r="A85" s="248"/>
      <c r="B85" s="42" t="s">
        <v>99</v>
      </c>
      <c r="C85" s="43">
        <v>19889</v>
      </c>
      <c r="D85" s="41">
        <v>7.4999999999999997E-2</v>
      </c>
      <c r="E85" s="39">
        <v>1607</v>
      </c>
      <c r="F85" s="39">
        <v>0.6</v>
      </c>
      <c r="G85" s="39">
        <v>0.4</v>
      </c>
      <c r="H85" s="39">
        <v>0.4</v>
      </c>
      <c r="I85" s="39">
        <v>0.6</v>
      </c>
      <c r="J85" s="39">
        <v>0</v>
      </c>
      <c r="K85" s="39">
        <v>160.70000000000002</v>
      </c>
      <c r="L85" s="39">
        <v>96.4</v>
      </c>
      <c r="M85" s="39">
        <v>25.7</v>
      </c>
      <c r="N85" s="39">
        <v>23.1</v>
      </c>
      <c r="O85" s="39">
        <v>15.5</v>
      </c>
      <c r="P85" s="39">
        <v>160.70000000000002</v>
      </c>
      <c r="Q85" s="39">
        <v>74.599999999999994</v>
      </c>
      <c r="R85" s="39">
        <v>38.6</v>
      </c>
      <c r="S85" s="39">
        <v>34.700000000000003</v>
      </c>
      <c r="T85" s="39">
        <v>12.800000000000018</v>
      </c>
      <c r="U85" s="39">
        <v>0</v>
      </c>
      <c r="V85" s="39">
        <v>106.19999999999999</v>
      </c>
      <c r="W85" s="39">
        <v>70.099999999999994</v>
      </c>
      <c r="X85" s="39">
        <v>36.1</v>
      </c>
      <c r="Y85" s="39">
        <v>0</v>
      </c>
      <c r="Z85" s="39">
        <v>4.5</v>
      </c>
      <c r="AA85" s="132">
        <v>2.5</v>
      </c>
      <c r="AB85" s="48"/>
    </row>
    <row r="86" spans="1:28" s="33" customFormat="1" ht="20.100000000000001" customHeight="1">
      <c r="A86" s="248"/>
      <c r="B86" s="42" t="s">
        <v>100</v>
      </c>
      <c r="C86" s="43">
        <v>14347</v>
      </c>
      <c r="D86" s="41">
        <v>7.4999999999999997E-2</v>
      </c>
      <c r="E86" s="39">
        <v>1159</v>
      </c>
      <c r="F86" s="39">
        <v>0.6</v>
      </c>
      <c r="G86" s="39">
        <v>0.4</v>
      </c>
      <c r="H86" s="39">
        <v>0.5</v>
      </c>
      <c r="I86" s="39">
        <v>0.5</v>
      </c>
      <c r="J86" s="39">
        <v>0</v>
      </c>
      <c r="K86" s="39">
        <v>115.9</v>
      </c>
      <c r="L86" s="39">
        <v>69.5</v>
      </c>
      <c r="M86" s="39">
        <v>23.2</v>
      </c>
      <c r="N86" s="39">
        <v>13.9</v>
      </c>
      <c r="O86" s="39">
        <v>9.3000000000000007</v>
      </c>
      <c r="P86" s="39">
        <v>115.9</v>
      </c>
      <c r="Q86" s="39">
        <v>53.8</v>
      </c>
      <c r="R86" s="39">
        <v>34.799999999999997</v>
      </c>
      <c r="S86" s="39">
        <v>20.9</v>
      </c>
      <c r="T86" s="39">
        <v>6.4000000000000128</v>
      </c>
      <c r="U86" s="39">
        <v>0</v>
      </c>
      <c r="V86" s="39">
        <v>81.5</v>
      </c>
      <c r="W86" s="39">
        <v>51.5</v>
      </c>
      <c r="X86" s="39">
        <v>30</v>
      </c>
      <c r="Y86" s="39">
        <v>0</v>
      </c>
      <c r="Z86" s="39">
        <v>2.2999999999999998</v>
      </c>
      <c r="AA86" s="132">
        <v>4.7999999999999972</v>
      </c>
      <c r="AB86" s="48"/>
    </row>
    <row r="87" spans="1:28" s="33" customFormat="1" ht="20.100000000000001" customHeight="1">
      <c r="A87" s="248"/>
      <c r="B87" s="42" t="s">
        <v>97</v>
      </c>
      <c r="C87" s="43">
        <v>791</v>
      </c>
      <c r="D87" s="41">
        <v>7.4999999999999997E-2</v>
      </c>
      <c r="E87" s="39">
        <v>64</v>
      </c>
      <c r="F87" s="39">
        <v>0.6</v>
      </c>
      <c r="G87" s="39">
        <v>0.4</v>
      </c>
      <c r="H87" s="39">
        <v>0.7</v>
      </c>
      <c r="I87" s="39">
        <v>0</v>
      </c>
      <c r="J87" s="39">
        <v>0.3</v>
      </c>
      <c r="K87" s="39">
        <v>6.4</v>
      </c>
      <c r="L87" s="39">
        <v>3.8</v>
      </c>
      <c r="M87" s="39">
        <v>1.8</v>
      </c>
      <c r="N87" s="39">
        <v>0</v>
      </c>
      <c r="O87" s="39">
        <v>0.8</v>
      </c>
      <c r="P87" s="39">
        <v>6.4</v>
      </c>
      <c r="Q87" s="39">
        <v>2.9</v>
      </c>
      <c r="R87" s="39">
        <v>2.7</v>
      </c>
      <c r="S87" s="39">
        <v>0</v>
      </c>
      <c r="T87" s="39">
        <v>0.80000000000000027</v>
      </c>
      <c r="U87" s="39">
        <v>0</v>
      </c>
      <c r="V87" s="39">
        <v>15.5</v>
      </c>
      <c r="W87" s="39">
        <v>7.7</v>
      </c>
      <c r="X87" s="39">
        <v>7.8</v>
      </c>
      <c r="Y87" s="39">
        <v>0</v>
      </c>
      <c r="Z87" s="39">
        <v>-4.8</v>
      </c>
      <c r="AA87" s="132">
        <v>-5.0999999999999996</v>
      </c>
      <c r="AB87" s="48"/>
    </row>
    <row r="88" spans="1:28" s="33" customFormat="1" ht="20.100000000000001" customHeight="1">
      <c r="A88" s="248"/>
      <c r="B88" s="42" t="s">
        <v>98</v>
      </c>
      <c r="C88" s="43">
        <v>777</v>
      </c>
      <c r="D88" s="41">
        <v>7.4999999999999997E-2</v>
      </c>
      <c r="E88" s="39">
        <v>63</v>
      </c>
      <c r="F88" s="39">
        <v>0.6</v>
      </c>
      <c r="G88" s="39">
        <v>0.4</v>
      </c>
      <c r="H88" s="39">
        <v>0.5</v>
      </c>
      <c r="I88" s="39">
        <v>0.5</v>
      </c>
      <c r="J88" s="39">
        <v>0</v>
      </c>
      <c r="K88" s="39">
        <v>6.3000000000000007</v>
      </c>
      <c r="L88" s="39">
        <v>3.8</v>
      </c>
      <c r="M88" s="39">
        <v>1.3</v>
      </c>
      <c r="N88" s="39">
        <v>0.8</v>
      </c>
      <c r="O88" s="39">
        <v>0.4</v>
      </c>
      <c r="P88" s="39">
        <v>6.3000000000000007</v>
      </c>
      <c r="Q88" s="39">
        <v>2.9</v>
      </c>
      <c r="R88" s="39">
        <v>2</v>
      </c>
      <c r="S88" s="39">
        <v>1.2</v>
      </c>
      <c r="T88" s="39">
        <v>0.20000000000000084</v>
      </c>
      <c r="U88" s="39">
        <v>0</v>
      </c>
      <c r="V88" s="39">
        <v>11.7</v>
      </c>
      <c r="W88" s="39">
        <v>7.7</v>
      </c>
      <c r="X88" s="39">
        <v>4</v>
      </c>
      <c r="Y88" s="39">
        <v>0</v>
      </c>
      <c r="Z88" s="39">
        <v>-4.8</v>
      </c>
      <c r="AA88" s="132">
        <v>-2</v>
      </c>
      <c r="AB88" s="48"/>
    </row>
    <row r="89" spans="1:28" s="33" customFormat="1" ht="20.100000000000001" customHeight="1">
      <c r="A89" s="248"/>
      <c r="B89" s="42" t="s">
        <v>102</v>
      </c>
      <c r="C89" s="43">
        <v>6888</v>
      </c>
      <c r="D89" s="41">
        <v>7.4999999999999997E-2</v>
      </c>
      <c r="E89" s="39">
        <v>556</v>
      </c>
      <c r="F89" s="39">
        <v>0.6</v>
      </c>
      <c r="G89" s="39">
        <v>0.4</v>
      </c>
      <c r="H89" s="39">
        <v>0.7</v>
      </c>
      <c r="I89" s="39">
        <v>0</v>
      </c>
      <c r="J89" s="39">
        <v>0.3</v>
      </c>
      <c r="K89" s="39">
        <v>55.6</v>
      </c>
      <c r="L89" s="39">
        <v>33.4</v>
      </c>
      <c r="M89" s="39">
        <v>15.6</v>
      </c>
      <c r="N89" s="39">
        <v>0</v>
      </c>
      <c r="O89" s="39">
        <v>6.6</v>
      </c>
      <c r="P89" s="39">
        <v>55.6</v>
      </c>
      <c r="Q89" s="39">
        <v>25.9</v>
      </c>
      <c r="R89" s="39">
        <v>23.4</v>
      </c>
      <c r="S89" s="39">
        <v>0</v>
      </c>
      <c r="T89" s="39">
        <v>6.3000000000000043</v>
      </c>
      <c r="U89" s="39">
        <v>0</v>
      </c>
      <c r="V89" s="39">
        <v>50.5</v>
      </c>
      <c r="W89" s="39">
        <v>26.6</v>
      </c>
      <c r="X89" s="39">
        <v>23.9</v>
      </c>
      <c r="Y89" s="39">
        <v>0</v>
      </c>
      <c r="Z89" s="39">
        <v>-0.70000000000000295</v>
      </c>
      <c r="AA89" s="132">
        <v>-0.5</v>
      </c>
      <c r="AB89" s="48"/>
    </row>
    <row r="90" spans="1:28" s="33" customFormat="1" ht="20.100000000000001" customHeight="1">
      <c r="A90" s="248"/>
      <c r="B90" s="42" t="s">
        <v>103</v>
      </c>
      <c r="C90" s="43">
        <v>14930</v>
      </c>
      <c r="D90" s="41">
        <v>7.4999999999999997E-2</v>
      </c>
      <c r="E90" s="39">
        <v>1206</v>
      </c>
      <c r="F90" s="39">
        <v>0.6</v>
      </c>
      <c r="G90" s="39">
        <v>0.4</v>
      </c>
      <c r="H90" s="39">
        <v>0.7</v>
      </c>
      <c r="I90" s="39">
        <v>0</v>
      </c>
      <c r="J90" s="39">
        <v>0.3</v>
      </c>
      <c r="K90" s="39">
        <v>120.60000000000001</v>
      </c>
      <c r="L90" s="39">
        <v>72.400000000000006</v>
      </c>
      <c r="M90" s="39">
        <v>33.799999999999997</v>
      </c>
      <c r="N90" s="39">
        <v>0</v>
      </c>
      <c r="O90" s="39">
        <v>14.4</v>
      </c>
      <c r="P90" s="39">
        <v>120.60000000000001</v>
      </c>
      <c r="Q90" s="39">
        <v>56</v>
      </c>
      <c r="R90" s="39">
        <v>50.7</v>
      </c>
      <c r="S90" s="39">
        <v>0</v>
      </c>
      <c r="T90" s="39">
        <v>13.900000000000006</v>
      </c>
      <c r="U90" s="39">
        <v>0</v>
      </c>
      <c r="V90" s="39">
        <v>110.6</v>
      </c>
      <c r="W90" s="39">
        <v>57.1</v>
      </c>
      <c r="X90" s="39">
        <v>53.5</v>
      </c>
      <c r="Y90" s="39">
        <v>0</v>
      </c>
      <c r="Z90" s="39">
        <v>-1.1000000000000001</v>
      </c>
      <c r="AA90" s="132">
        <v>-2.7999999999999972</v>
      </c>
      <c r="AB90" s="48"/>
    </row>
    <row r="91" spans="1:28" s="33" customFormat="1" ht="20.100000000000001" customHeight="1">
      <c r="A91" s="248"/>
      <c r="B91" s="42" t="s">
        <v>104</v>
      </c>
      <c r="C91" s="43">
        <v>14558</v>
      </c>
      <c r="D91" s="41">
        <v>7.4999999999999997E-2</v>
      </c>
      <c r="E91" s="39">
        <v>1176</v>
      </c>
      <c r="F91" s="39">
        <v>0.8</v>
      </c>
      <c r="G91" s="39">
        <v>0.2</v>
      </c>
      <c r="H91" s="39">
        <v>0.7</v>
      </c>
      <c r="I91" s="39">
        <v>0</v>
      </c>
      <c r="J91" s="39">
        <v>0.3</v>
      </c>
      <c r="K91" s="39">
        <v>117.60000000000001</v>
      </c>
      <c r="L91" s="39">
        <v>94.1</v>
      </c>
      <c r="M91" s="39">
        <v>16.5</v>
      </c>
      <c r="N91" s="39">
        <v>0</v>
      </c>
      <c r="O91" s="39">
        <v>7</v>
      </c>
      <c r="P91" s="39">
        <v>117.60000000000001</v>
      </c>
      <c r="Q91" s="39">
        <v>72.8</v>
      </c>
      <c r="R91" s="39">
        <v>24.8</v>
      </c>
      <c r="S91" s="39">
        <v>0</v>
      </c>
      <c r="T91" s="39">
        <v>20.000000000000011</v>
      </c>
      <c r="U91" s="39">
        <v>0</v>
      </c>
      <c r="V91" s="39">
        <v>107.2</v>
      </c>
      <c r="W91" s="39">
        <v>56.6</v>
      </c>
      <c r="X91" s="39">
        <v>50.6</v>
      </c>
      <c r="Y91" s="39">
        <v>0</v>
      </c>
      <c r="Z91" s="39">
        <v>16.2</v>
      </c>
      <c r="AA91" s="132">
        <v>-25.8</v>
      </c>
      <c r="AB91" s="48"/>
    </row>
    <row r="92" spans="1:28" s="33" customFormat="1" ht="20.100000000000001" customHeight="1">
      <c r="A92" s="248"/>
      <c r="B92" s="42" t="s">
        <v>105</v>
      </c>
      <c r="C92" s="43">
        <v>7114</v>
      </c>
      <c r="D92" s="41">
        <v>7.4999999999999997E-2</v>
      </c>
      <c r="E92" s="39">
        <v>575</v>
      </c>
      <c r="F92" s="39">
        <v>0.6</v>
      </c>
      <c r="G92" s="39">
        <v>0.4</v>
      </c>
      <c r="H92" s="39">
        <v>0.7</v>
      </c>
      <c r="I92" s="39">
        <v>0</v>
      </c>
      <c r="J92" s="39">
        <v>0.3</v>
      </c>
      <c r="K92" s="39">
        <v>57.5</v>
      </c>
      <c r="L92" s="39">
        <v>34.5</v>
      </c>
      <c r="M92" s="39">
        <v>16.100000000000001</v>
      </c>
      <c r="N92" s="39">
        <v>0</v>
      </c>
      <c r="O92" s="39">
        <v>6.9</v>
      </c>
      <c r="P92" s="39">
        <v>57.5</v>
      </c>
      <c r="Q92" s="39">
        <v>26.7</v>
      </c>
      <c r="R92" s="39">
        <v>24.2</v>
      </c>
      <c r="S92" s="39">
        <v>0</v>
      </c>
      <c r="T92" s="39">
        <v>6.6000000000000014</v>
      </c>
      <c r="U92" s="39">
        <v>0</v>
      </c>
      <c r="V92" s="39">
        <v>53.8</v>
      </c>
      <c r="W92" s="39">
        <v>28.5</v>
      </c>
      <c r="X92" s="39">
        <v>25.3</v>
      </c>
      <c r="Y92" s="39">
        <v>0</v>
      </c>
      <c r="Z92" s="39">
        <v>-1.8</v>
      </c>
      <c r="AA92" s="132">
        <v>-1.1000000000000014</v>
      </c>
      <c r="AB92" s="48"/>
    </row>
    <row r="93" spans="1:28" s="33" customFormat="1" ht="51" customHeight="1">
      <c r="A93" s="248"/>
      <c r="B93" s="42" t="s">
        <v>106</v>
      </c>
      <c r="C93" s="43">
        <v>16823</v>
      </c>
      <c r="D93" s="41">
        <v>7.4999999999999997E-2</v>
      </c>
      <c r="E93" s="39">
        <v>1359</v>
      </c>
      <c r="F93" s="39">
        <v>0.6</v>
      </c>
      <c r="G93" s="39">
        <v>0.4</v>
      </c>
      <c r="H93" s="39">
        <v>0.7</v>
      </c>
      <c r="I93" s="39">
        <v>0</v>
      </c>
      <c r="J93" s="39">
        <v>0.3</v>
      </c>
      <c r="K93" s="39">
        <v>135.9</v>
      </c>
      <c r="L93" s="39">
        <v>81.5</v>
      </c>
      <c r="M93" s="39">
        <v>38.1</v>
      </c>
      <c r="N93" s="39">
        <v>0</v>
      </c>
      <c r="O93" s="39">
        <v>16.3</v>
      </c>
      <c r="P93" s="39">
        <v>135.9</v>
      </c>
      <c r="Q93" s="39">
        <v>63.1</v>
      </c>
      <c r="R93" s="39">
        <v>57.2</v>
      </c>
      <c r="S93" s="39">
        <v>0</v>
      </c>
      <c r="T93" s="39">
        <v>15.600000000000009</v>
      </c>
      <c r="U93" s="39">
        <v>0</v>
      </c>
      <c r="V93" s="39">
        <v>119.8</v>
      </c>
      <c r="W93" s="39">
        <v>63.3</v>
      </c>
      <c r="X93" s="39">
        <v>56.5</v>
      </c>
      <c r="Y93" s="39">
        <v>0</v>
      </c>
      <c r="Z93" s="39">
        <v>-0.19999999999999599</v>
      </c>
      <c r="AA93" s="132">
        <v>0.70000000000000284</v>
      </c>
      <c r="AB93" s="48"/>
    </row>
    <row r="94" spans="1:28" s="33" customFormat="1" ht="20.100000000000001" customHeight="1">
      <c r="A94" s="248"/>
      <c r="B94" s="42" t="s">
        <v>107</v>
      </c>
      <c r="C94" s="43">
        <v>11481</v>
      </c>
      <c r="D94" s="41">
        <v>0.15</v>
      </c>
      <c r="E94" s="39">
        <v>1855</v>
      </c>
      <c r="F94" s="39">
        <v>0.6</v>
      </c>
      <c r="G94" s="39">
        <v>0.4</v>
      </c>
      <c r="H94" s="39">
        <v>0.8</v>
      </c>
      <c r="I94" s="39">
        <v>0</v>
      </c>
      <c r="J94" s="39">
        <v>0.2</v>
      </c>
      <c r="K94" s="39">
        <v>185.5</v>
      </c>
      <c r="L94" s="39">
        <v>111.3</v>
      </c>
      <c r="M94" s="39">
        <v>59.4</v>
      </c>
      <c r="N94" s="39">
        <v>0</v>
      </c>
      <c r="O94" s="39">
        <v>14.8</v>
      </c>
      <c r="P94" s="39">
        <v>185.5</v>
      </c>
      <c r="Q94" s="39">
        <v>86.2</v>
      </c>
      <c r="R94" s="39">
        <v>89.2</v>
      </c>
      <c r="S94" s="39">
        <v>0</v>
      </c>
      <c r="T94" s="39">
        <v>10.099999999999994</v>
      </c>
      <c r="U94" s="39">
        <v>18.8</v>
      </c>
      <c r="V94" s="39">
        <v>196.20000000000002</v>
      </c>
      <c r="W94" s="39">
        <v>87</v>
      </c>
      <c r="X94" s="39">
        <v>90.4</v>
      </c>
      <c r="Y94" s="39">
        <v>18.8</v>
      </c>
      <c r="Z94" s="39">
        <v>-0.79999999999999705</v>
      </c>
      <c r="AA94" s="132">
        <v>-1.2000000000000028</v>
      </c>
      <c r="AB94" s="48"/>
    </row>
    <row r="95" spans="1:28" s="33" customFormat="1" ht="15" customHeight="1">
      <c r="A95" s="248"/>
      <c r="B95" s="42" t="s">
        <v>101</v>
      </c>
      <c r="C95" s="43">
        <v>3567</v>
      </c>
      <c r="D95" s="41">
        <v>7.4999999999999997E-2</v>
      </c>
      <c r="E95" s="39">
        <v>288</v>
      </c>
      <c r="F95" s="39">
        <v>0.8</v>
      </c>
      <c r="G95" s="39">
        <v>0.2</v>
      </c>
      <c r="H95" s="39">
        <v>0.7</v>
      </c>
      <c r="I95" s="39">
        <v>0</v>
      </c>
      <c r="J95" s="39">
        <v>0.3</v>
      </c>
      <c r="K95" s="39">
        <v>28.8</v>
      </c>
      <c r="L95" s="39">
        <v>23</v>
      </c>
      <c r="M95" s="39">
        <v>4</v>
      </c>
      <c r="N95" s="39">
        <v>0</v>
      </c>
      <c r="O95" s="39">
        <v>1.8</v>
      </c>
      <c r="P95" s="39">
        <v>28.8</v>
      </c>
      <c r="Q95" s="39">
        <v>17.8</v>
      </c>
      <c r="R95" s="39">
        <v>6</v>
      </c>
      <c r="S95" s="39">
        <v>0</v>
      </c>
      <c r="T95" s="39">
        <v>5</v>
      </c>
      <c r="U95" s="39">
        <v>0</v>
      </c>
      <c r="V95" s="39">
        <v>25.4</v>
      </c>
      <c r="W95" s="39">
        <v>13.4</v>
      </c>
      <c r="X95" s="39">
        <v>12</v>
      </c>
      <c r="Y95" s="39">
        <v>0</v>
      </c>
      <c r="Z95" s="39">
        <v>4.4000000000000004</v>
      </c>
      <c r="AA95" s="132">
        <v>-6</v>
      </c>
      <c r="AB95" s="48"/>
    </row>
    <row r="96" spans="1:28" s="33" customFormat="1" ht="15" customHeight="1">
      <c r="A96" s="248" t="s">
        <v>108</v>
      </c>
      <c r="B96" s="42" t="s">
        <v>109</v>
      </c>
      <c r="C96" s="43">
        <v>40569</v>
      </c>
      <c r="D96" s="43"/>
      <c r="E96" s="43">
        <v>6555</v>
      </c>
      <c r="F96" s="43"/>
      <c r="G96" s="43"/>
      <c r="H96" s="43"/>
      <c r="I96" s="43"/>
      <c r="J96" s="43"/>
      <c r="K96" s="43">
        <v>655.49999999999989</v>
      </c>
      <c r="L96" s="43">
        <v>524.4</v>
      </c>
      <c r="M96" s="43">
        <v>92.6</v>
      </c>
      <c r="N96" s="43">
        <v>19.7</v>
      </c>
      <c r="O96" s="43">
        <v>18.8</v>
      </c>
      <c r="P96" s="43">
        <v>655.49999999999989</v>
      </c>
      <c r="Q96" s="43">
        <v>405.9</v>
      </c>
      <c r="R96" s="43">
        <v>139</v>
      </c>
      <c r="S96" s="43">
        <v>29.599999999999998</v>
      </c>
      <c r="T96" s="43">
        <v>81</v>
      </c>
      <c r="U96" s="43">
        <v>63.8</v>
      </c>
      <c r="V96" s="43">
        <v>629.70000000000005</v>
      </c>
      <c r="W96" s="43">
        <v>293.29999999999995</v>
      </c>
      <c r="X96" s="43">
        <v>272.60000000000002</v>
      </c>
      <c r="Y96" s="43">
        <v>63.8</v>
      </c>
      <c r="Z96" s="43">
        <v>112.6</v>
      </c>
      <c r="AA96" s="43">
        <v>-133.6</v>
      </c>
      <c r="AB96" s="48"/>
    </row>
    <row r="97" spans="1:28" s="33" customFormat="1" ht="15" customHeight="1">
      <c r="A97" s="248"/>
      <c r="B97" s="42" t="s">
        <v>220</v>
      </c>
      <c r="C97" s="43">
        <v>18974</v>
      </c>
      <c r="D97" s="43"/>
      <c r="E97" s="43">
        <v>3066</v>
      </c>
      <c r="F97" s="43"/>
      <c r="G97" s="43"/>
      <c r="H97" s="43"/>
      <c r="I97" s="43"/>
      <c r="J97" s="43"/>
      <c r="K97" s="43">
        <v>306.59999999999997</v>
      </c>
      <c r="L97" s="43">
        <v>245.3</v>
      </c>
      <c r="M97" s="43">
        <v>36.799999999999997</v>
      </c>
      <c r="N97" s="43">
        <v>19.7</v>
      </c>
      <c r="O97" s="43">
        <v>4.8000000000000007</v>
      </c>
      <c r="P97" s="43">
        <v>306.59999999999997</v>
      </c>
      <c r="Q97" s="43">
        <v>189.9</v>
      </c>
      <c r="R97" s="43">
        <v>55.3</v>
      </c>
      <c r="S97" s="43">
        <v>29.599999999999998</v>
      </c>
      <c r="T97" s="43">
        <v>31.79999999999999</v>
      </c>
      <c r="U97" s="43">
        <v>29</v>
      </c>
      <c r="V97" s="43">
        <v>267</v>
      </c>
      <c r="W97" s="43">
        <v>132.6</v>
      </c>
      <c r="X97" s="43">
        <v>105.4</v>
      </c>
      <c r="Y97" s="43">
        <v>29</v>
      </c>
      <c r="Z97" s="43">
        <v>57.3</v>
      </c>
      <c r="AA97" s="43">
        <v>-50.100000000000009</v>
      </c>
      <c r="AB97" s="48"/>
    </row>
    <row r="98" spans="1:28" s="33" customFormat="1" ht="20.100000000000001" customHeight="1">
      <c r="A98" s="248"/>
      <c r="B98" s="42" t="s">
        <v>110</v>
      </c>
      <c r="C98" s="43">
        <v>0</v>
      </c>
      <c r="D98" s="41">
        <v>7.4999999999999997E-2</v>
      </c>
      <c r="E98" s="39">
        <v>0</v>
      </c>
      <c r="F98" s="39">
        <v>0.6</v>
      </c>
      <c r="G98" s="39">
        <v>0.4</v>
      </c>
      <c r="H98" s="39">
        <v>0</v>
      </c>
      <c r="I98" s="39">
        <v>1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132">
        <v>0</v>
      </c>
      <c r="AB98" s="48"/>
    </row>
    <row r="99" spans="1:28" s="33" customFormat="1" ht="20.100000000000001" customHeight="1">
      <c r="A99" s="248"/>
      <c r="B99" s="42" t="s">
        <v>111</v>
      </c>
      <c r="C99" s="43">
        <v>17281</v>
      </c>
      <c r="D99" s="41">
        <v>0.15</v>
      </c>
      <c r="E99" s="39">
        <v>2792</v>
      </c>
      <c r="F99" s="39">
        <v>0.8</v>
      </c>
      <c r="G99" s="39">
        <v>0.2</v>
      </c>
      <c r="H99" s="39">
        <v>0.6</v>
      </c>
      <c r="I99" s="39">
        <v>0.4</v>
      </c>
      <c r="J99" s="39">
        <v>0</v>
      </c>
      <c r="K99" s="39">
        <v>279.2</v>
      </c>
      <c r="L99" s="39">
        <v>223.4</v>
      </c>
      <c r="M99" s="39">
        <v>33.5</v>
      </c>
      <c r="N99" s="39">
        <v>17.899999999999999</v>
      </c>
      <c r="O99" s="39">
        <v>4.4000000000000004</v>
      </c>
      <c r="P99" s="39">
        <v>279.2</v>
      </c>
      <c r="Q99" s="39">
        <v>172.9</v>
      </c>
      <c r="R99" s="39">
        <v>50.3</v>
      </c>
      <c r="S99" s="39">
        <v>26.9</v>
      </c>
      <c r="T99" s="39">
        <v>29.099999999999987</v>
      </c>
      <c r="U99" s="39">
        <v>26.3</v>
      </c>
      <c r="V99" s="39">
        <v>242.5</v>
      </c>
      <c r="W99" s="39">
        <v>120.3</v>
      </c>
      <c r="X99" s="39">
        <v>95.9</v>
      </c>
      <c r="Y99" s="39">
        <v>26.3</v>
      </c>
      <c r="Z99" s="39">
        <v>52.6</v>
      </c>
      <c r="AA99" s="132">
        <v>-45.600000000000009</v>
      </c>
      <c r="AB99" s="48"/>
    </row>
    <row r="100" spans="1:28" s="33" customFormat="1" ht="20.100000000000001" customHeight="1">
      <c r="A100" s="248"/>
      <c r="B100" s="42" t="s">
        <v>112</v>
      </c>
      <c r="C100" s="43">
        <v>1693</v>
      </c>
      <c r="D100" s="41">
        <v>0.15</v>
      </c>
      <c r="E100" s="39">
        <v>274</v>
      </c>
      <c r="F100" s="39">
        <v>0.8</v>
      </c>
      <c r="G100" s="39">
        <v>0.2</v>
      </c>
      <c r="H100" s="39">
        <v>0.6</v>
      </c>
      <c r="I100" s="39">
        <v>0.4</v>
      </c>
      <c r="J100" s="39">
        <v>0</v>
      </c>
      <c r="K100" s="39">
        <v>27.400000000000002</v>
      </c>
      <c r="L100" s="39">
        <v>21.9</v>
      </c>
      <c r="M100" s="39">
        <v>3.3</v>
      </c>
      <c r="N100" s="39">
        <v>1.8</v>
      </c>
      <c r="O100" s="39">
        <v>0.4</v>
      </c>
      <c r="P100" s="39">
        <v>27.400000000000002</v>
      </c>
      <c r="Q100" s="39">
        <v>17</v>
      </c>
      <c r="R100" s="39">
        <v>5</v>
      </c>
      <c r="S100" s="39">
        <v>2.7</v>
      </c>
      <c r="T100" s="39">
        <v>2.700000000000002</v>
      </c>
      <c r="U100" s="39">
        <v>2.7</v>
      </c>
      <c r="V100" s="39">
        <v>24.5</v>
      </c>
      <c r="W100" s="39">
        <v>12.3</v>
      </c>
      <c r="X100" s="39">
        <v>9.5</v>
      </c>
      <c r="Y100" s="39">
        <v>2.7</v>
      </c>
      <c r="Z100" s="39">
        <v>4.7</v>
      </c>
      <c r="AA100" s="132">
        <v>-4.5</v>
      </c>
      <c r="AB100" s="48"/>
    </row>
    <row r="101" spans="1:28" s="33" customFormat="1" ht="20.100000000000001" customHeight="1">
      <c r="A101" s="248"/>
      <c r="B101" s="42" t="s">
        <v>113</v>
      </c>
      <c r="C101" s="43">
        <v>12844</v>
      </c>
      <c r="D101" s="41">
        <v>0.15</v>
      </c>
      <c r="E101" s="39">
        <v>2075</v>
      </c>
      <c r="F101" s="39">
        <v>0.8</v>
      </c>
      <c r="G101" s="39">
        <v>0.2</v>
      </c>
      <c r="H101" s="39">
        <v>0.8</v>
      </c>
      <c r="I101" s="39">
        <v>0</v>
      </c>
      <c r="J101" s="39">
        <v>0.2</v>
      </c>
      <c r="K101" s="39">
        <v>207.5</v>
      </c>
      <c r="L101" s="39">
        <v>166</v>
      </c>
      <c r="M101" s="39">
        <v>33.200000000000003</v>
      </c>
      <c r="N101" s="39">
        <v>0</v>
      </c>
      <c r="O101" s="39">
        <v>8.3000000000000007</v>
      </c>
      <c r="P101" s="39">
        <v>207.5</v>
      </c>
      <c r="Q101" s="39">
        <v>128.5</v>
      </c>
      <c r="R101" s="39">
        <v>49.8</v>
      </c>
      <c r="S101" s="39">
        <v>0</v>
      </c>
      <c r="T101" s="39">
        <v>29.200000000000003</v>
      </c>
      <c r="U101" s="39">
        <v>20.5</v>
      </c>
      <c r="V101" s="39">
        <v>213.7</v>
      </c>
      <c r="W101" s="39">
        <v>94.6</v>
      </c>
      <c r="X101" s="39">
        <v>98.6</v>
      </c>
      <c r="Y101" s="39">
        <v>20.5</v>
      </c>
      <c r="Z101" s="39">
        <v>33.9</v>
      </c>
      <c r="AA101" s="132">
        <v>-48.8</v>
      </c>
      <c r="AB101" s="48"/>
    </row>
    <row r="102" spans="1:28" s="33" customFormat="1" ht="20.100000000000001" customHeight="1">
      <c r="A102" s="248"/>
      <c r="B102" s="42" t="s">
        <v>114</v>
      </c>
      <c r="C102" s="43">
        <v>8751</v>
      </c>
      <c r="D102" s="41">
        <v>0.15</v>
      </c>
      <c r="E102" s="39">
        <v>1414</v>
      </c>
      <c r="F102" s="39">
        <v>0.8</v>
      </c>
      <c r="G102" s="39">
        <v>0.2</v>
      </c>
      <c r="H102" s="39">
        <v>0.8</v>
      </c>
      <c r="I102" s="39">
        <v>0</v>
      </c>
      <c r="J102" s="39">
        <v>0.2</v>
      </c>
      <c r="K102" s="39">
        <v>141.4</v>
      </c>
      <c r="L102" s="39">
        <v>113.1</v>
      </c>
      <c r="M102" s="39">
        <v>22.6</v>
      </c>
      <c r="N102" s="39">
        <v>0</v>
      </c>
      <c r="O102" s="39">
        <v>5.7</v>
      </c>
      <c r="P102" s="39">
        <v>141.4</v>
      </c>
      <c r="Q102" s="39">
        <v>87.5</v>
      </c>
      <c r="R102" s="39">
        <v>33.9</v>
      </c>
      <c r="S102" s="39">
        <v>0</v>
      </c>
      <c r="T102" s="39">
        <v>20.000000000000007</v>
      </c>
      <c r="U102" s="39">
        <v>14.3</v>
      </c>
      <c r="V102" s="39">
        <v>149</v>
      </c>
      <c r="W102" s="39">
        <v>66.099999999999994</v>
      </c>
      <c r="X102" s="39">
        <v>68.599999999999994</v>
      </c>
      <c r="Y102" s="39">
        <v>14.3</v>
      </c>
      <c r="Z102" s="39">
        <v>21.4</v>
      </c>
      <c r="AA102" s="132">
        <v>-34.699999999999996</v>
      </c>
      <c r="AB102" s="48"/>
    </row>
    <row r="103" spans="1:28" s="33" customFormat="1" ht="20.100000000000001" customHeight="1">
      <c r="A103" s="248" t="s">
        <v>115</v>
      </c>
      <c r="B103" s="42" t="s">
        <v>116</v>
      </c>
      <c r="C103" s="43">
        <v>90804</v>
      </c>
      <c r="D103" s="43"/>
      <c r="E103" s="43">
        <v>8707</v>
      </c>
      <c r="F103" s="43"/>
      <c r="G103" s="43"/>
      <c r="H103" s="43"/>
      <c r="I103" s="43"/>
      <c r="J103" s="43"/>
      <c r="K103" s="43">
        <v>870.7</v>
      </c>
      <c r="L103" s="43">
        <v>615.29999999999995</v>
      </c>
      <c r="M103" s="43">
        <v>161.30000000000001</v>
      </c>
      <c r="N103" s="43">
        <v>33.9</v>
      </c>
      <c r="O103" s="43">
        <v>60.2</v>
      </c>
      <c r="P103" s="43">
        <v>870.7</v>
      </c>
      <c r="Q103" s="43">
        <v>476.20000000000005</v>
      </c>
      <c r="R103" s="43">
        <v>242.20000000000002</v>
      </c>
      <c r="S103" s="43">
        <v>50.9</v>
      </c>
      <c r="T103" s="43">
        <v>101.39999999999999</v>
      </c>
      <c r="U103" s="43">
        <v>29</v>
      </c>
      <c r="V103" s="43">
        <v>809.5</v>
      </c>
      <c r="W103" s="43">
        <v>421.2</v>
      </c>
      <c r="X103" s="43">
        <v>359.3</v>
      </c>
      <c r="Y103" s="43">
        <v>29</v>
      </c>
      <c r="Z103" s="43">
        <v>55</v>
      </c>
      <c r="AA103" s="43">
        <v>-117.1</v>
      </c>
      <c r="AB103" s="48"/>
    </row>
    <row r="104" spans="1:28" s="33" customFormat="1" ht="20.100000000000001" customHeight="1">
      <c r="A104" s="248"/>
      <c r="B104" s="42" t="s">
        <v>221</v>
      </c>
      <c r="C104" s="43">
        <v>36398</v>
      </c>
      <c r="D104" s="43"/>
      <c r="E104" s="43">
        <v>2941</v>
      </c>
      <c r="F104" s="43"/>
      <c r="G104" s="43"/>
      <c r="H104" s="43"/>
      <c r="I104" s="43"/>
      <c r="J104" s="43"/>
      <c r="K104" s="43">
        <v>294.10000000000002</v>
      </c>
      <c r="L104" s="43">
        <v>179.5</v>
      </c>
      <c r="M104" s="43">
        <v>57.2</v>
      </c>
      <c r="N104" s="43">
        <v>33.9</v>
      </c>
      <c r="O104" s="43">
        <v>23.5</v>
      </c>
      <c r="P104" s="43">
        <v>294.10000000000002</v>
      </c>
      <c r="Q104" s="43">
        <v>138.9</v>
      </c>
      <c r="R104" s="43">
        <v>85.9</v>
      </c>
      <c r="S104" s="43">
        <v>50.9</v>
      </c>
      <c r="T104" s="43">
        <v>18.400000000000006</v>
      </c>
      <c r="U104" s="43">
        <v>0</v>
      </c>
      <c r="V104" s="43">
        <v>243.60000000000002</v>
      </c>
      <c r="W104" s="43">
        <v>146.39999999999998</v>
      </c>
      <c r="X104" s="43">
        <v>97.199999999999989</v>
      </c>
      <c r="Y104" s="43">
        <v>0</v>
      </c>
      <c r="Z104" s="43">
        <v>-7.4999999999999902</v>
      </c>
      <c r="AA104" s="43">
        <v>-11.299999999999997</v>
      </c>
      <c r="AB104" s="48"/>
    </row>
    <row r="105" spans="1:28" s="33" customFormat="1" ht="20.100000000000001" customHeight="1">
      <c r="A105" s="248"/>
      <c r="B105" s="42" t="s">
        <v>117</v>
      </c>
      <c r="C105" s="43">
        <v>447</v>
      </c>
      <c r="D105" s="41">
        <v>7.4999999999999997E-2</v>
      </c>
      <c r="E105" s="39">
        <v>36</v>
      </c>
      <c r="F105" s="39">
        <v>0.6</v>
      </c>
      <c r="G105" s="39">
        <v>0.4</v>
      </c>
      <c r="H105" s="39">
        <v>0</v>
      </c>
      <c r="I105" s="39">
        <v>1</v>
      </c>
      <c r="J105" s="39">
        <v>0</v>
      </c>
      <c r="K105" s="39">
        <v>3.6</v>
      </c>
      <c r="L105" s="39">
        <v>2.2000000000000002</v>
      </c>
      <c r="M105" s="39">
        <v>0</v>
      </c>
      <c r="N105" s="39">
        <v>0.9</v>
      </c>
      <c r="O105" s="39">
        <v>0.5</v>
      </c>
      <c r="P105" s="39">
        <v>3.6</v>
      </c>
      <c r="Q105" s="39">
        <v>1.7</v>
      </c>
      <c r="R105" s="39">
        <v>0</v>
      </c>
      <c r="S105" s="39">
        <v>1.4</v>
      </c>
      <c r="T105" s="39">
        <v>0.50000000000000022</v>
      </c>
      <c r="U105" s="39">
        <v>0</v>
      </c>
      <c r="V105" s="39">
        <v>1.7</v>
      </c>
      <c r="W105" s="39">
        <v>1.7</v>
      </c>
      <c r="X105" s="39">
        <v>0</v>
      </c>
      <c r="Y105" s="39">
        <v>0</v>
      </c>
      <c r="Z105" s="39">
        <v>0</v>
      </c>
      <c r="AA105" s="132">
        <v>0</v>
      </c>
      <c r="AB105" s="48"/>
    </row>
    <row r="106" spans="1:28" s="33" customFormat="1" ht="23.1" customHeight="1">
      <c r="A106" s="248"/>
      <c r="B106" s="42" t="s">
        <v>118</v>
      </c>
      <c r="C106" s="43">
        <v>8280</v>
      </c>
      <c r="D106" s="41">
        <v>7.4999999999999997E-2</v>
      </c>
      <c r="E106" s="39">
        <v>669</v>
      </c>
      <c r="F106" s="39">
        <v>0.6</v>
      </c>
      <c r="G106" s="39">
        <v>0.4</v>
      </c>
      <c r="H106" s="39">
        <v>0.5</v>
      </c>
      <c r="I106" s="39">
        <v>0.5</v>
      </c>
      <c r="J106" s="39">
        <v>0</v>
      </c>
      <c r="K106" s="39">
        <v>66.900000000000006</v>
      </c>
      <c r="L106" s="39">
        <v>40.1</v>
      </c>
      <c r="M106" s="39">
        <v>13.4</v>
      </c>
      <c r="N106" s="39">
        <v>8</v>
      </c>
      <c r="O106" s="39">
        <v>5.4</v>
      </c>
      <c r="P106" s="39">
        <v>66.900000000000006</v>
      </c>
      <c r="Q106" s="39">
        <v>31</v>
      </c>
      <c r="R106" s="39">
        <v>20.100000000000001</v>
      </c>
      <c r="S106" s="39">
        <v>12</v>
      </c>
      <c r="T106" s="39">
        <v>3.8000000000000043</v>
      </c>
      <c r="U106" s="39">
        <v>0</v>
      </c>
      <c r="V106" s="39">
        <v>51.5</v>
      </c>
      <c r="W106" s="39">
        <v>31.4</v>
      </c>
      <c r="X106" s="39">
        <v>20.100000000000001</v>
      </c>
      <c r="Y106" s="39">
        <v>0</v>
      </c>
      <c r="Z106" s="39">
        <v>-0.39999999999999902</v>
      </c>
      <c r="AA106" s="132">
        <v>0</v>
      </c>
      <c r="AB106" s="48"/>
    </row>
    <row r="107" spans="1:28" s="33" customFormat="1" ht="30" customHeight="1">
      <c r="A107" s="248"/>
      <c r="B107" s="42" t="s">
        <v>120</v>
      </c>
      <c r="C107" s="43">
        <v>25805</v>
      </c>
      <c r="D107" s="41">
        <v>7.4999999999999997E-2</v>
      </c>
      <c r="E107" s="39">
        <v>2085</v>
      </c>
      <c r="F107" s="39">
        <v>0.6</v>
      </c>
      <c r="G107" s="39">
        <v>0.4</v>
      </c>
      <c r="H107" s="39">
        <v>0.5</v>
      </c>
      <c r="I107" s="39">
        <v>0.5</v>
      </c>
      <c r="J107" s="39">
        <v>0</v>
      </c>
      <c r="K107" s="39">
        <v>208.5</v>
      </c>
      <c r="L107" s="39">
        <v>125.1</v>
      </c>
      <c r="M107" s="39">
        <v>41.7</v>
      </c>
      <c r="N107" s="39">
        <v>25</v>
      </c>
      <c r="O107" s="39">
        <v>16.7</v>
      </c>
      <c r="P107" s="39">
        <v>208.5</v>
      </c>
      <c r="Q107" s="39">
        <v>96.8</v>
      </c>
      <c r="R107" s="39">
        <v>62.6</v>
      </c>
      <c r="S107" s="39">
        <v>37.5</v>
      </c>
      <c r="T107" s="39">
        <v>11.600000000000001</v>
      </c>
      <c r="U107" s="39">
        <v>0</v>
      </c>
      <c r="V107" s="39">
        <v>163.1</v>
      </c>
      <c r="W107" s="39">
        <v>99.6</v>
      </c>
      <c r="X107" s="39">
        <v>63.5</v>
      </c>
      <c r="Y107" s="39">
        <v>0</v>
      </c>
      <c r="Z107" s="39">
        <v>-2.8</v>
      </c>
      <c r="AA107" s="132">
        <v>-0.89999999999999858</v>
      </c>
      <c r="AB107" s="48"/>
    </row>
    <row r="108" spans="1:28" s="33" customFormat="1" ht="20.100000000000001" customHeight="1">
      <c r="A108" s="248"/>
      <c r="B108" s="42" t="s">
        <v>119</v>
      </c>
      <c r="C108" s="43">
        <v>1866</v>
      </c>
      <c r="D108" s="41">
        <v>7.4999999999999997E-2</v>
      </c>
      <c r="E108" s="39">
        <v>151</v>
      </c>
      <c r="F108" s="39">
        <v>0.8</v>
      </c>
      <c r="G108" s="39">
        <v>0.2</v>
      </c>
      <c r="H108" s="39">
        <v>0.7</v>
      </c>
      <c r="I108" s="39">
        <v>0</v>
      </c>
      <c r="J108" s="39">
        <v>0.3</v>
      </c>
      <c r="K108" s="39">
        <v>15.100000000000001</v>
      </c>
      <c r="L108" s="39">
        <v>12.1</v>
      </c>
      <c r="M108" s="39">
        <v>2.1</v>
      </c>
      <c r="N108" s="39">
        <v>0</v>
      </c>
      <c r="O108" s="39">
        <v>0.9</v>
      </c>
      <c r="P108" s="39">
        <v>15.100000000000001</v>
      </c>
      <c r="Q108" s="39">
        <v>9.4</v>
      </c>
      <c r="R108" s="39">
        <v>3.2</v>
      </c>
      <c r="S108" s="39">
        <v>0</v>
      </c>
      <c r="T108" s="39">
        <v>2.5000000000000009</v>
      </c>
      <c r="U108" s="39">
        <v>0</v>
      </c>
      <c r="V108" s="39">
        <v>27.299999999999997</v>
      </c>
      <c r="W108" s="39">
        <v>13.7</v>
      </c>
      <c r="X108" s="39">
        <v>13.6</v>
      </c>
      <c r="Y108" s="39">
        <v>0</v>
      </c>
      <c r="Z108" s="39">
        <v>-4.3</v>
      </c>
      <c r="AA108" s="132">
        <v>-10.399999999999999</v>
      </c>
      <c r="AB108" s="48"/>
    </row>
    <row r="109" spans="1:28" s="33" customFormat="1" ht="20.100000000000001" customHeight="1">
      <c r="A109" s="248"/>
      <c r="B109" s="42" t="s">
        <v>122</v>
      </c>
      <c r="C109" s="43">
        <v>8988</v>
      </c>
      <c r="D109" s="41">
        <v>7.4999999999999997E-2</v>
      </c>
      <c r="E109" s="39">
        <v>726</v>
      </c>
      <c r="F109" s="39">
        <v>0.8</v>
      </c>
      <c r="G109" s="39">
        <v>0.2</v>
      </c>
      <c r="H109" s="39">
        <v>0.7</v>
      </c>
      <c r="I109" s="39">
        <v>0</v>
      </c>
      <c r="J109" s="39">
        <v>0.3</v>
      </c>
      <c r="K109" s="39">
        <v>72.600000000000009</v>
      </c>
      <c r="L109" s="39">
        <v>58.1</v>
      </c>
      <c r="M109" s="39">
        <v>10.199999999999999</v>
      </c>
      <c r="N109" s="39">
        <v>0</v>
      </c>
      <c r="O109" s="39">
        <v>4.3</v>
      </c>
      <c r="P109" s="39">
        <v>72.600000000000009</v>
      </c>
      <c r="Q109" s="39">
        <v>45</v>
      </c>
      <c r="R109" s="39">
        <v>15.3</v>
      </c>
      <c r="S109" s="39">
        <v>0</v>
      </c>
      <c r="T109" s="39">
        <v>12.300000000000008</v>
      </c>
      <c r="U109" s="39">
        <v>0</v>
      </c>
      <c r="V109" s="39">
        <v>52.900000000000006</v>
      </c>
      <c r="W109" s="39">
        <v>28.8</v>
      </c>
      <c r="X109" s="39">
        <v>24.1</v>
      </c>
      <c r="Y109" s="39">
        <v>0</v>
      </c>
      <c r="Z109" s="39">
        <v>16.2</v>
      </c>
      <c r="AA109" s="132">
        <v>-8.8000000000000007</v>
      </c>
      <c r="AB109" s="48"/>
    </row>
    <row r="110" spans="1:28" s="33" customFormat="1" ht="20.100000000000001" customHeight="1">
      <c r="A110" s="248"/>
      <c r="B110" s="42" t="s">
        <v>123</v>
      </c>
      <c r="C110" s="43">
        <v>15784</v>
      </c>
      <c r="D110" s="41">
        <v>7.4999999999999997E-2</v>
      </c>
      <c r="E110" s="39">
        <v>1275</v>
      </c>
      <c r="F110" s="39">
        <v>0.6</v>
      </c>
      <c r="G110" s="39">
        <v>0.4</v>
      </c>
      <c r="H110" s="39">
        <v>0.7</v>
      </c>
      <c r="I110" s="39">
        <v>0</v>
      </c>
      <c r="J110" s="39">
        <v>0.3</v>
      </c>
      <c r="K110" s="39">
        <v>127.5</v>
      </c>
      <c r="L110" s="39">
        <v>76.5</v>
      </c>
      <c r="M110" s="39">
        <v>35.700000000000003</v>
      </c>
      <c r="N110" s="39">
        <v>0</v>
      </c>
      <c r="O110" s="39">
        <v>15.3</v>
      </c>
      <c r="P110" s="39">
        <v>127.5</v>
      </c>
      <c r="Q110" s="39">
        <v>59.2</v>
      </c>
      <c r="R110" s="39">
        <v>53.6</v>
      </c>
      <c r="S110" s="39">
        <v>0</v>
      </c>
      <c r="T110" s="39">
        <v>14.699999999999996</v>
      </c>
      <c r="U110" s="39">
        <v>0</v>
      </c>
      <c r="V110" s="39">
        <v>119.9</v>
      </c>
      <c r="W110" s="39">
        <v>63.5</v>
      </c>
      <c r="X110" s="39">
        <v>56.4</v>
      </c>
      <c r="Y110" s="39">
        <v>0</v>
      </c>
      <c r="Z110" s="39">
        <v>-4.3</v>
      </c>
      <c r="AA110" s="132">
        <v>-2.7999999999999972</v>
      </c>
      <c r="AB110" s="48"/>
    </row>
    <row r="111" spans="1:28" s="33" customFormat="1" ht="20.100000000000001" customHeight="1">
      <c r="A111" s="248"/>
      <c r="B111" s="42" t="s">
        <v>124</v>
      </c>
      <c r="C111" s="43">
        <v>16969</v>
      </c>
      <c r="D111" s="41">
        <v>0.15</v>
      </c>
      <c r="E111" s="39">
        <v>2742</v>
      </c>
      <c r="F111" s="39">
        <v>0.8</v>
      </c>
      <c r="G111" s="39">
        <v>0.2</v>
      </c>
      <c r="H111" s="39">
        <v>0.8</v>
      </c>
      <c r="I111" s="39">
        <v>0</v>
      </c>
      <c r="J111" s="39">
        <v>0.2</v>
      </c>
      <c r="K111" s="39">
        <v>274.2</v>
      </c>
      <c r="L111" s="39">
        <v>219.4</v>
      </c>
      <c r="M111" s="39">
        <v>43.9</v>
      </c>
      <c r="N111" s="39">
        <v>0</v>
      </c>
      <c r="O111" s="39">
        <v>10.9</v>
      </c>
      <c r="P111" s="39">
        <v>274.2</v>
      </c>
      <c r="Q111" s="39">
        <v>169.8</v>
      </c>
      <c r="R111" s="39">
        <v>65.900000000000006</v>
      </c>
      <c r="S111" s="39">
        <v>0</v>
      </c>
      <c r="T111" s="39">
        <v>38.499999999999972</v>
      </c>
      <c r="U111" s="39">
        <v>29</v>
      </c>
      <c r="V111" s="39">
        <v>302</v>
      </c>
      <c r="W111" s="39">
        <v>134</v>
      </c>
      <c r="X111" s="39">
        <v>139</v>
      </c>
      <c r="Y111" s="39">
        <v>29</v>
      </c>
      <c r="Z111" s="39">
        <v>35.799999999999997</v>
      </c>
      <c r="AA111" s="132">
        <v>-73.099999999999994</v>
      </c>
      <c r="AB111" s="48"/>
    </row>
    <row r="112" spans="1:28" s="33" customFormat="1" ht="20.100000000000001" customHeight="1">
      <c r="A112" s="248"/>
      <c r="B112" s="42" t="s">
        <v>121</v>
      </c>
      <c r="C112" s="43">
        <v>12665</v>
      </c>
      <c r="D112" s="41">
        <v>7.4999999999999997E-2</v>
      </c>
      <c r="E112" s="39">
        <v>1023</v>
      </c>
      <c r="F112" s="39">
        <v>0.8</v>
      </c>
      <c r="G112" s="39">
        <v>0.2</v>
      </c>
      <c r="H112" s="39">
        <v>0.7</v>
      </c>
      <c r="I112" s="39">
        <v>0</v>
      </c>
      <c r="J112" s="39">
        <v>0.3</v>
      </c>
      <c r="K112" s="39">
        <v>102.30000000000001</v>
      </c>
      <c r="L112" s="39">
        <v>81.8</v>
      </c>
      <c r="M112" s="39">
        <v>14.3</v>
      </c>
      <c r="N112" s="39">
        <v>0</v>
      </c>
      <c r="O112" s="39">
        <v>6.2</v>
      </c>
      <c r="P112" s="39">
        <v>102.30000000000001</v>
      </c>
      <c r="Q112" s="39">
        <v>63.3</v>
      </c>
      <c r="R112" s="39">
        <v>21.5</v>
      </c>
      <c r="S112" s="39">
        <v>0</v>
      </c>
      <c r="T112" s="39">
        <v>17.500000000000014</v>
      </c>
      <c r="U112" s="39">
        <v>0</v>
      </c>
      <c r="V112" s="39">
        <v>91.1</v>
      </c>
      <c r="W112" s="39">
        <v>48.5</v>
      </c>
      <c r="X112" s="39">
        <v>42.6</v>
      </c>
      <c r="Y112" s="39">
        <v>0</v>
      </c>
      <c r="Z112" s="39">
        <v>14.8</v>
      </c>
      <c r="AA112" s="132">
        <v>-21.1</v>
      </c>
      <c r="AB112" s="48"/>
    </row>
    <row r="113" spans="1:28" s="33" customFormat="1" ht="20.100000000000001" customHeight="1">
      <c r="A113" s="248" t="s">
        <v>141</v>
      </c>
      <c r="B113" s="42" t="s">
        <v>142</v>
      </c>
      <c r="C113" s="43">
        <v>122069</v>
      </c>
      <c r="D113" s="43"/>
      <c r="E113" s="43">
        <v>12807</v>
      </c>
      <c r="F113" s="43"/>
      <c r="G113" s="43"/>
      <c r="H113" s="43"/>
      <c r="I113" s="43"/>
      <c r="J113" s="43"/>
      <c r="K113" s="43">
        <v>1280.7</v>
      </c>
      <c r="L113" s="43">
        <v>857.6</v>
      </c>
      <c r="M113" s="43">
        <v>275.19999999999993</v>
      </c>
      <c r="N113" s="43">
        <v>44.3</v>
      </c>
      <c r="O113" s="43">
        <v>103.60000000000001</v>
      </c>
      <c r="P113" s="43">
        <v>1280.7</v>
      </c>
      <c r="Q113" s="43">
        <v>663.80000000000007</v>
      </c>
      <c r="R113" s="43">
        <v>413.09999999999991</v>
      </c>
      <c r="S113" s="43">
        <v>66.599999999999994</v>
      </c>
      <c r="T113" s="43">
        <v>137.2000000000001</v>
      </c>
      <c r="U113" s="43">
        <v>59.8</v>
      </c>
      <c r="V113" s="43">
        <v>1182.6000000000001</v>
      </c>
      <c r="W113" s="43">
        <v>601.20000000000005</v>
      </c>
      <c r="X113" s="43">
        <v>521.59999999999991</v>
      </c>
      <c r="Y113" s="43">
        <v>59.8</v>
      </c>
      <c r="Z113" s="43">
        <v>62.6</v>
      </c>
      <c r="AA113" s="43">
        <v>-108.5</v>
      </c>
      <c r="AB113" s="48"/>
    </row>
    <row r="114" spans="1:28" s="33" customFormat="1" ht="20.100000000000001" customHeight="1">
      <c r="A114" s="248"/>
      <c r="B114" s="42" t="s">
        <v>222</v>
      </c>
      <c r="C114" s="43">
        <v>37586</v>
      </c>
      <c r="D114" s="43"/>
      <c r="E114" s="43">
        <v>3036</v>
      </c>
      <c r="F114" s="43"/>
      <c r="G114" s="43"/>
      <c r="H114" s="43"/>
      <c r="I114" s="43"/>
      <c r="J114" s="43"/>
      <c r="K114" s="43">
        <v>303.60000000000002</v>
      </c>
      <c r="L114" s="43">
        <v>182.2</v>
      </c>
      <c r="M114" s="43">
        <v>47.7</v>
      </c>
      <c r="N114" s="43">
        <v>44.3</v>
      </c>
      <c r="O114" s="43">
        <v>29.4</v>
      </c>
      <c r="P114" s="43">
        <v>303.60000000000002</v>
      </c>
      <c r="Q114" s="43">
        <v>141.1</v>
      </c>
      <c r="R114" s="43">
        <v>71.599999999999994</v>
      </c>
      <c r="S114" s="43">
        <v>66.599999999999994</v>
      </c>
      <c r="T114" s="43">
        <v>24.300000000000011</v>
      </c>
      <c r="U114" s="43">
        <v>0</v>
      </c>
      <c r="V114" s="43">
        <v>208.7</v>
      </c>
      <c r="W114" s="43">
        <v>138.70000000000002</v>
      </c>
      <c r="X114" s="43">
        <v>70</v>
      </c>
      <c r="Y114" s="43">
        <v>0</v>
      </c>
      <c r="Z114" s="43">
        <v>2.4</v>
      </c>
      <c r="AA114" s="43">
        <v>1.600000000000005</v>
      </c>
      <c r="AB114" s="48"/>
    </row>
    <row r="115" spans="1:28" s="33" customFormat="1" ht="20.100000000000001" customHeight="1">
      <c r="A115" s="248"/>
      <c r="B115" s="42" t="s">
        <v>143</v>
      </c>
      <c r="C115" s="43">
        <v>653</v>
      </c>
      <c r="D115" s="41">
        <v>7.4999999999999997E-2</v>
      </c>
      <c r="E115" s="39">
        <v>53</v>
      </c>
      <c r="F115" s="39">
        <v>0.6</v>
      </c>
      <c r="G115" s="39">
        <v>0.4</v>
      </c>
      <c r="H115" s="39">
        <v>0</v>
      </c>
      <c r="I115" s="39">
        <v>1</v>
      </c>
      <c r="J115" s="39">
        <v>0</v>
      </c>
      <c r="K115" s="39">
        <v>5.3000000000000007</v>
      </c>
      <c r="L115" s="39">
        <v>3.2</v>
      </c>
      <c r="M115" s="39">
        <v>0</v>
      </c>
      <c r="N115" s="39">
        <v>1.3</v>
      </c>
      <c r="O115" s="39">
        <v>0.8</v>
      </c>
      <c r="P115" s="39">
        <v>5.3000000000000007</v>
      </c>
      <c r="Q115" s="39">
        <v>2.5</v>
      </c>
      <c r="R115" s="39">
        <v>0</v>
      </c>
      <c r="S115" s="39">
        <v>2</v>
      </c>
      <c r="T115" s="39">
        <v>0.80000000000000071</v>
      </c>
      <c r="U115" s="39">
        <v>0</v>
      </c>
      <c r="V115" s="39">
        <v>2.4</v>
      </c>
      <c r="W115" s="39">
        <v>2.4</v>
      </c>
      <c r="X115" s="39">
        <v>0</v>
      </c>
      <c r="Y115" s="39">
        <v>0</v>
      </c>
      <c r="Z115" s="39">
        <v>0.1</v>
      </c>
      <c r="AA115" s="132">
        <v>0</v>
      </c>
      <c r="AB115" s="48"/>
    </row>
    <row r="116" spans="1:28" s="33" customFormat="1" ht="20.100000000000001" customHeight="1">
      <c r="A116" s="248"/>
      <c r="B116" s="42" t="s">
        <v>144</v>
      </c>
      <c r="C116" s="43">
        <v>22782</v>
      </c>
      <c r="D116" s="41">
        <v>7.4999999999999997E-2</v>
      </c>
      <c r="E116" s="39">
        <v>1840</v>
      </c>
      <c r="F116" s="39">
        <v>0.6</v>
      </c>
      <c r="G116" s="39">
        <v>0.4</v>
      </c>
      <c r="H116" s="39">
        <v>0.4</v>
      </c>
      <c r="I116" s="39">
        <v>0.6</v>
      </c>
      <c r="J116" s="39">
        <v>0</v>
      </c>
      <c r="K116" s="39">
        <v>184</v>
      </c>
      <c r="L116" s="39">
        <v>110.4</v>
      </c>
      <c r="M116" s="39">
        <v>29.4</v>
      </c>
      <c r="N116" s="39">
        <v>26.5</v>
      </c>
      <c r="O116" s="39">
        <v>17.7</v>
      </c>
      <c r="P116" s="39">
        <v>184</v>
      </c>
      <c r="Q116" s="39">
        <v>85.5</v>
      </c>
      <c r="R116" s="39">
        <v>44.1</v>
      </c>
      <c r="S116" s="39">
        <v>39.799999999999997</v>
      </c>
      <c r="T116" s="39">
        <v>14.600000000000001</v>
      </c>
      <c r="U116" s="39">
        <v>0</v>
      </c>
      <c r="V116" s="39">
        <v>126.5</v>
      </c>
      <c r="W116" s="39">
        <v>83.7</v>
      </c>
      <c r="X116" s="39">
        <v>42.8</v>
      </c>
      <c r="Y116" s="39">
        <v>0</v>
      </c>
      <c r="Z116" s="39">
        <v>1.8</v>
      </c>
      <c r="AA116" s="132">
        <v>1.3000000000000043</v>
      </c>
      <c r="AB116" s="48"/>
    </row>
    <row r="117" spans="1:28" s="33" customFormat="1" ht="20.100000000000001" customHeight="1">
      <c r="A117" s="248"/>
      <c r="B117" s="42" t="s">
        <v>145</v>
      </c>
      <c r="C117" s="43">
        <v>14151</v>
      </c>
      <c r="D117" s="41">
        <v>7.4999999999999997E-2</v>
      </c>
      <c r="E117" s="39">
        <v>1143</v>
      </c>
      <c r="F117" s="39">
        <v>0.6</v>
      </c>
      <c r="G117" s="39">
        <v>0.4</v>
      </c>
      <c r="H117" s="39">
        <v>0.4</v>
      </c>
      <c r="I117" s="39">
        <v>0.6</v>
      </c>
      <c r="J117" s="39">
        <v>0</v>
      </c>
      <c r="K117" s="39">
        <v>114.30000000000001</v>
      </c>
      <c r="L117" s="39">
        <v>68.599999999999994</v>
      </c>
      <c r="M117" s="39">
        <v>18.3</v>
      </c>
      <c r="N117" s="39">
        <v>16.5</v>
      </c>
      <c r="O117" s="39">
        <v>10.9</v>
      </c>
      <c r="P117" s="39">
        <v>114.30000000000001</v>
      </c>
      <c r="Q117" s="39">
        <v>53.1</v>
      </c>
      <c r="R117" s="39">
        <v>27.5</v>
      </c>
      <c r="S117" s="39">
        <v>24.8</v>
      </c>
      <c r="T117" s="39">
        <v>8.9000000000000092</v>
      </c>
      <c r="U117" s="39">
        <v>0</v>
      </c>
      <c r="V117" s="39">
        <v>79.8</v>
      </c>
      <c r="W117" s="39">
        <v>52.6</v>
      </c>
      <c r="X117" s="39">
        <v>27.2</v>
      </c>
      <c r="Y117" s="39">
        <v>0</v>
      </c>
      <c r="Z117" s="39">
        <v>0.5</v>
      </c>
      <c r="AA117" s="132">
        <v>0.30000000000000071</v>
      </c>
      <c r="AB117" s="48"/>
    </row>
    <row r="118" spans="1:28" s="33" customFormat="1" ht="20.100000000000001" customHeight="1">
      <c r="A118" s="248"/>
      <c r="B118" s="42" t="s">
        <v>147</v>
      </c>
      <c r="C118" s="43">
        <v>13848</v>
      </c>
      <c r="D118" s="41">
        <v>7.4999999999999997E-2</v>
      </c>
      <c r="E118" s="39">
        <v>1119</v>
      </c>
      <c r="F118" s="39">
        <v>0.6</v>
      </c>
      <c r="G118" s="39">
        <v>0.4</v>
      </c>
      <c r="H118" s="39">
        <v>0.7</v>
      </c>
      <c r="I118" s="39">
        <v>0</v>
      </c>
      <c r="J118" s="39">
        <v>0.3</v>
      </c>
      <c r="K118" s="39">
        <v>111.9</v>
      </c>
      <c r="L118" s="39">
        <v>67.099999999999994</v>
      </c>
      <c r="M118" s="39">
        <v>31.3</v>
      </c>
      <c r="N118" s="39">
        <v>0</v>
      </c>
      <c r="O118" s="39">
        <v>13.5</v>
      </c>
      <c r="P118" s="39">
        <v>111.9</v>
      </c>
      <c r="Q118" s="39">
        <v>51.9</v>
      </c>
      <c r="R118" s="39">
        <v>47</v>
      </c>
      <c r="S118" s="39">
        <v>0</v>
      </c>
      <c r="T118" s="39">
        <v>13.000000000000007</v>
      </c>
      <c r="U118" s="39">
        <v>0</v>
      </c>
      <c r="V118" s="39">
        <v>97.4</v>
      </c>
      <c r="W118" s="39">
        <v>51.6</v>
      </c>
      <c r="X118" s="39">
        <v>45.8</v>
      </c>
      <c r="Y118" s="39">
        <v>0</v>
      </c>
      <c r="Z118" s="39">
        <v>0.29999999999999699</v>
      </c>
      <c r="AA118" s="132">
        <v>1.2000000000000028</v>
      </c>
      <c r="AB118" s="48"/>
    </row>
    <row r="119" spans="1:28" s="33" customFormat="1" ht="20.100000000000001" customHeight="1">
      <c r="A119" s="248"/>
      <c r="B119" s="42" t="s">
        <v>149</v>
      </c>
      <c r="C119" s="43">
        <v>14451</v>
      </c>
      <c r="D119" s="41">
        <v>0.15</v>
      </c>
      <c r="E119" s="39">
        <v>2335</v>
      </c>
      <c r="F119" s="39">
        <v>0.6</v>
      </c>
      <c r="G119" s="39">
        <v>0.4</v>
      </c>
      <c r="H119" s="39">
        <v>0.8</v>
      </c>
      <c r="I119" s="39">
        <v>0</v>
      </c>
      <c r="J119" s="39">
        <v>0.2</v>
      </c>
      <c r="K119" s="39">
        <v>233.5</v>
      </c>
      <c r="L119" s="39">
        <v>140.1</v>
      </c>
      <c r="M119" s="39">
        <v>74.7</v>
      </c>
      <c r="N119" s="39">
        <v>0</v>
      </c>
      <c r="O119" s="39">
        <v>18.7</v>
      </c>
      <c r="P119" s="39">
        <v>233.5</v>
      </c>
      <c r="Q119" s="39">
        <v>108.5</v>
      </c>
      <c r="R119" s="39">
        <v>112.1</v>
      </c>
      <c r="S119" s="39">
        <v>0</v>
      </c>
      <c r="T119" s="39">
        <v>12.900000000000006</v>
      </c>
      <c r="U119" s="39">
        <v>23.6</v>
      </c>
      <c r="V119" s="39">
        <v>245.7</v>
      </c>
      <c r="W119" s="39">
        <v>109</v>
      </c>
      <c r="X119" s="39">
        <v>113.1</v>
      </c>
      <c r="Y119" s="39">
        <v>23.6</v>
      </c>
      <c r="Z119" s="39">
        <v>-0.5</v>
      </c>
      <c r="AA119" s="132">
        <v>-1</v>
      </c>
      <c r="AB119" s="48"/>
    </row>
    <row r="120" spans="1:28" s="33" customFormat="1" ht="20.100000000000001" customHeight="1">
      <c r="A120" s="248"/>
      <c r="B120" s="42" t="s">
        <v>148</v>
      </c>
      <c r="C120" s="43">
        <v>11146</v>
      </c>
      <c r="D120" s="41">
        <v>7.4999999999999997E-2</v>
      </c>
      <c r="E120" s="39">
        <v>900</v>
      </c>
      <c r="F120" s="39">
        <v>0.8</v>
      </c>
      <c r="G120" s="39">
        <v>0.2</v>
      </c>
      <c r="H120" s="39">
        <v>0.7</v>
      </c>
      <c r="I120" s="39">
        <v>0</v>
      </c>
      <c r="J120" s="39">
        <v>0.3</v>
      </c>
      <c r="K120" s="39">
        <v>90</v>
      </c>
      <c r="L120" s="39">
        <v>72</v>
      </c>
      <c r="M120" s="39">
        <v>12.6</v>
      </c>
      <c r="N120" s="39">
        <v>0</v>
      </c>
      <c r="O120" s="39">
        <v>5.4</v>
      </c>
      <c r="P120" s="39">
        <v>90</v>
      </c>
      <c r="Q120" s="39">
        <v>55.7</v>
      </c>
      <c r="R120" s="39">
        <v>18.899999999999999</v>
      </c>
      <c r="S120" s="39">
        <v>0</v>
      </c>
      <c r="T120" s="39">
        <v>15.399999999999999</v>
      </c>
      <c r="U120" s="39">
        <v>0</v>
      </c>
      <c r="V120" s="39">
        <v>85.9</v>
      </c>
      <c r="W120" s="39">
        <v>45.6</v>
      </c>
      <c r="X120" s="39">
        <v>40.299999999999997</v>
      </c>
      <c r="Y120" s="39">
        <v>0</v>
      </c>
      <c r="Z120" s="39">
        <v>10.1</v>
      </c>
      <c r="AA120" s="132">
        <v>-21.4</v>
      </c>
      <c r="AB120" s="48"/>
    </row>
    <row r="121" spans="1:28" s="33" customFormat="1" ht="20.100000000000001" customHeight="1">
      <c r="A121" s="248"/>
      <c r="B121" s="42" t="s">
        <v>150</v>
      </c>
      <c r="C121" s="43">
        <v>7621</v>
      </c>
      <c r="D121" s="41">
        <v>7.4999999999999997E-2</v>
      </c>
      <c r="E121" s="39">
        <v>616</v>
      </c>
      <c r="F121" s="39">
        <v>0.6</v>
      </c>
      <c r="G121" s="39">
        <v>0.4</v>
      </c>
      <c r="H121" s="39">
        <v>0.7</v>
      </c>
      <c r="I121" s="39">
        <v>0</v>
      </c>
      <c r="J121" s="39">
        <v>0.3</v>
      </c>
      <c r="K121" s="39">
        <v>61.6</v>
      </c>
      <c r="L121" s="39">
        <v>37</v>
      </c>
      <c r="M121" s="39">
        <v>17.2</v>
      </c>
      <c r="N121" s="39">
        <v>0</v>
      </c>
      <c r="O121" s="39">
        <v>7.4</v>
      </c>
      <c r="P121" s="39">
        <v>61.6</v>
      </c>
      <c r="Q121" s="39">
        <v>28.6</v>
      </c>
      <c r="R121" s="39">
        <v>25.8</v>
      </c>
      <c r="S121" s="39">
        <v>0</v>
      </c>
      <c r="T121" s="39">
        <v>7.1999999999999993</v>
      </c>
      <c r="U121" s="39">
        <v>0</v>
      </c>
      <c r="V121" s="39">
        <v>56.2</v>
      </c>
      <c r="W121" s="39">
        <v>29.7</v>
      </c>
      <c r="X121" s="39">
        <v>26.5</v>
      </c>
      <c r="Y121" s="39">
        <v>0</v>
      </c>
      <c r="Z121" s="39">
        <v>-1.1000000000000001</v>
      </c>
      <c r="AA121" s="132">
        <v>-0.69999999999999929</v>
      </c>
      <c r="AB121" s="48"/>
    </row>
    <row r="122" spans="1:28" s="33" customFormat="1" ht="20.100000000000001" customHeight="1">
      <c r="A122" s="248"/>
      <c r="B122" s="42" t="s">
        <v>151</v>
      </c>
      <c r="C122" s="43">
        <v>7934</v>
      </c>
      <c r="D122" s="41">
        <v>7.4999999999999997E-2</v>
      </c>
      <c r="E122" s="39">
        <v>641</v>
      </c>
      <c r="F122" s="39">
        <v>0.6</v>
      </c>
      <c r="G122" s="39">
        <v>0.4</v>
      </c>
      <c r="H122" s="39">
        <v>0.7</v>
      </c>
      <c r="I122" s="39">
        <v>0</v>
      </c>
      <c r="J122" s="39">
        <v>0.3</v>
      </c>
      <c r="K122" s="39">
        <v>64.100000000000009</v>
      </c>
      <c r="L122" s="39">
        <v>38.5</v>
      </c>
      <c r="M122" s="39">
        <v>17.899999999999999</v>
      </c>
      <c r="N122" s="39">
        <v>0</v>
      </c>
      <c r="O122" s="39">
        <v>7.7</v>
      </c>
      <c r="P122" s="39">
        <v>64.100000000000009</v>
      </c>
      <c r="Q122" s="39">
        <v>29.8</v>
      </c>
      <c r="R122" s="39">
        <v>26.9</v>
      </c>
      <c r="S122" s="39">
        <v>0</v>
      </c>
      <c r="T122" s="39">
        <v>7.4000000000000128</v>
      </c>
      <c r="U122" s="39">
        <v>0</v>
      </c>
      <c r="V122" s="39">
        <v>55.599999999999994</v>
      </c>
      <c r="W122" s="39">
        <v>29.4</v>
      </c>
      <c r="X122" s="39">
        <v>26.2</v>
      </c>
      <c r="Y122" s="39">
        <v>0</v>
      </c>
      <c r="Z122" s="39">
        <v>0.40000000000000202</v>
      </c>
      <c r="AA122" s="132">
        <v>0.69999999999999929</v>
      </c>
      <c r="AB122" s="48"/>
    </row>
    <row r="123" spans="1:28" s="33" customFormat="1" ht="20.100000000000001" customHeight="1">
      <c r="A123" s="248"/>
      <c r="B123" s="42" t="s">
        <v>152</v>
      </c>
      <c r="C123" s="43">
        <v>9519</v>
      </c>
      <c r="D123" s="41">
        <v>0.15</v>
      </c>
      <c r="E123" s="39">
        <v>1538</v>
      </c>
      <c r="F123" s="39">
        <v>0.8</v>
      </c>
      <c r="G123" s="39">
        <v>0.2</v>
      </c>
      <c r="H123" s="39">
        <v>0.8</v>
      </c>
      <c r="I123" s="39">
        <v>0</v>
      </c>
      <c r="J123" s="39">
        <v>0.2</v>
      </c>
      <c r="K123" s="39">
        <v>153.80000000000001</v>
      </c>
      <c r="L123" s="39">
        <v>123</v>
      </c>
      <c r="M123" s="39">
        <v>24.6</v>
      </c>
      <c r="N123" s="39">
        <v>0</v>
      </c>
      <c r="O123" s="39">
        <v>6.2</v>
      </c>
      <c r="P123" s="39">
        <v>153.80000000000001</v>
      </c>
      <c r="Q123" s="39">
        <v>95.2</v>
      </c>
      <c r="R123" s="39">
        <v>36.9</v>
      </c>
      <c r="S123" s="39">
        <v>0</v>
      </c>
      <c r="T123" s="39">
        <v>21.70000000000001</v>
      </c>
      <c r="U123" s="39">
        <v>15.1</v>
      </c>
      <c r="V123" s="39">
        <v>157.29999999999998</v>
      </c>
      <c r="W123" s="39">
        <v>70</v>
      </c>
      <c r="X123" s="39">
        <v>72.2</v>
      </c>
      <c r="Y123" s="39">
        <v>15.1</v>
      </c>
      <c r="Z123" s="39">
        <v>25.2</v>
      </c>
      <c r="AA123" s="132">
        <v>-35.300000000000004</v>
      </c>
      <c r="AB123" s="48"/>
    </row>
    <row r="124" spans="1:28" s="33" customFormat="1" ht="20.100000000000001" customHeight="1">
      <c r="A124" s="248"/>
      <c r="B124" s="42" t="s">
        <v>153</v>
      </c>
      <c r="C124" s="43">
        <v>4527</v>
      </c>
      <c r="D124" s="41">
        <v>0.15</v>
      </c>
      <c r="E124" s="39">
        <v>731</v>
      </c>
      <c r="F124" s="39">
        <v>0.8</v>
      </c>
      <c r="G124" s="39">
        <v>0.2</v>
      </c>
      <c r="H124" s="39">
        <v>0.8</v>
      </c>
      <c r="I124" s="39">
        <v>0</v>
      </c>
      <c r="J124" s="39">
        <v>0.2</v>
      </c>
      <c r="K124" s="39">
        <v>73.100000000000009</v>
      </c>
      <c r="L124" s="39">
        <v>58.5</v>
      </c>
      <c r="M124" s="39">
        <v>11.7</v>
      </c>
      <c r="N124" s="39">
        <v>0</v>
      </c>
      <c r="O124" s="39">
        <v>2.9</v>
      </c>
      <c r="P124" s="39">
        <v>73.100000000000009</v>
      </c>
      <c r="Q124" s="39">
        <v>45.3</v>
      </c>
      <c r="R124" s="39">
        <v>17.600000000000001</v>
      </c>
      <c r="S124" s="39">
        <v>0</v>
      </c>
      <c r="T124" s="39">
        <v>10.20000000000001</v>
      </c>
      <c r="U124" s="39">
        <v>7.3</v>
      </c>
      <c r="V124" s="39">
        <v>76.499999999999986</v>
      </c>
      <c r="W124" s="39">
        <v>33.9</v>
      </c>
      <c r="X124" s="39">
        <v>35.299999999999997</v>
      </c>
      <c r="Y124" s="39">
        <v>7.3</v>
      </c>
      <c r="Z124" s="39">
        <v>11.4</v>
      </c>
      <c r="AA124" s="132">
        <v>-17.699999999999996</v>
      </c>
      <c r="AB124" s="48"/>
    </row>
    <row r="125" spans="1:28" s="33" customFormat="1" ht="20.100000000000001" customHeight="1">
      <c r="A125" s="248"/>
      <c r="B125" s="42" t="s">
        <v>154</v>
      </c>
      <c r="C125" s="43">
        <v>7966</v>
      </c>
      <c r="D125" s="41">
        <v>0.15</v>
      </c>
      <c r="E125" s="39">
        <v>1287</v>
      </c>
      <c r="F125" s="39">
        <v>0.8</v>
      </c>
      <c r="G125" s="39">
        <v>0.2</v>
      </c>
      <c r="H125" s="39">
        <v>0.8</v>
      </c>
      <c r="I125" s="39">
        <v>0</v>
      </c>
      <c r="J125" s="39">
        <v>0.2</v>
      </c>
      <c r="K125" s="39">
        <v>128.70000000000002</v>
      </c>
      <c r="L125" s="39">
        <v>103</v>
      </c>
      <c r="M125" s="39">
        <v>20.6</v>
      </c>
      <c r="N125" s="39">
        <v>0</v>
      </c>
      <c r="O125" s="39">
        <v>5.0999999999999996</v>
      </c>
      <c r="P125" s="39">
        <v>128.70000000000002</v>
      </c>
      <c r="Q125" s="39">
        <v>79.7</v>
      </c>
      <c r="R125" s="39">
        <v>30.9</v>
      </c>
      <c r="S125" s="39">
        <v>0</v>
      </c>
      <c r="T125" s="39">
        <v>18.100000000000016</v>
      </c>
      <c r="U125" s="39">
        <v>13.8</v>
      </c>
      <c r="V125" s="39">
        <v>144.10000000000002</v>
      </c>
      <c r="W125" s="39">
        <v>64.099999999999994</v>
      </c>
      <c r="X125" s="39">
        <v>66.2</v>
      </c>
      <c r="Y125" s="39">
        <v>13.8</v>
      </c>
      <c r="Z125" s="39">
        <v>15.6</v>
      </c>
      <c r="AA125" s="132">
        <v>-35.300000000000004</v>
      </c>
      <c r="AB125" s="48"/>
    </row>
    <row r="126" spans="1:28" s="33" customFormat="1" ht="24" customHeight="1">
      <c r="A126" s="248"/>
      <c r="B126" s="42" t="s">
        <v>146</v>
      </c>
      <c r="C126" s="43">
        <v>7471</v>
      </c>
      <c r="D126" s="41">
        <v>7.4999999999999997E-2</v>
      </c>
      <c r="E126" s="39">
        <v>604</v>
      </c>
      <c r="F126" s="39">
        <v>0.6</v>
      </c>
      <c r="G126" s="39">
        <v>0.4</v>
      </c>
      <c r="H126" s="39">
        <v>0.7</v>
      </c>
      <c r="I126" s="39">
        <v>0</v>
      </c>
      <c r="J126" s="39">
        <v>0.3</v>
      </c>
      <c r="K126" s="39">
        <v>60.400000000000006</v>
      </c>
      <c r="L126" s="39">
        <v>36.200000000000003</v>
      </c>
      <c r="M126" s="39">
        <v>16.899999999999999</v>
      </c>
      <c r="N126" s="39">
        <v>0</v>
      </c>
      <c r="O126" s="39">
        <v>7.3</v>
      </c>
      <c r="P126" s="39">
        <v>60.400000000000006</v>
      </c>
      <c r="Q126" s="39">
        <v>28</v>
      </c>
      <c r="R126" s="39">
        <v>25.4</v>
      </c>
      <c r="S126" s="39">
        <v>0</v>
      </c>
      <c r="T126" s="39">
        <v>7.0000000000000071</v>
      </c>
      <c r="U126" s="39">
        <v>0</v>
      </c>
      <c r="V126" s="39">
        <v>55.2</v>
      </c>
      <c r="W126" s="39">
        <v>29.2</v>
      </c>
      <c r="X126" s="39">
        <v>26</v>
      </c>
      <c r="Y126" s="39">
        <v>0</v>
      </c>
      <c r="Z126" s="39">
        <v>-1.2</v>
      </c>
      <c r="AA126" s="132">
        <v>-0.60000000000000142</v>
      </c>
      <c r="AB126" s="48"/>
    </row>
    <row r="127" spans="1:28" s="33" customFormat="1" ht="24" customHeight="1">
      <c r="A127" s="248" t="s">
        <v>125</v>
      </c>
      <c r="B127" s="42" t="s">
        <v>126</v>
      </c>
      <c r="C127" s="43">
        <v>147520</v>
      </c>
      <c r="D127" s="43"/>
      <c r="E127" s="43">
        <v>16158</v>
      </c>
      <c r="F127" s="43"/>
      <c r="G127" s="43"/>
      <c r="H127" s="43"/>
      <c r="I127" s="43"/>
      <c r="J127" s="43"/>
      <c r="K127" s="43">
        <v>1615.8000000000002</v>
      </c>
      <c r="L127" s="43">
        <v>1172.7</v>
      </c>
      <c r="M127" s="43">
        <v>300.00000000000006</v>
      </c>
      <c r="N127" s="43">
        <v>39.6</v>
      </c>
      <c r="O127" s="43">
        <v>103.50000000000001</v>
      </c>
      <c r="P127" s="43">
        <v>1615.8000000000002</v>
      </c>
      <c r="Q127" s="43">
        <v>907.7</v>
      </c>
      <c r="R127" s="43">
        <v>450.3</v>
      </c>
      <c r="S127" s="43">
        <v>59.5</v>
      </c>
      <c r="T127" s="43">
        <v>198.30000000000007</v>
      </c>
      <c r="U127" s="43">
        <v>98.1</v>
      </c>
      <c r="V127" s="43">
        <v>1723.1000000000004</v>
      </c>
      <c r="W127" s="43">
        <v>844.09999999999991</v>
      </c>
      <c r="X127" s="43">
        <v>780.9</v>
      </c>
      <c r="Y127" s="43">
        <v>98.1</v>
      </c>
      <c r="Z127" s="43">
        <v>63.6</v>
      </c>
      <c r="AA127" s="43">
        <v>-330.59999999999997</v>
      </c>
      <c r="AB127" s="48"/>
    </row>
    <row r="128" spans="1:28" s="33" customFormat="1" ht="24" customHeight="1">
      <c r="A128" s="248"/>
      <c r="B128" s="42" t="s">
        <v>223</v>
      </c>
      <c r="C128" s="43">
        <v>37407</v>
      </c>
      <c r="D128" s="43"/>
      <c r="E128" s="43">
        <v>3045</v>
      </c>
      <c r="F128" s="43"/>
      <c r="G128" s="43"/>
      <c r="H128" s="43"/>
      <c r="I128" s="43"/>
      <c r="J128" s="43"/>
      <c r="K128" s="43">
        <v>304.5</v>
      </c>
      <c r="L128" s="43">
        <v>185.10000000000002</v>
      </c>
      <c r="M128" s="43">
        <v>52.999999999999993</v>
      </c>
      <c r="N128" s="43">
        <v>39.6</v>
      </c>
      <c r="O128" s="43">
        <v>26.8</v>
      </c>
      <c r="P128" s="43">
        <v>304.5</v>
      </c>
      <c r="Q128" s="43">
        <v>143.19999999999999</v>
      </c>
      <c r="R128" s="43">
        <v>79.600000000000009</v>
      </c>
      <c r="S128" s="43">
        <v>59.5</v>
      </c>
      <c r="T128" s="43">
        <v>22.200000000000028</v>
      </c>
      <c r="U128" s="43">
        <v>0</v>
      </c>
      <c r="V128" s="43">
        <v>245.3</v>
      </c>
      <c r="W128" s="43">
        <v>153.10000000000002</v>
      </c>
      <c r="X128" s="43">
        <v>92.199999999999989</v>
      </c>
      <c r="Y128" s="43">
        <v>0</v>
      </c>
      <c r="Z128" s="43">
        <v>-9.9000000000000092</v>
      </c>
      <c r="AA128" s="43">
        <v>-12.600000000000001</v>
      </c>
      <c r="AB128" s="48"/>
    </row>
    <row r="129" spans="1:28" s="33" customFormat="1" ht="20.100000000000001" customHeight="1">
      <c r="A129" s="248"/>
      <c r="B129" s="42" t="s">
        <v>127</v>
      </c>
      <c r="C129" s="43">
        <v>0</v>
      </c>
      <c r="D129" s="41">
        <v>7.4999999999999997E-2</v>
      </c>
      <c r="E129" s="39">
        <v>0</v>
      </c>
      <c r="F129" s="39">
        <v>0.6</v>
      </c>
      <c r="G129" s="39">
        <v>0.4</v>
      </c>
      <c r="H129" s="39">
        <v>0</v>
      </c>
      <c r="I129" s="39">
        <v>1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1.8</v>
      </c>
      <c r="W129" s="39">
        <v>1.8</v>
      </c>
      <c r="X129" s="39">
        <v>0</v>
      </c>
      <c r="Y129" s="39">
        <v>0</v>
      </c>
      <c r="Z129" s="39">
        <v>-1.8</v>
      </c>
      <c r="AA129" s="132">
        <v>0</v>
      </c>
      <c r="AB129" s="48"/>
    </row>
    <row r="130" spans="1:28" s="33" customFormat="1" ht="20.100000000000001" customHeight="1">
      <c r="A130" s="248"/>
      <c r="B130" s="42" t="s">
        <v>130</v>
      </c>
      <c r="C130" s="43">
        <v>13498</v>
      </c>
      <c r="D130" s="41">
        <v>7.4999999999999997E-2</v>
      </c>
      <c r="E130" s="39">
        <v>1090</v>
      </c>
      <c r="F130" s="39">
        <v>0.6</v>
      </c>
      <c r="G130" s="39">
        <v>0.4</v>
      </c>
      <c r="H130" s="39">
        <v>0.5</v>
      </c>
      <c r="I130" s="39">
        <v>0.5</v>
      </c>
      <c r="J130" s="39">
        <v>0</v>
      </c>
      <c r="K130" s="39">
        <v>109</v>
      </c>
      <c r="L130" s="39">
        <v>65.400000000000006</v>
      </c>
      <c r="M130" s="39">
        <v>21.8</v>
      </c>
      <c r="N130" s="39">
        <v>13.1</v>
      </c>
      <c r="O130" s="39">
        <v>8.6999999999999993</v>
      </c>
      <c r="P130" s="39">
        <v>109</v>
      </c>
      <c r="Q130" s="39">
        <v>50.6</v>
      </c>
      <c r="R130" s="39">
        <v>32.700000000000003</v>
      </c>
      <c r="S130" s="39">
        <v>19.7</v>
      </c>
      <c r="T130" s="39">
        <v>5.9999999999999964</v>
      </c>
      <c r="U130" s="39">
        <v>0</v>
      </c>
      <c r="V130" s="39">
        <v>100.30000000000001</v>
      </c>
      <c r="W130" s="39">
        <v>61.1</v>
      </c>
      <c r="X130" s="39">
        <v>39.200000000000003</v>
      </c>
      <c r="Y130" s="39">
        <v>0</v>
      </c>
      <c r="Z130" s="39">
        <v>-10.5</v>
      </c>
      <c r="AA130" s="132">
        <v>-6.5</v>
      </c>
      <c r="AB130" s="48"/>
    </row>
    <row r="131" spans="1:28" s="33" customFormat="1" ht="20.100000000000001" customHeight="1">
      <c r="A131" s="248"/>
      <c r="B131" s="42" t="s">
        <v>131</v>
      </c>
      <c r="C131" s="43">
        <v>22790</v>
      </c>
      <c r="D131" s="41">
        <v>7.4999999999999997E-2</v>
      </c>
      <c r="E131" s="39">
        <v>1841</v>
      </c>
      <c r="F131" s="39">
        <v>0.6</v>
      </c>
      <c r="G131" s="39">
        <v>0.4</v>
      </c>
      <c r="H131" s="39">
        <v>0.4</v>
      </c>
      <c r="I131" s="39">
        <v>0.6</v>
      </c>
      <c r="J131" s="39">
        <v>0</v>
      </c>
      <c r="K131" s="39">
        <v>184.10000000000002</v>
      </c>
      <c r="L131" s="39">
        <v>110.5</v>
      </c>
      <c r="M131" s="39">
        <v>29.5</v>
      </c>
      <c r="N131" s="39">
        <v>26.5</v>
      </c>
      <c r="O131" s="39">
        <v>17.600000000000001</v>
      </c>
      <c r="P131" s="39">
        <v>184.10000000000002</v>
      </c>
      <c r="Q131" s="39">
        <v>85.5</v>
      </c>
      <c r="R131" s="39">
        <v>44.3</v>
      </c>
      <c r="S131" s="39">
        <v>39.799999999999997</v>
      </c>
      <c r="T131" s="39">
        <v>14.500000000000028</v>
      </c>
      <c r="U131" s="39">
        <v>0</v>
      </c>
      <c r="V131" s="39">
        <v>121.80000000000001</v>
      </c>
      <c r="W131" s="39">
        <v>80.400000000000006</v>
      </c>
      <c r="X131" s="39">
        <v>41.4</v>
      </c>
      <c r="Y131" s="39">
        <v>0</v>
      </c>
      <c r="Z131" s="39">
        <v>5.0999999999999899</v>
      </c>
      <c r="AA131" s="132">
        <v>2.8999999999999986</v>
      </c>
      <c r="AB131" s="48"/>
    </row>
    <row r="132" spans="1:28" s="33" customFormat="1" ht="20.100000000000001" customHeight="1">
      <c r="A132" s="248"/>
      <c r="B132" s="42" t="s">
        <v>129</v>
      </c>
      <c r="C132" s="43">
        <v>288</v>
      </c>
      <c r="D132" s="41">
        <v>0.15</v>
      </c>
      <c r="E132" s="39">
        <v>47</v>
      </c>
      <c r="F132" s="39">
        <v>0.8</v>
      </c>
      <c r="G132" s="39">
        <v>0.2</v>
      </c>
      <c r="H132" s="39">
        <v>0.8</v>
      </c>
      <c r="I132" s="39">
        <v>0</v>
      </c>
      <c r="J132" s="39">
        <v>0.2</v>
      </c>
      <c r="K132" s="39">
        <v>4.7</v>
      </c>
      <c r="L132" s="39">
        <v>3.8</v>
      </c>
      <c r="M132" s="39">
        <v>0.8</v>
      </c>
      <c r="N132" s="39">
        <v>0</v>
      </c>
      <c r="O132" s="39">
        <v>0.1</v>
      </c>
      <c r="P132" s="39">
        <v>4.7</v>
      </c>
      <c r="Q132" s="39">
        <v>2.9</v>
      </c>
      <c r="R132" s="39">
        <v>1.2</v>
      </c>
      <c r="S132" s="39">
        <v>0</v>
      </c>
      <c r="T132" s="39">
        <v>0.60000000000000031</v>
      </c>
      <c r="U132" s="39">
        <v>0</v>
      </c>
      <c r="V132" s="39">
        <v>9.6999999999999993</v>
      </c>
      <c r="W132" s="39">
        <v>3.9</v>
      </c>
      <c r="X132" s="39">
        <v>5.8</v>
      </c>
      <c r="Y132" s="39">
        <v>0</v>
      </c>
      <c r="Z132" s="39">
        <v>-1</v>
      </c>
      <c r="AA132" s="132">
        <v>-4.5999999999999996</v>
      </c>
      <c r="AB132" s="48"/>
    </row>
    <row r="133" spans="1:28" s="33" customFormat="1" ht="20.100000000000001" customHeight="1">
      <c r="A133" s="248"/>
      <c r="B133" s="42" t="s">
        <v>128</v>
      </c>
      <c r="C133" s="43">
        <v>831</v>
      </c>
      <c r="D133" s="41">
        <v>7.4999999999999997E-2</v>
      </c>
      <c r="E133" s="39">
        <v>67</v>
      </c>
      <c r="F133" s="39">
        <v>0.8</v>
      </c>
      <c r="G133" s="39">
        <v>0.2</v>
      </c>
      <c r="H133" s="39">
        <v>0.7</v>
      </c>
      <c r="I133" s="39">
        <v>0</v>
      </c>
      <c r="J133" s="39">
        <v>0.3</v>
      </c>
      <c r="K133" s="39">
        <v>6.7</v>
      </c>
      <c r="L133" s="39">
        <v>5.4</v>
      </c>
      <c r="M133" s="39">
        <v>0.9</v>
      </c>
      <c r="N133" s="39">
        <v>0</v>
      </c>
      <c r="O133" s="39">
        <v>0.4</v>
      </c>
      <c r="P133" s="39">
        <v>6.7</v>
      </c>
      <c r="Q133" s="39">
        <v>4.2</v>
      </c>
      <c r="R133" s="39">
        <v>1.4</v>
      </c>
      <c r="S133" s="39">
        <v>0</v>
      </c>
      <c r="T133" s="39">
        <v>1.1000000000000001</v>
      </c>
      <c r="U133" s="39">
        <v>0</v>
      </c>
      <c r="V133" s="39">
        <v>11.7</v>
      </c>
      <c r="W133" s="39">
        <v>5.9</v>
      </c>
      <c r="X133" s="39">
        <v>5.8</v>
      </c>
      <c r="Y133" s="39">
        <v>0</v>
      </c>
      <c r="Z133" s="39">
        <v>-1.7</v>
      </c>
      <c r="AA133" s="132">
        <v>-4.4000000000000004</v>
      </c>
      <c r="AB133" s="48"/>
    </row>
    <row r="134" spans="1:28" s="33" customFormat="1" ht="20.100000000000001" customHeight="1">
      <c r="A134" s="248"/>
      <c r="B134" s="42" t="s">
        <v>140</v>
      </c>
      <c r="C134" s="43">
        <v>16680</v>
      </c>
      <c r="D134" s="41">
        <v>7.4999999999999997E-2</v>
      </c>
      <c r="E134" s="39">
        <v>1347</v>
      </c>
      <c r="F134" s="39">
        <v>0.8</v>
      </c>
      <c r="G134" s="39">
        <v>0.2</v>
      </c>
      <c r="H134" s="39">
        <v>0.8</v>
      </c>
      <c r="I134" s="39">
        <v>0</v>
      </c>
      <c r="J134" s="39">
        <v>0.2</v>
      </c>
      <c r="K134" s="39">
        <v>134.70000000000002</v>
      </c>
      <c r="L134" s="39">
        <v>107.8</v>
      </c>
      <c r="M134" s="39">
        <v>21.6</v>
      </c>
      <c r="N134" s="39">
        <v>0</v>
      </c>
      <c r="O134" s="39">
        <v>5.3</v>
      </c>
      <c r="P134" s="39">
        <v>134.70000000000002</v>
      </c>
      <c r="Q134" s="39">
        <v>83.4</v>
      </c>
      <c r="R134" s="39">
        <v>32.4</v>
      </c>
      <c r="S134" s="39">
        <v>0</v>
      </c>
      <c r="T134" s="39">
        <v>18.900000000000013</v>
      </c>
      <c r="U134" s="39">
        <v>0</v>
      </c>
      <c r="V134" s="39">
        <v>139</v>
      </c>
      <c r="W134" s="39">
        <v>68.599999999999994</v>
      </c>
      <c r="X134" s="39">
        <v>70.400000000000006</v>
      </c>
      <c r="Y134" s="39">
        <v>0</v>
      </c>
      <c r="Z134" s="39">
        <v>14.8</v>
      </c>
      <c r="AA134" s="132">
        <v>-38.000000000000007</v>
      </c>
      <c r="AB134" s="48"/>
    </row>
    <row r="135" spans="1:28" s="33" customFormat="1" ht="20.100000000000001" customHeight="1">
      <c r="A135" s="248"/>
      <c r="B135" s="42" t="s">
        <v>132</v>
      </c>
      <c r="C135" s="43">
        <v>13357</v>
      </c>
      <c r="D135" s="41">
        <v>7.4999999999999997E-2</v>
      </c>
      <c r="E135" s="39">
        <v>1079</v>
      </c>
      <c r="F135" s="39">
        <v>0.6</v>
      </c>
      <c r="G135" s="39">
        <v>0.4</v>
      </c>
      <c r="H135" s="39">
        <v>0.7</v>
      </c>
      <c r="I135" s="39">
        <v>0</v>
      </c>
      <c r="J135" s="39">
        <v>0.3</v>
      </c>
      <c r="K135" s="39">
        <v>107.9</v>
      </c>
      <c r="L135" s="39">
        <v>64.7</v>
      </c>
      <c r="M135" s="39">
        <v>30.2</v>
      </c>
      <c r="N135" s="39">
        <v>0</v>
      </c>
      <c r="O135" s="39">
        <v>13</v>
      </c>
      <c r="P135" s="39">
        <v>107.9</v>
      </c>
      <c r="Q135" s="39">
        <v>50.1</v>
      </c>
      <c r="R135" s="39">
        <v>45.3</v>
      </c>
      <c r="S135" s="39">
        <v>0</v>
      </c>
      <c r="T135" s="39">
        <v>12.500000000000007</v>
      </c>
      <c r="U135" s="39">
        <v>0</v>
      </c>
      <c r="V135" s="39">
        <v>117.9</v>
      </c>
      <c r="W135" s="39">
        <v>62.3</v>
      </c>
      <c r="X135" s="39">
        <v>55.6</v>
      </c>
      <c r="Y135" s="39">
        <v>0</v>
      </c>
      <c r="Z135" s="39">
        <v>-12.2</v>
      </c>
      <c r="AA135" s="132">
        <v>-10.300000000000004</v>
      </c>
      <c r="AB135" s="48"/>
    </row>
    <row r="136" spans="1:28" s="33" customFormat="1" ht="20.100000000000001" customHeight="1">
      <c r="A136" s="248"/>
      <c r="B136" s="42" t="s">
        <v>139</v>
      </c>
      <c r="C136" s="43">
        <v>3210</v>
      </c>
      <c r="D136" s="41">
        <v>0.15</v>
      </c>
      <c r="E136" s="39">
        <v>519</v>
      </c>
      <c r="F136" s="39">
        <v>0.6</v>
      </c>
      <c r="G136" s="39">
        <v>0.4</v>
      </c>
      <c r="H136" s="39">
        <v>0.8</v>
      </c>
      <c r="I136" s="39">
        <v>0</v>
      </c>
      <c r="J136" s="39">
        <v>0.2</v>
      </c>
      <c r="K136" s="39">
        <v>51.900000000000006</v>
      </c>
      <c r="L136" s="39">
        <v>31.1</v>
      </c>
      <c r="M136" s="39">
        <v>16.600000000000001</v>
      </c>
      <c r="N136" s="39">
        <v>0</v>
      </c>
      <c r="O136" s="39">
        <v>4.2</v>
      </c>
      <c r="P136" s="39">
        <v>51.900000000000006</v>
      </c>
      <c r="Q136" s="39">
        <v>24.1</v>
      </c>
      <c r="R136" s="39">
        <v>24.9</v>
      </c>
      <c r="S136" s="39">
        <v>0</v>
      </c>
      <c r="T136" s="39">
        <v>2.9000000000000057</v>
      </c>
      <c r="U136" s="39">
        <v>7.2</v>
      </c>
      <c r="V136" s="39">
        <v>74.600000000000009</v>
      </c>
      <c r="W136" s="39">
        <v>33</v>
      </c>
      <c r="X136" s="39">
        <v>34.4</v>
      </c>
      <c r="Y136" s="39">
        <v>7.2</v>
      </c>
      <c r="Z136" s="39">
        <v>-8.9</v>
      </c>
      <c r="AA136" s="132">
        <v>-9.5</v>
      </c>
      <c r="AB136" s="48"/>
    </row>
    <row r="137" spans="1:28" s="33" customFormat="1" ht="20.100000000000001" customHeight="1">
      <c r="A137" s="248"/>
      <c r="B137" s="42" t="s">
        <v>133</v>
      </c>
      <c r="C137" s="43">
        <v>18181</v>
      </c>
      <c r="D137" s="41">
        <v>7.4999999999999997E-2</v>
      </c>
      <c r="E137" s="39">
        <v>1469</v>
      </c>
      <c r="F137" s="39">
        <v>0.6</v>
      </c>
      <c r="G137" s="39">
        <v>0.4</v>
      </c>
      <c r="H137" s="39">
        <v>0.7</v>
      </c>
      <c r="I137" s="39">
        <v>0</v>
      </c>
      <c r="J137" s="39">
        <v>0.3</v>
      </c>
      <c r="K137" s="39">
        <v>146.9</v>
      </c>
      <c r="L137" s="39">
        <v>88.1</v>
      </c>
      <c r="M137" s="39">
        <v>41.1</v>
      </c>
      <c r="N137" s="39">
        <v>0</v>
      </c>
      <c r="O137" s="39">
        <v>17.7</v>
      </c>
      <c r="P137" s="39">
        <v>146.9</v>
      </c>
      <c r="Q137" s="39">
        <v>68.2</v>
      </c>
      <c r="R137" s="39">
        <v>61.7</v>
      </c>
      <c r="S137" s="39">
        <v>0</v>
      </c>
      <c r="T137" s="39">
        <v>17</v>
      </c>
      <c r="U137" s="39">
        <v>0</v>
      </c>
      <c r="V137" s="39">
        <v>139.60000000000002</v>
      </c>
      <c r="W137" s="39">
        <v>73.900000000000006</v>
      </c>
      <c r="X137" s="39">
        <v>65.7</v>
      </c>
      <c r="Y137" s="39">
        <v>0</v>
      </c>
      <c r="Z137" s="39">
        <v>-5.7</v>
      </c>
      <c r="AA137" s="132">
        <v>-4</v>
      </c>
      <c r="AB137" s="48"/>
    </row>
    <row r="138" spans="1:28" s="33" customFormat="1" ht="20.100000000000001" customHeight="1">
      <c r="A138" s="248"/>
      <c r="B138" s="42" t="s">
        <v>135</v>
      </c>
      <c r="C138" s="43">
        <v>6705</v>
      </c>
      <c r="D138" s="41">
        <v>0.15</v>
      </c>
      <c r="E138" s="39">
        <v>1083</v>
      </c>
      <c r="F138" s="39">
        <v>0.8</v>
      </c>
      <c r="G138" s="39">
        <v>0.2</v>
      </c>
      <c r="H138" s="39">
        <v>0.8</v>
      </c>
      <c r="I138" s="39">
        <v>0</v>
      </c>
      <c r="J138" s="39">
        <v>0.2</v>
      </c>
      <c r="K138" s="39">
        <v>108.30000000000001</v>
      </c>
      <c r="L138" s="39">
        <v>86.6</v>
      </c>
      <c r="M138" s="39">
        <v>17.3</v>
      </c>
      <c r="N138" s="39">
        <v>0</v>
      </c>
      <c r="O138" s="39">
        <v>4.4000000000000004</v>
      </c>
      <c r="P138" s="39">
        <v>108.30000000000001</v>
      </c>
      <c r="Q138" s="39">
        <v>67</v>
      </c>
      <c r="R138" s="39">
        <v>26</v>
      </c>
      <c r="S138" s="39">
        <v>0</v>
      </c>
      <c r="T138" s="39">
        <v>15.300000000000011</v>
      </c>
      <c r="U138" s="39">
        <v>13.7</v>
      </c>
      <c r="V138" s="39">
        <v>133.4</v>
      </c>
      <c r="W138" s="39">
        <v>59.7</v>
      </c>
      <c r="X138" s="39">
        <v>60</v>
      </c>
      <c r="Y138" s="39">
        <v>13.7</v>
      </c>
      <c r="Z138" s="39">
        <v>7.3</v>
      </c>
      <c r="AA138" s="132">
        <v>-34</v>
      </c>
      <c r="AB138" s="48"/>
    </row>
    <row r="139" spans="1:28" s="33" customFormat="1" ht="20.100000000000001" customHeight="1">
      <c r="A139" s="248"/>
      <c r="B139" s="42" t="s">
        <v>134</v>
      </c>
      <c r="C139" s="43">
        <v>18480</v>
      </c>
      <c r="D139" s="41">
        <v>0.15</v>
      </c>
      <c r="E139" s="39">
        <v>2986</v>
      </c>
      <c r="F139" s="39">
        <v>0.8</v>
      </c>
      <c r="G139" s="39">
        <v>0.2</v>
      </c>
      <c r="H139" s="39">
        <v>0.8</v>
      </c>
      <c r="I139" s="39">
        <v>0</v>
      </c>
      <c r="J139" s="39">
        <v>0.2</v>
      </c>
      <c r="K139" s="39">
        <v>298.60000000000002</v>
      </c>
      <c r="L139" s="39">
        <v>238.9</v>
      </c>
      <c r="M139" s="39">
        <v>47.8</v>
      </c>
      <c r="N139" s="39">
        <v>0</v>
      </c>
      <c r="O139" s="39">
        <v>11.9</v>
      </c>
      <c r="P139" s="39">
        <v>298.60000000000002</v>
      </c>
      <c r="Q139" s="39">
        <v>184.9</v>
      </c>
      <c r="R139" s="39">
        <v>71.7</v>
      </c>
      <c r="S139" s="39">
        <v>0</v>
      </c>
      <c r="T139" s="39">
        <v>42.000000000000014</v>
      </c>
      <c r="U139" s="39">
        <v>31.1</v>
      </c>
      <c r="V139" s="39">
        <v>324.5</v>
      </c>
      <c r="W139" s="39">
        <v>144.69999999999999</v>
      </c>
      <c r="X139" s="39">
        <v>148.69999999999999</v>
      </c>
      <c r="Y139" s="39">
        <v>31.1</v>
      </c>
      <c r="Z139" s="39">
        <v>40.200000000000003</v>
      </c>
      <c r="AA139" s="132">
        <v>-76.999999999999986</v>
      </c>
      <c r="AB139" s="48"/>
    </row>
    <row r="140" spans="1:28" s="33" customFormat="1" ht="20.100000000000001" customHeight="1">
      <c r="A140" s="248"/>
      <c r="B140" s="42" t="s">
        <v>137</v>
      </c>
      <c r="C140" s="43">
        <v>9681</v>
      </c>
      <c r="D140" s="41">
        <v>7.4999999999999997E-2</v>
      </c>
      <c r="E140" s="39">
        <v>782</v>
      </c>
      <c r="F140" s="39">
        <v>0.8</v>
      </c>
      <c r="G140" s="39">
        <v>0.2</v>
      </c>
      <c r="H140" s="39">
        <v>0.7</v>
      </c>
      <c r="I140" s="39">
        <v>0</v>
      </c>
      <c r="J140" s="39">
        <v>0.3</v>
      </c>
      <c r="K140" s="39">
        <v>78.2</v>
      </c>
      <c r="L140" s="39">
        <v>62.6</v>
      </c>
      <c r="M140" s="39">
        <v>10.9</v>
      </c>
      <c r="N140" s="39">
        <v>0</v>
      </c>
      <c r="O140" s="39">
        <v>4.7</v>
      </c>
      <c r="P140" s="39">
        <v>78.2</v>
      </c>
      <c r="Q140" s="39">
        <v>48.5</v>
      </c>
      <c r="R140" s="39">
        <v>16.399999999999999</v>
      </c>
      <c r="S140" s="39">
        <v>0</v>
      </c>
      <c r="T140" s="39">
        <v>13.300000000000004</v>
      </c>
      <c r="U140" s="39">
        <v>0</v>
      </c>
      <c r="V140" s="39">
        <v>69</v>
      </c>
      <c r="W140" s="39">
        <v>36.4</v>
      </c>
      <c r="X140" s="39">
        <v>32.6</v>
      </c>
      <c r="Y140" s="39">
        <v>0</v>
      </c>
      <c r="Z140" s="39">
        <v>12.1</v>
      </c>
      <c r="AA140" s="132">
        <v>-16.200000000000003</v>
      </c>
      <c r="AB140" s="48"/>
    </row>
    <row r="141" spans="1:28" s="33" customFormat="1" ht="20.100000000000001" customHeight="1">
      <c r="A141" s="248"/>
      <c r="B141" s="42" t="s">
        <v>138</v>
      </c>
      <c r="C141" s="43">
        <v>9842</v>
      </c>
      <c r="D141" s="41">
        <v>0.15</v>
      </c>
      <c r="E141" s="39">
        <v>1590</v>
      </c>
      <c r="F141" s="39">
        <v>0.8</v>
      </c>
      <c r="G141" s="39">
        <v>0.2</v>
      </c>
      <c r="H141" s="39">
        <v>0.8</v>
      </c>
      <c r="I141" s="39">
        <v>0</v>
      </c>
      <c r="J141" s="39">
        <v>0.2</v>
      </c>
      <c r="K141" s="39">
        <v>159</v>
      </c>
      <c r="L141" s="39">
        <v>127.2</v>
      </c>
      <c r="M141" s="39">
        <v>25.4</v>
      </c>
      <c r="N141" s="39">
        <v>0</v>
      </c>
      <c r="O141" s="39">
        <v>6.4</v>
      </c>
      <c r="P141" s="39">
        <v>159</v>
      </c>
      <c r="Q141" s="39">
        <v>98.5</v>
      </c>
      <c r="R141" s="39">
        <v>38.1</v>
      </c>
      <c r="S141" s="39">
        <v>0</v>
      </c>
      <c r="T141" s="39">
        <v>22.4</v>
      </c>
      <c r="U141" s="39">
        <v>23.1</v>
      </c>
      <c r="V141" s="39">
        <v>240.4</v>
      </c>
      <c r="W141" s="39">
        <v>106.4</v>
      </c>
      <c r="X141" s="39">
        <v>110.9</v>
      </c>
      <c r="Y141" s="39">
        <v>23.1</v>
      </c>
      <c r="Z141" s="39">
        <v>-7.9000000000000101</v>
      </c>
      <c r="AA141" s="132">
        <v>-72.800000000000011</v>
      </c>
      <c r="AB141" s="48"/>
    </row>
    <row r="142" spans="1:28" s="33" customFormat="1" ht="20.100000000000001" customHeight="1">
      <c r="A142" s="248"/>
      <c r="B142" s="42" t="s">
        <v>136</v>
      </c>
      <c r="C142" s="43">
        <v>13977</v>
      </c>
      <c r="D142" s="41">
        <v>0.15</v>
      </c>
      <c r="E142" s="39">
        <v>2258</v>
      </c>
      <c r="F142" s="39">
        <v>0.8</v>
      </c>
      <c r="G142" s="39">
        <v>0.2</v>
      </c>
      <c r="H142" s="39">
        <v>0.8</v>
      </c>
      <c r="I142" s="39">
        <v>0</v>
      </c>
      <c r="J142" s="39">
        <v>0.2</v>
      </c>
      <c r="K142" s="39">
        <v>225.8</v>
      </c>
      <c r="L142" s="39">
        <v>180.6</v>
      </c>
      <c r="M142" s="39">
        <v>36.1</v>
      </c>
      <c r="N142" s="39">
        <v>0</v>
      </c>
      <c r="O142" s="39">
        <v>9.1</v>
      </c>
      <c r="P142" s="39">
        <v>225.8</v>
      </c>
      <c r="Q142" s="39">
        <v>139.80000000000001</v>
      </c>
      <c r="R142" s="39">
        <v>54.2</v>
      </c>
      <c r="S142" s="39">
        <v>0</v>
      </c>
      <c r="T142" s="39">
        <v>31.799999999999997</v>
      </c>
      <c r="U142" s="39">
        <v>23</v>
      </c>
      <c r="V142" s="39">
        <v>239.4</v>
      </c>
      <c r="W142" s="39">
        <v>106</v>
      </c>
      <c r="X142" s="39">
        <v>110.4</v>
      </c>
      <c r="Y142" s="39">
        <v>23</v>
      </c>
      <c r="Z142" s="39">
        <v>33.799999999999997</v>
      </c>
      <c r="AA142" s="132">
        <v>-56.2</v>
      </c>
      <c r="AB142" s="48"/>
    </row>
    <row r="143" spans="1:28" s="33" customFormat="1" ht="20.100000000000001" customHeight="1">
      <c r="A143" s="248" t="s">
        <v>164</v>
      </c>
      <c r="B143" s="42" t="s">
        <v>165</v>
      </c>
      <c r="C143" s="43">
        <v>132467</v>
      </c>
      <c r="D143" s="43"/>
      <c r="E143" s="43">
        <v>21301</v>
      </c>
      <c r="F143" s="43"/>
      <c r="G143" s="43"/>
      <c r="H143" s="43"/>
      <c r="I143" s="43"/>
      <c r="J143" s="43"/>
      <c r="K143" s="43">
        <v>2130.1000000000004</v>
      </c>
      <c r="L143" s="43">
        <v>1455.9</v>
      </c>
      <c r="M143" s="43">
        <v>495.19999999999993</v>
      </c>
      <c r="N143" s="43">
        <v>51.6</v>
      </c>
      <c r="O143" s="43">
        <v>127.39999999999998</v>
      </c>
      <c r="P143" s="43">
        <v>2130.1000000000004</v>
      </c>
      <c r="Q143" s="43">
        <v>1126.9000000000001</v>
      </c>
      <c r="R143" s="43">
        <v>743</v>
      </c>
      <c r="S143" s="43">
        <v>77.399999999999991</v>
      </c>
      <c r="T143" s="43">
        <v>182.80000000000007</v>
      </c>
      <c r="U143" s="43">
        <v>216.4</v>
      </c>
      <c r="V143" s="43">
        <v>2204.9</v>
      </c>
      <c r="W143" s="43">
        <v>1003.5</v>
      </c>
      <c r="X143" s="43">
        <v>985</v>
      </c>
      <c r="Y143" s="43">
        <v>216.39999999999998</v>
      </c>
      <c r="Z143" s="43">
        <v>123.4</v>
      </c>
      <c r="AA143" s="43">
        <v>-241.99999999999994</v>
      </c>
      <c r="AB143" s="48"/>
    </row>
    <row r="144" spans="1:28" s="33" customFormat="1" ht="20.100000000000001" customHeight="1">
      <c r="A144" s="248"/>
      <c r="B144" s="42" t="s">
        <v>224</v>
      </c>
      <c r="C144" s="43">
        <v>32988</v>
      </c>
      <c r="D144" s="43"/>
      <c r="E144" s="43">
        <v>5228</v>
      </c>
      <c r="F144" s="43"/>
      <c r="G144" s="43"/>
      <c r="H144" s="43"/>
      <c r="I144" s="43"/>
      <c r="J144" s="43"/>
      <c r="K144" s="43">
        <v>522.80000000000007</v>
      </c>
      <c r="L144" s="43">
        <v>313.70000000000005</v>
      </c>
      <c r="M144" s="43">
        <v>123</v>
      </c>
      <c r="N144" s="43">
        <v>51.6</v>
      </c>
      <c r="O144" s="43">
        <v>34.5</v>
      </c>
      <c r="P144" s="43">
        <v>522.80000000000007</v>
      </c>
      <c r="Q144" s="43">
        <v>242.79999999999998</v>
      </c>
      <c r="R144" s="43">
        <v>184.6</v>
      </c>
      <c r="S144" s="43">
        <v>77.399999999999991</v>
      </c>
      <c r="T144" s="43">
        <v>18.000000000000011</v>
      </c>
      <c r="U144" s="43">
        <v>46.6</v>
      </c>
      <c r="V144" s="43">
        <v>435</v>
      </c>
      <c r="W144" s="43">
        <v>219.39999999999998</v>
      </c>
      <c r="X144" s="43">
        <v>169</v>
      </c>
      <c r="Y144" s="43">
        <v>46.6</v>
      </c>
      <c r="Z144" s="43">
        <v>23.4</v>
      </c>
      <c r="AA144" s="43">
        <v>15.599999999999994</v>
      </c>
      <c r="AB144" s="53">
        <f t="shared" ref="AB144" si="3">SUM(AB145:AB146)</f>
        <v>0</v>
      </c>
    </row>
    <row r="145" spans="1:28" s="33" customFormat="1" ht="20.100000000000001" customHeight="1">
      <c r="A145" s="248"/>
      <c r="B145" s="42" t="s">
        <v>166</v>
      </c>
      <c r="C145" s="43">
        <v>1261</v>
      </c>
      <c r="D145" s="41">
        <v>7.4999999999999997E-2</v>
      </c>
      <c r="E145" s="39">
        <v>102</v>
      </c>
      <c r="F145" s="39">
        <v>0.6</v>
      </c>
      <c r="G145" s="39">
        <v>0.4</v>
      </c>
      <c r="H145" s="39">
        <v>0</v>
      </c>
      <c r="I145" s="39">
        <v>1</v>
      </c>
      <c r="J145" s="39">
        <v>0</v>
      </c>
      <c r="K145" s="39">
        <v>10.200000000000001</v>
      </c>
      <c r="L145" s="39">
        <v>6.1</v>
      </c>
      <c r="M145" s="39">
        <v>0</v>
      </c>
      <c r="N145" s="39">
        <v>2.4</v>
      </c>
      <c r="O145" s="39">
        <v>1.7</v>
      </c>
      <c r="P145" s="39">
        <v>10.200000000000001</v>
      </c>
      <c r="Q145" s="39">
        <v>4.7</v>
      </c>
      <c r="R145" s="39">
        <v>0</v>
      </c>
      <c r="S145" s="39">
        <v>3.6</v>
      </c>
      <c r="T145" s="39">
        <v>1.9000000000000008</v>
      </c>
      <c r="U145" s="39">
        <v>0</v>
      </c>
      <c r="V145" s="39">
        <v>4.7</v>
      </c>
      <c r="W145" s="39">
        <v>4.7</v>
      </c>
      <c r="X145" s="39">
        <v>0</v>
      </c>
      <c r="Y145" s="39">
        <v>0</v>
      </c>
      <c r="Z145" s="39">
        <v>0</v>
      </c>
      <c r="AA145" s="132">
        <v>0</v>
      </c>
      <c r="AB145" s="48"/>
    </row>
    <row r="146" spans="1:28" s="33" customFormat="1" ht="26.1" customHeight="1">
      <c r="A146" s="248"/>
      <c r="B146" s="42" t="s">
        <v>167</v>
      </c>
      <c r="C146" s="43">
        <v>31727</v>
      </c>
      <c r="D146" s="41">
        <v>0.15</v>
      </c>
      <c r="E146" s="39">
        <v>5126</v>
      </c>
      <c r="F146" s="39">
        <v>0.6</v>
      </c>
      <c r="G146" s="39">
        <v>0.4</v>
      </c>
      <c r="H146" s="39">
        <v>0.6</v>
      </c>
      <c r="I146" s="39">
        <v>0.4</v>
      </c>
      <c r="J146" s="39">
        <v>0</v>
      </c>
      <c r="K146" s="39">
        <v>512.6</v>
      </c>
      <c r="L146" s="39">
        <v>307.60000000000002</v>
      </c>
      <c r="M146" s="39">
        <v>123</v>
      </c>
      <c r="N146" s="39">
        <v>49.2</v>
      </c>
      <c r="O146" s="39">
        <v>32.799999999999997</v>
      </c>
      <c r="P146" s="39">
        <v>512.6</v>
      </c>
      <c r="Q146" s="39">
        <v>238.1</v>
      </c>
      <c r="R146" s="39">
        <v>184.6</v>
      </c>
      <c r="S146" s="39">
        <v>73.8</v>
      </c>
      <c r="T146" s="39">
        <v>16.100000000000009</v>
      </c>
      <c r="U146" s="39">
        <v>46.6</v>
      </c>
      <c r="V146" s="39">
        <v>430.3</v>
      </c>
      <c r="W146" s="39">
        <v>214.7</v>
      </c>
      <c r="X146" s="39">
        <v>169</v>
      </c>
      <c r="Y146" s="39">
        <v>46.6</v>
      </c>
      <c r="Z146" s="39">
        <v>23.4</v>
      </c>
      <c r="AA146" s="132">
        <v>15.599999999999994</v>
      </c>
      <c r="AB146" s="48"/>
    </row>
    <row r="147" spans="1:28" s="33" customFormat="1" ht="20.100000000000001" customHeight="1">
      <c r="A147" s="248"/>
      <c r="B147" s="42" t="s">
        <v>174</v>
      </c>
      <c r="C147" s="43">
        <v>5798</v>
      </c>
      <c r="D147" s="41">
        <v>0.15</v>
      </c>
      <c r="E147" s="39">
        <v>937</v>
      </c>
      <c r="F147" s="39">
        <v>0.6</v>
      </c>
      <c r="G147" s="39">
        <v>0.4</v>
      </c>
      <c r="H147" s="39">
        <v>0.8</v>
      </c>
      <c r="I147" s="39">
        <v>0</v>
      </c>
      <c r="J147" s="39">
        <v>0.2</v>
      </c>
      <c r="K147" s="39">
        <v>93.7</v>
      </c>
      <c r="L147" s="39">
        <v>56.2</v>
      </c>
      <c r="M147" s="39">
        <v>30</v>
      </c>
      <c r="N147" s="39">
        <v>0</v>
      </c>
      <c r="O147" s="39">
        <v>7.5</v>
      </c>
      <c r="P147" s="39">
        <v>93.7</v>
      </c>
      <c r="Q147" s="39">
        <v>43.5</v>
      </c>
      <c r="R147" s="39">
        <v>45</v>
      </c>
      <c r="S147" s="39">
        <v>0</v>
      </c>
      <c r="T147" s="39">
        <v>5.2000000000000028</v>
      </c>
      <c r="U147" s="39">
        <v>9.9</v>
      </c>
      <c r="V147" s="39">
        <v>103</v>
      </c>
      <c r="W147" s="39">
        <v>45.7</v>
      </c>
      <c r="X147" s="39">
        <v>47.4</v>
      </c>
      <c r="Y147" s="39">
        <v>9.9</v>
      </c>
      <c r="Z147" s="39">
        <v>-2.2000000000000002</v>
      </c>
      <c r="AA147" s="132">
        <v>-2.3999999999999986</v>
      </c>
      <c r="AB147" s="48"/>
    </row>
    <row r="148" spans="1:28" s="33" customFormat="1" ht="20.100000000000001" customHeight="1">
      <c r="A148" s="248"/>
      <c r="B148" s="42" t="s">
        <v>168</v>
      </c>
      <c r="C148" s="43">
        <v>12296</v>
      </c>
      <c r="D148" s="41">
        <v>0.15</v>
      </c>
      <c r="E148" s="39">
        <v>1987</v>
      </c>
      <c r="F148" s="39">
        <v>0.8</v>
      </c>
      <c r="G148" s="39">
        <v>0.2</v>
      </c>
      <c r="H148" s="39">
        <v>0.8</v>
      </c>
      <c r="I148" s="39">
        <v>0</v>
      </c>
      <c r="J148" s="39">
        <v>0.2</v>
      </c>
      <c r="K148" s="39">
        <v>198.70000000000002</v>
      </c>
      <c r="L148" s="39">
        <v>159</v>
      </c>
      <c r="M148" s="39">
        <v>31.8</v>
      </c>
      <c r="N148" s="39">
        <v>0</v>
      </c>
      <c r="O148" s="39">
        <v>7.9</v>
      </c>
      <c r="P148" s="39">
        <v>198.70000000000002</v>
      </c>
      <c r="Q148" s="39">
        <v>123.1</v>
      </c>
      <c r="R148" s="39">
        <v>47.7</v>
      </c>
      <c r="S148" s="39">
        <v>0</v>
      </c>
      <c r="T148" s="39">
        <v>27.90000000000002</v>
      </c>
      <c r="U148" s="39">
        <v>22.1</v>
      </c>
      <c r="V148" s="39">
        <v>230.1</v>
      </c>
      <c r="W148" s="39">
        <v>101.9</v>
      </c>
      <c r="X148" s="39">
        <v>106.1</v>
      </c>
      <c r="Y148" s="39">
        <v>22.1</v>
      </c>
      <c r="Z148" s="39">
        <v>21.2</v>
      </c>
      <c r="AA148" s="132">
        <v>-58.399999999999991</v>
      </c>
      <c r="AB148" s="48"/>
    </row>
    <row r="149" spans="1:28" s="33" customFormat="1" ht="20.100000000000001" customHeight="1">
      <c r="A149" s="248"/>
      <c r="B149" s="42" t="s">
        <v>169</v>
      </c>
      <c r="C149" s="43">
        <v>10436</v>
      </c>
      <c r="D149" s="41">
        <v>0.15</v>
      </c>
      <c r="E149" s="39">
        <v>1686</v>
      </c>
      <c r="F149" s="39">
        <v>0.6</v>
      </c>
      <c r="G149" s="39">
        <v>0.4</v>
      </c>
      <c r="H149" s="39">
        <v>0.8</v>
      </c>
      <c r="I149" s="39">
        <v>0</v>
      </c>
      <c r="J149" s="39">
        <v>0.2</v>
      </c>
      <c r="K149" s="39">
        <v>168.60000000000002</v>
      </c>
      <c r="L149" s="39">
        <v>101.2</v>
      </c>
      <c r="M149" s="39">
        <v>54</v>
      </c>
      <c r="N149" s="39">
        <v>0</v>
      </c>
      <c r="O149" s="39">
        <v>13.4</v>
      </c>
      <c r="P149" s="39">
        <v>168.60000000000002</v>
      </c>
      <c r="Q149" s="39">
        <v>78.3</v>
      </c>
      <c r="R149" s="39">
        <v>81</v>
      </c>
      <c r="S149" s="39">
        <v>0</v>
      </c>
      <c r="T149" s="39">
        <v>9.3000000000000256</v>
      </c>
      <c r="U149" s="39">
        <v>17.5</v>
      </c>
      <c r="V149" s="39">
        <v>182.6</v>
      </c>
      <c r="W149" s="39">
        <v>81.099999999999994</v>
      </c>
      <c r="X149" s="39">
        <v>84</v>
      </c>
      <c r="Y149" s="39">
        <v>17.5</v>
      </c>
      <c r="Z149" s="39">
        <v>-2.8</v>
      </c>
      <c r="AA149" s="132">
        <v>-3</v>
      </c>
      <c r="AB149" s="48"/>
    </row>
    <row r="150" spans="1:28" s="33" customFormat="1" ht="20.100000000000001" customHeight="1">
      <c r="A150" s="248"/>
      <c r="B150" s="42" t="s">
        <v>170</v>
      </c>
      <c r="C150" s="43">
        <v>19592</v>
      </c>
      <c r="D150" s="41">
        <v>0.15</v>
      </c>
      <c r="E150" s="39">
        <v>3165</v>
      </c>
      <c r="F150" s="39">
        <v>0.6</v>
      </c>
      <c r="G150" s="39">
        <v>0.4</v>
      </c>
      <c r="H150" s="39">
        <v>0.8</v>
      </c>
      <c r="I150" s="39">
        <v>0</v>
      </c>
      <c r="J150" s="39">
        <v>0.2</v>
      </c>
      <c r="K150" s="39">
        <v>316.5</v>
      </c>
      <c r="L150" s="39">
        <v>189.9</v>
      </c>
      <c r="M150" s="39">
        <v>101.3</v>
      </c>
      <c r="N150" s="39">
        <v>0</v>
      </c>
      <c r="O150" s="39">
        <v>25.3</v>
      </c>
      <c r="P150" s="39">
        <v>316.5</v>
      </c>
      <c r="Q150" s="39">
        <v>147</v>
      </c>
      <c r="R150" s="39">
        <v>152</v>
      </c>
      <c r="S150" s="39">
        <v>0</v>
      </c>
      <c r="T150" s="39">
        <v>17.5</v>
      </c>
      <c r="U150" s="39">
        <v>32.299999999999997</v>
      </c>
      <c r="V150" s="39">
        <v>337.09999999999997</v>
      </c>
      <c r="W150" s="39">
        <v>149.6</v>
      </c>
      <c r="X150" s="39">
        <v>155.19999999999999</v>
      </c>
      <c r="Y150" s="39">
        <v>32.299999999999997</v>
      </c>
      <c r="Z150" s="39">
        <v>-2.5999999999999899</v>
      </c>
      <c r="AA150" s="132">
        <v>-3.1999999999999886</v>
      </c>
      <c r="AB150" s="48"/>
    </row>
    <row r="151" spans="1:28" s="33" customFormat="1" ht="20.100000000000001" customHeight="1">
      <c r="A151" s="248"/>
      <c r="B151" s="42" t="s">
        <v>177</v>
      </c>
      <c r="C151" s="43">
        <v>7707</v>
      </c>
      <c r="D151" s="41">
        <v>0.15</v>
      </c>
      <c r="E151" s="39">
        <v>1245</v>
      </c>
      <c r="F151" s="39">
        <v>0.8</v>
      </c>
      <c r="G151" s="39">
        <v>0.2</v>
      </c>
      <c r="H151" s="39">
        <v>0.8</v>
      </c>
      <c r="I151" s="39">
        <v>0</v>
      </c>
      <c r="J151" s="39">
        <v>0.2</v>
      </c>
      <c r="K151" s="39">
        <v>124.5</v>
      </c>
      <c r="L151" s="39">
        <v>99.6</v>
      </c>
      <c r="M151" s="39">
        <v>19.899999999999999</v>
      </c>
      <c r="N151" s="39">
        <v>0</v>
      </c>
      <c r="O151" s="39">
        <v>5</v>
      </c>
      <c r="P151" s="39">
        <v>124.5</v>
      </c>
      <c r="Q151" s="39">
        <v>77.099999999999994</v>
      </c>
      <c r="R151" s="39">
        <v>29.9</v>
      </c>
      <c r="S151" s="39">
        <v>0</v>
      </c>
      <c r="T151" s="39">
        <v>17.500000000000007</v>
      </c>
      <c r="U151" s="39">
        <v>15.6</v>
      </c>
      <c r="V151" s="39">
        <v>163</v>
      </c>
      <c r="W151" s="39">
        <v>71.900000000000006</v>
      </c>
      <c r="X151" s="39">
        <v>75.5</v>
      </c>
      <c r="Y151" s="39">
        <v>15.6</v>
      </c>
      <c r="Z151" s="39">
        <v>5.1999999999999904</v>
      </c>
      <c r="AA151" s="132">
        <v>-45.6</v>
      </c>
      <c r="AB151" s="48"/>
    </row>
    <row r="152" spans="1:28" s="33" customFormat="1" ht="20.100000000000001" customHeight="1">
      <c r="A152" s="248"/>
      <c r="B152" s="42" t="s">
        <v>171</v>
      </c>
      <c r="C152" s="43">
        <v>9424</v>
      </c>
      <c r="D152" s="41">
        <v>0.15</v>
      </c>
      <c r="E152" s="39">
        <v>1523</v>
      </c>
      <c r="F152" s="39">
        <v>0.8</v>
      </c>
      <c r="G152" s="39">
        <v>0.2</v>
      </c>
      <c r="H152" s="39">
        <v>0.8</v>
      </c>
      <c r="I152" s="39">
        <v>0</v>
      </c>
      <c r="J152" s="39">
        <v>0.2</v>
      </c>
      <c r="K152" s="39">
        <v>152.30000000000001</v>
      </c>
      <c r="L152" s="39">
        <v>121.8</v>
      </c>
      <c r="M152" s="39">
        <v>24.4</v>
      </c>
      <c r="N152" s="39">
        <v>0</v>
      </c>
      <c r="O152" s="39">
        <v>6.1</v>
      </c>
      <c r="P152" s="39">
        <v>152.30000000000001</v>
      </c>
      <c r="Q152" s="39">
        <v>94.3</v>
      </c>
      <c r="R152" s="39">
        <v>36.6</v>
      </c>
      <c r="S152" s="39">
        <v>0</v>
      </c>
      <c r="T152" s="39">
        <v>21.400000000000013</v>
      </c>
      <c r="U152" s="39">
        <v>15.3</v>
      </c>
      <c r="V152" s="39">
        <v>159.30000000000001</v>
      </c>
      <c r="W152" s="39">
        <v>70.599999999999994</v>
      </c>
      <c r="X152" s="39">
        <v>73.400000000000006</v>
      </c>
      <c r="Y152" s="39">
        <v>15.3</v>
      </c>
      <c r="Z152" s="39">
        <v>23.7</v>
      </c>
      <c r="AA152" s="132">
        <v>-36.800000000000004</v>
      </c>
      <c r="AB152" s="48"/>
    </row>
    <row r="153" spans="1:28" s="33" customFormat="1" ht="20.100000000000001" customHeight="1">
      <c r="A153" s="248"/>
      <c r="B153" s="42" t="s">
        <v>172</v>
      </c>
      <c r="C153" s="43">
        <v>5027</v>
      </c>
      <c r="D153" s="41">
        <v>0.15</v>
      </c>
      <c r="E153" s="39">
        <v>812</v>
      </c>
      <c r="F153" s="39">
        <v>0.8</v>
      </c>
      <c r="G153" s="39">
        <v>0.2</v>
      </c>
      <c r="H153" s="39">
        <v>0.8</v>
      </c>
      <c r="I153" s="39">
        <v>0</v>
      </c>
      <c r="J153" s="39">
        <v>0.2</v>
      </c>
      <c r="K153" s="39">
        <v>81.2</v>
      </c>
      <c r="L153" s="39">
        <v>65</v>
      </c>
      <c r="M153" s="39">
        <v>13</v>
      </c>
      <c r="N153" s="39">
        <v>0</v>
      </c>
      <c r="O153" s="39">
        <v>3.2</v>
      </c>
      <c r="P153" s="39">
        <v>81.2</v>
      </c>
      <c r="Q153" s="39">
        <v>50.3</v>
      </c>
      <c r="R153" s="39">
        <v>19.5</v>
      </c>
      <c r="S153" s="39">
        <v>0</v>
      </c>
      <c r="T153" s="39">
        <v>11.400000000000006</v>
      </c>
      <c r="U153" s="39">
        <v>8.6</v>
      </c>
      <c r="V153" s="39">
        <v>89.3</v>
      </c>
      <c r="W153" s="39">
        <v>39.6</v>
      </c>
      <c r="X153" s="39">
        <v>41.1</v>
      </c>
      <c r="Y153" s="39">
        <v>8.6</v>
      </c>
      <c r="Z153" s="39">
        <v>10.7</v>
      </c>
      <c r="AA153" s="132">
        <v>-21.6</v>
      </c>
      <c r="AB153" s="48"/>
    </row>
    <row r="154" spans="1:28" s="33" customFormat="1" ht="20.100000000000001" customHeight="1">
      <c r="A154" s="248"/>
      <c r="B154" s="42" t="s">
        <v>173</v>
      </c>
      <c r="C154" s="43">
        <v>8601</v>
      </c>
      <c r="D154" s="41">
        <v>0.15</v>
      </c>
      <c r="E154" s="39">
        <v>1390</v>
      </c>
      <c r="F154" s="39">
        <v>0.8</v>
      </c>
      <c r="G154" s="39">
        <v>0.2</v>
      </c>
      <c r="H154" s="39">
        <v>0.8</v>
      </c>
      <c r="I154" s="39">
        <v>0</v>
      </c>
      <c r="J154" s="39">
        <v>0.2</v>
      </c>
      <c r="K154" s="39">
        <v>139</v>
      </c>
      <c r="L154" s="39">
        <v>111.2</v>
      </c>
      <c r="M154" s="39">
        <v>22.2</v>
      </c>
      <c r="N154" s="39">
        <v>0</v>
      </c>
      <c r="O154" s="39">
        <v>5.6</v>
      </c>
      <c r="P154" s="39">
        <v>139</v>
      </c>
      <c r="Q154" s="39">
        <v>86.1</v>
      </c>
      <c r="R154" s="39">
        <v>33.299999999999997</v>
      </c>
      <c r="S154" s="39">
        <v>0</v>
      </c>
      <c r="T154" s="39">
        <v>19.600000000000009</v>
      </c>
      <c r="U154" s="39">
        <v>14.2</v>
      </c>
      <c r="V154" s="39">
        <v>147.6</v>
      </c>
      <c r="W154" s="39">
        <v>64.900000000000006</v>
      </c>
      <c r="X154" s="39">
        <v>68.5</v>
      </c>
      <c r="Y154" s="39">
        <v>14.2</v>
      </c>
      <c r="Z154" s="39">
        <v>21.2</v>
      </c>
      <c r="AA154" s="132">
        <v>-35.200000000000003</v>
      </c>
      <c r="AB154" s="48"/>
    </row>
    <row r="155" spans="1:28" s="33" customFormat="1" ht="20.100000000000001" customHeight="1">
      <c r="A155" s="248"/>
      <c r="B155" s="42" t="s">
        <v>178</v>
      </c>
      <c r="C155" s="43">
        <v>6872</v>
      </c>
      <c r="D155" s="41">
        <v>0.15</v>
      </c>
      <c r="E155" s="39">
        <v>1110</v>
      </c>
      <c r="F155" s="39">
        <v>0.8</v>
      </c>
      <c r="G155" s="39">
        <v>0.2</v>
      </c>
      <c r="H155" s="39">
        <v>0.8</v>
      </c>
      <c r="I155" s="39">
        <v>0</v>
      </c>
      <c r="J155" s="39">
        <v>0.2</v>
      </c>
      <c r="K155" s="39">
        <v>111</v>
      </c>
      <c r="L155" s="39">
        <v>88.8</v>
      </c>
      <c r="M155" s="39">
        <v>17.8</v>
      </c>
      <c r="N155" s="39">
        <v>0</v>
      </c>
      <c r="O155" s="39">
        <v>4.4000000000000004</v>
      </c>
      <c r="P155" s="39">
        <v>111</v>
      </c>
      <c r="Q155" s="39">
        <v>68.7</v>
      </c>
      <c r="R155" s="39">
        <v>26.7</v>
      </c>
      <c r="S155" s="39">
        <v>0</v>
      </c>
      <c r="T155" s="39">
        <v>15.599999999999998</v>
      </c>
      <c r="U155" s="39">
        <v>10.9</v>
      </c>
      <c r="V155" s="39">
        <v>113.6</v>
      </c>
      <c r="W155" s="39">
        <v>50.4</v>
      </c>
      <c r="X155" s="39">
        <v>52.3</v>
      </c>
      <c r="Y155" s="39">
        <v>10.9</v>
      </c>
      <c r="Z155" s="39">
        <v>18.3</v>
      </c>
      <c r="AA155" s="132">
        <v>-25.599999999999998</v>
      </c>
      <c r="AB155" s="48"/>
    </row>
    <row r="156" spans="1:28" s="33" customFormat="1" ht="20.100000000000001" customHeight="1">
      <c r="A156" s="248"/>
      <c r="B156" s="42" t="s">
        <v>179</v>
      </c>
      <c r="C156" s="43">
        <v>5096</v>
      </c>
      <c r="D156" s="41">
        <v>0.15</v>
      </c>
      <c r="E156" s="39">
        <v>823</v>
      </c>
      <c r="F156" s="39">
        <v>0.8</v>
      </c>
      <c r="G156" s="39">
        <v>0.2</v>
      </c>
      <c r="H156" s="39">
        <v>0.8</v>
      </c>
      <c r="I156" s="39">
        <v>0</v>
      </c>
      <c r="J156" s="39">
        <v>0.2</v>
      </c>
      <c r="K156" s="39">
        <v>82.300000000000011</v>
      </c>
      <c r="L156" s="39">
        <v>65.8</v>
      </c>
      <c r="M156" s="39">
        <v>13.2</v>
      </c>
      <c r="N156" s="39">
        <v>0</v>
      </c>
      <c r="O156" s="39">
        <v>3.3</v>
      </c>
      <c r="P156" s="39">
        <v>82.300000000000011</v>
      </c>
      <c r="Q156" s="39">
        <v>50.9</v>
      </c>
      <c r="R156" s="39">
        <v>19.8</v>
      </c>
      <c r="S156" s="39">
        <v>0</v>
      </c>
      <c r="T156" s="39">
        <v>11.600000000000012</v>
      </c>
      <c r="U156" s="39">
        <v>8.3000000000000007</v>
      </c>
      <c r="V156" s="39">
        <v>86.899999999999991</v>
      </c>
      <c r="W156" s="39">
        <v>38.6</v>
      </c>
      <c r="X156" s="39">
        <v>40</v>
      </c>
      <c r="Y156" s="39">
        <v>8.3000000000000007</v>
      </c>
      <c r="Z156" s="39">
        <v>12.3</v>
      </c>
      <c r="AA156" s="132">
        <v>-20.2</v>
      </c>
      <c r="AB156" s="48"/>
    </row>
    <row r="157" spans="1:28" s="33" customFormat="1" ht="20.100000000000001" customHeight="1">
      <c r="A157" s="248"/>
      <c r="B157" s="42" t="s">
        <v>175</v>
      </c>
      <c r="C157" s="43">
        <v>7425</v>
      </c>
      <c r="D157" s="41">
        <v>0.15</v>
      </c>
      <c r="E157" s="39">
        <v>1200</v>
      </c>
      <c r="F157" s="39">
        <v>0.6</v>
      </c>
      <c r="G157" s="39">
        <v>0.4</v>
      </c>
      <c r="H157" s="39">
        <v>0.8</v>
      </c>
      <c r="I157" s="39">
        <v>0</v>
      </c>
      <c r="J157" s="39">
        <v>0.2</v>
      </c>
      <c r="K157" s="39">
        <v>120</v>
      </c>
      <c r="L157" s="39">
        <v>72</v>
      </c>
      <c r="M157" s="39">
        <v>38.4</v>
      </c>
      <c r="N157" s="39">
        <v>0</v>
      </c>
      <c r="O157" s="39">
        <v>9.6</v>
      </c>
      <c r="P157" s="39">
        <v>120</v>
      </c>
      <c r="Q157" s="39">
        <v>55.7</v>
      </c>
      <c r="R157" s="39">
        <v>57.6</v>
      </c>
      <c r="S157" s="39">
        <v>0</v>
      </c>
      <c r="T157" s="39">
        <v>6.6999999999999957</v>
      </c>
      <c r="U157" s="39">
        <v>15.1</v>
      </c>
      <c r="V157" s="39">
        <v>120.6</v>
      </c>
      <c r="W157" s="39">
        <v>52.4</v>
      </c>
      <c r="X157" s="39">
        <v>53.1</v>
      </c>
      <c r="Y157" s="39">
        <v>15.1</v>
      </c>
      <c r="Z157" s="39">
        <v>3.3</v>
      </c>
      <c r="AA157" s="132">
        <v>4.5</v>
      </c>
      <c r="AB157" s="48"/>
    </row>
    <row r="158" spans="1:28" s="33" customFormat="1" ht="20.100000000000001" customHeight="1">
      <c r="A158" s="248"/>
      <c r="B158" s="42" t="s">
        <v>176</v>
      </c>
      <c r="C158" s="43">
        <v>1205</v>
      </c>
      <c r="D158" s="41">
        <v>0.15</v>
      </c>
      <c r="E158" s="39">
        <v>195</v>
      </c>
      <c r="F158" s="39">
        <v>0.6</v>
      </c>
      <c r="G158" s="39">
        <v>0.4</v>
      </c>
      <c r="H158" s="39">
        <v>0.8</v>
      </c>
      <c r="I158" s="39">
        <v>0</v>
      </c>
      <c r="J158" s="39">
        <v>0.2</v>
      </c>
      <c r="K158" s="39">
        <v>19.5</v>
      </c>
      <c r="L158" s="39">
        <v>11.7</v>
      </c>
      <c r="M158" s="39">
        <v>6.2</v>
      </c>
      <c r="N158" s="39">
        <v>0</v>
      </c>
      <c r="O158" s="39">
        <v>1.6</v>
      </c>
      <c r="P158" s="39">
        <v>19.5</v>
      </c>
      <c r="Q158" s="39">
        <v>9.1</v>
      </c>
      <c r="R158" s="39">
        <v>9.3000000000000007</v>
      </c>
      <c r="S158" s="39">
        <v>0</v>
      </c>
      <c r="T158" s="39">
        <v>1.0999999999999996</v>
      </c>
      <c r="U158" s="39">
        <v>0</v>
      </c>
      <c r="V158" s="39">
        <v>36.799999999999997</v>
      </c>
      <c r="W158" s="39">
        <v>17.399999999999999</v>
      </c>
      <c r="X158" s="39">
        <v>19.399999999999999</v>
      </c>
      <c r="Y158" s="39">
        <v>0</v>
      </c>
      <c r="Z158" s="39">
        <v>-8.3000000000000007</v>
      </c>
      <c r="AA158" s="132">
        <v>-10.099999999999998</v>
      </c>
      <c r="AB158" s="48"/>
    </row>
    <row r="159" spans="1:28" s="33" customFormat="1" ht="20.100000000000001" customHeight="1">
      <c r="A159" s="248" t="s">
        <v>155</v>
      </c>
      <c r="B159" s="42" t="s">
        <v>156</v>
      </c>
      <c r="C159" s="43">
        <v>100811</v>
      </c>
      <c r="D159" s="43"/>
      <c r="E159" s="43">
        <v>13214</v>
      </c>
      <c r="F159" s="43"/>
      <c r="G159" s="43"/>
      <c r="H159" s="43"/>
      <c r="I159" s="43"/>
      <c r="J159" s="43"/>
      <c r="K159" s="43">
        <v>1321.4</v>
      </c>
      <c r="L159" s="43">
        <v>953.4</v>
      </c>
      <c r="M159" s="43">
        <v>252.10000000000002</v>
      </c>
      <c r="N159" s="43">
        <v>36.200000000000003</v>
      </c>
      <c r="O159" s="43">
        <v>79.699999999999989</v>
      </c>
      <c r="P159" s="43">
        <v>1321.4</v>
      </c>
      <c r="Q159" s="43">
        <v>738.09999999999991</v>
      </c>
      <c r="R159" s="43">
        <v>378.4</v>
      </c>
      <c r="S159" s="43">
        <v>54.3</v>
      </c>
      <c r="T159" s="43">
        <v>150.60000000000005</v>
      </c>
      <c r="U159" s="43">
        <v>106.2</v>
      </c>
      <c r="V159" s="43">
        <v>1332.3999999999999</v>
      </c>
      <c r="W159" s="43">
        <v>635.5</v>
      </c>
      <c r="X159" s="43">
        <v>590.70000000000005</v>
      </c>
      <c r="Y159" s="43">
        <v>106.19999999999999</v>
      </c>
      <c r="Z159" s="43">
        <v>102.6</v>
      </c>
      <c r="AA159" s="43">
        <v>-212.29999999999998</v>
      </c>
      <c r="AB159" s="48"/>
    </row>
    <row r="160" spans="1:28" s="33" customFormat="1" ht="20.100000000000001" customHeight="1">
      <c r="A160" s="248"/>
      <c r="B160" s="42" t="s">
        <v>225</v>
      </c>
      <c r="C160" s="43">
        <v>30026</v>
      </c>
      <c r="D160" s="43"/>
      <c r="E160" s="43">
        <v>2426</v>
      </c>
      <c r="F160" s="43"/>
      <c r="G160" s="43"/>
      <c r="H160" s="43"/>
      <c r="I160" s="43"/>
      <c r="J160" s="43"/>
      <c r="K160" s="43">
        <v>242.60000000000002</v>
      </c>
      <c r="L160" s="43">
        <v>145.6</v>
      </c>
      <c r="M160" s="43">
        <v>36.700000000000003</v>
      </c>
      <c r="N160" s="43">
        <v>36.200000000000003</v>
      </c>
      <c r="O160" s="43">
        <v>24.099999999999998</v>
      </c>
      <c r="P160" s="43">
        <v>242.60000000000002</v>
      </c>
      <c r="Q160" s="43">
        <v>112.7</v>
      </c>
      <c r="R160" s="43">
        <v>55.1</v>
      </c>
      <c r="S160" s="43">
        <v>54.3</v>
      </c>
      <c r="T160" s="43">
        <v>20.500000000000021</v>
      </c>
      <c r="U160" s="43">
        <v>0</v>
      </c>
      <c r="V160" s="43">
        <v>165.8</v>
      </c>
      <c r="W160" s="43">
        <v>111.7</v>
      </c>
      <c r="X160" s="43">
        <v>54.1</v>
      </c>
      <c r="Y160" s="43">
        <v>0</v>
      </c>
      <c r="Z160" s="43">
        <v>1.00000000000001</v>
      </c>
      <c r="AA160" s="43">
        <v>1</v>
      </c>
      <c r="AB160" s="48"/>
    </row>
    <row r="161" spans="1:28" s="33" customFormat="1" ht="20.100000000000001" customHeight="1">
      <c r="A161" s="248"/>
      <c r="B161" s="42" t="s">
        <v>157</v>
      </c>
      <c r="C161" s="43">
        <v>1665</v>
      </c>
      <c r="D161" s="41">
        <v>7.4999999999999997E-2</v>
      </c>
      <c r="E161" s="39">
        <v>135</v>
      </c>
      <c r="F161" s="39">
        <v>0.6</v>
      </c>
      <c r="G161" s="39">
        <v>0.4</v>
      </c>
      <c r="H161" s="39">
        <v>0</v>
      </c>
      <c r="I161" s="39">
        <v>1</v>
      </c>
      <c r="J161" s="39">
        <v>0</v>
      </c>
      <c r="K161" s="39">
        <v>13.5</v>
      </c>
      <c r="L161" s="39">
        <v>8.1</v>
      </c>
      <c r="M161" s="39">
        <v>0</v>
      </c>
      <c r="N161" s="39">
        <v>3.2</v>
      </c>
      <c r="O161" s="39">
        <v>2.2000000000000002</v>
      </c>
      <c r="P161" s="39">
        <v>13.5</v>
      </c>
      <c r="Q161" s="39">
        <v>6.3</v>
      </c>
      <c r="R161" s="39">
        <v>0</v>
      </c>
      <c r="S161" s="39">
        <v>4.8</v>
      </c>
      <c r="T161" s="39">
        <v>2.4000000000000004</v>
      </c>
      <c r="U161" s="39">
        <v>0</v>
      </c>
      <c r="V161" s="39">
        <v>5.9</v>
      </c>
      <c r="W161" s="39">
        <v>5.9</v>
      </c>
      <c r="X161" s="39">
        <v>0</v>
      </c>
      <c r="Y161" s="39">
        <v>0</v>
      </c>
      <c r="Z161" s="39">
        <v>0.39999999999999902</v>
      </c>
      <c r="AA161" s="132">
        <v>0</v>
      </c>
      <c r="AB161" s="48"/>
    </row>
    <row r="162" spans="1:28" s="33" customFormat="1" ht="24" customHeight="1">
      <c r="A162" s="248"/>
      <c r="B162" s="42" t="s">
        <v>159</v>
      </c>
      <c r="C162" s="43">
        <v>28361</v>
      </c>
      <c r="D162" s="41">
        <v>7.4999999999999997E-2</v>
      </c>
      <c r="E162" s="39">
        <v>2291</v>
      </c>
      <c r="F162" s="39">
        <v>0.6</v>
      </c>
      <c r="G162" s="39">
        <v>0.4</v>
      </c>
      <c r="H162" s="39">
        <v>0.4</v>
      </c>
      <c r="I162" s="39">
        <v>0.6</v>
      </c>
      <c r="J162" s="39">
        <v>0</v>
      </c>
      <c r="K162" s="39">
        <v>229.10000000000002</v>
      </c>
      <c r="L162" s="39">
        <v>137.5</v>
      </c>
      <c r="M162" s="39">
        <v>36.700000000000003</v>
      </c>
      <c r="N162" s="39">
        <v>33</v>
      </c>
      <c r="O162" s="39">
        <v>21.9</v>
      </c>
      <c r="P162" s="39">
        <v>229.10000000000002</v>
      </c>
      <c r="Q162" s="39">
        <v>106.4</v>
      </c>
      <c r="R162" s="39">
        <v>55.1</v>
      </c>
      <c r="S162" s="39">
        <v>49.5</v>
      </c>
      <c r="T162" s="39">
        <v>18.100000000000023</v>
      </c>
      <c r="U162" s="39">
        <v>0</v>
      </c>
      <c r="V162" s="39">
        <v>159.9</v>
      </c>
      <c r="W162" s="39">
        <v>105.8</v>
      </c>
      <c r="X162" s="39">
        <v>54.1</v>
      </c>
      <c r="Y162" s="39">
        <v>0</v>
      </c>
      <c r="Z162" s="39">
        <v>0.60000000000000897</v>
      </c>
      <c r="AA162" s="132">
        <v>1</v>
      </c>
      <c r="AB162" s="48"/>
    </row>
    <row r="163" spans="1:28" s="33" customFormat="1" ht="20.100000000000001" customHeight="1">
      <c r="A163" s="248"/>
      <c r="B163" s="42" t="s">
        <v>162</v>
      </c>
      <c r="C163" s="43">
        <v>15528</v>
      </c>
      <c r="D163" s="41">
        <v>0.15</v>
      </c>
      <c r="E163" s="39">
        <v>2509</v>
      </c>
      <c r="F163" s="39">
        <v>0.8</v>
      </c>
      <c r="G163" s="39">
        <v>0.2</v>
      </c>
      <c r="H163" s="39">
        <v>0.8</v>
      </c>
      <c r="I163" s="39">
        <v>0</v>
      </c>
      <c r="J163" s="39">
        <v>0.2</v>
      </c>
      <c r="K163" s="39">
        <v>250.9</v>
      </c>
      <c r="L163" s="39">
        <v>200.7</v>
      </c>
      <c r="M163" s="39">
        <v>40.1</v>
      </c>
      <c r="N163" s="39">
        <v>0</v>
      </c>
      <c r="O163" s="39">
        <v>10.1</v>
      </c>
      <c r="P163" s="39">
        <v>250.9</v>
      </c>
      <c r="Q163" s="39">
        <v>155.4</v>
      </c>
      <c r="R163" s="39">
        <v>60.2</v>
      </c>
      <c r="S163" s="39">
        <v>0</v>
      </c>
      <c r="T163" s="39">
        <v>35.299999999999997</v>
      </c>
      <c r="U163" s="39">
        <v>25.4</v>
      </c>
      <c r="V163" s="39">
        <v>264.5</v>
      </c>
      <c r="W163" s="39">
        <v>117.3</v>
      </c>
      <c r="X163" s="39">
        <v>121.8</v>
      </c>
      <c r="Y163" s="39">
        <v>25.4</v>
      </c>
      <c r="Z163" s="39">
        <v>38.1</v>
      </c>
      <c r="AA163" s="132">
        <v>-61.599999999999994</v>
      </c>
      <c r="AB163" s="48"/>
    </row>
    <row r="164" spans="1:28" s="33" customFormat="1" ht="20.100000000000001" customHeight="1">
      <c r="A164" s="248"/>
      <c r="B164" s="42" t="s">
        <v>163</v>
      </c>
      <c r="C164" s="43">
        <v>30146</v>
      </c>
      <c r="D164" s="41">
        <v>0.15</v>
      </c>
      <c r="E164" s="39">
        <v>4871</v>
      </c>
      <c r="F164" s="39">
        <v>0.8</v>
      </c>
      <c r="G164" s="39">
        <v>0.2</v>
      </c>
      <c r="H164" s="39">
        <v>0.8</v>
      </c>
      <c r="I164" s="39">
        <v>0</v>
      </c>
      <c r="J164" s="39">
        <v>0.2</v>
      </c>
      <c r="K164" s="39">
        <v>487.1</v>
      </c>
      <c r="L164" s="39">
        <v>389.7</v>
      </c>
      <c r="M164" s="39">
        <v>77.900000000000006</v>
      </c>
      <c r="N164" s="39">
        <v>0</v>
      </c>
      <c r="O164" s="39">
        <v>19.5</v>
      </c>
      <c r="P164" s="39">
        <v>487.1</v>
      </c>
      <c r="Q164" s="39">
        <v>301.7</v>
      </c>
      <c r="R164" s="39">
        <v>116.9</v>
      </c>
      <c r="S164" s="39">
        <v>0</v>
      </c>
      <c r="T164" s="39">
        <v>68.500000000000028</v>
      </c>
      <c r="U164" s="39">
        <v>48.9</v>
      </c>
      <c r="V164" s="39">
        <v>509.7</v>
      </c>
      <c r="W164" s="39">
        <v>227.5</v>
      </c>
      <c r="X164" s="39">
        <v>233.3</v>
      </c>
      <c r="Y164" s="39">
        <v>48.9</v>
      </c>
      <c r="Z164" s="39">
        <v>74.2</v>
      </c>
      <c r="AA164" s="132">
        <v>-116.4</v>
      </c>
      <c r="AB164" s="48"/>
    </row>
    <row r="165" spans="1:28" s="33" customFormat="1" ht="20.100000000000001" customHeight="1">
      <c r="A165" s="248"/>
      <c r="B165" s="42" t="s">
        <v>161</v>
      </c>
      <c r="C165" s="43">
        <v>8027</v>
      </c>
      <c r="D165" s="41">
        <v>7.4999999999999997E-2</v>
      </c>
      <c r="E165" s="39">
        <v>648</v>
      </c>
      <c r="F165" s="39">
        <v>0.8</v>
      </c>
      <c r="G165" s="39">
        <v>0.2</v>
      </c>
      <c r="H165" s="39">
        <v>0.7</v>
      </c>
      <c r="I165" s="39">
        <v>0</v>
      </c>
      <c r="J165" s="39">
        <v>0.3</v>
      </c>
      <c r="K165" s="39">
        <v>64.8</v>
      </c>
      <c r="L165" s="39">
        <v>51.8</v>
      </c>
      <c r="M165" s="39">
        <v>9.1</v>
      </c>
      <c r="N165" s="39">
        <v>0</v>
      </c>
      <c r="O165" s="39">
        <v>3.9</v>
      </c>
      <c r="P165" s="39">
        <v>64.8</v>
      </c>
      <c r="Q165" s="39">
        <v>40.1</v>
      </c>
      <c r="R165" s="39">
        <v>13.7</v>
      </c>
      <c r="S165" s="39">
        <v>0</v>
      </c>
      <c r="T165" s="39">
        <v>10.999999999999996</v>
      </c>
      <c r="U165" s="39">
        <v>0</v>
      </c>
      <c r="V165" s="39">
        <v>60.3</v>
      </c>
      <c r="W165" s="39">
        <v>31.9</v>
      </c>
      <c r="X165" s="39">
        <v>28.4</v>
      </c>
      <c r="Y165" s="39">
        <v>0</v>
      </c>
      <c r="Z165" s="39">
        <v>8.1999999999999993</v>
      </c>
      <c r="AA165" s="132">
        <v>-14.7</v>
      </c>
      <c r="AB165" s="48"/>
    </row>
    <row r="166" spans="1:28" s="33" customFormat="1" ht="20.100000000000001" customHeight="1">
      <c r="A166" s="248"/>
      <c r="B166" s="42" t="s">
        <v>160</v>
      </c>
      <c r="C166" s="43">
        <v>17084</v>
      </c>
      <c r="D166" s="41">
        <v>0.15</v>
      </c>
      <c r="E166" s="39">
        <v>2760</v>
      </c>
      <c r="F166" s="39">
        <v>0.6</v>
      </c>
      <c r="G166" s="39">
        <v>0.4</v>
      </c>
      <c r="H166" s="39">
        <v>0.8</v>
      </c>
      <c r="I166" s="39">
        <v>0</v>
      </c>
      <c r="J166" s="39">
        <v>0.2</v>
      </c>
      <c r="K166" s="39">
        <v>276</v>
      </c>
      <c r="L166" s="39">
        <v>165.6</v>
      </c>
      <c r="M166" s="39">
        <v>88.3</v>
      </c>
      <c r="N166" s="39">
        <v>0</v>
      </c>
      <c r="O166" s="39">
        <v>22.1</v>
      </c>
      <c r="P166" s="39">
        <v>276</v>
      </c>
      <c r="Q166" s="39">
        <v>128.19999999999999</v>
      </c>
      <c r="R166" s="39">
        <v>132.5</v>
      </c>
      <c r="S166" s="39">
        <v>0</v>
      </c>
      <c r="T166" s="39">
        <v>15.300000000000011</v>
      </c>
      <c r="U166" s="39">
        <v>31.9</v>
      </c>
      <c r="V166" s="39">
        <v>332.09999999999997</v>
      </c>
      <c r="W166" s="39">
        <v>147.1</v>
      </c>
      <c r="X166" s="39">
        <v>153.1</v>
      </c>
      <c r="Y166" s="39">
        <v>31.9</v>
      </c>
      <c r="Z166" s="39">
        <v>-18.899999999999999</v>
      </c>
      <c r="AA166" s="132">
        <v>-20.599999999999994</v>
      </c>
      <c r="AB166" s="48"/>
    </row>
    <row r="167" spans="1:28" s="33" customFormat="1" ht="30.95" customHeight="1">
      <c r="A167" s="262" t="s">
        <v>180</v>
      </c>
      <c r="B167" s="52" t="s">
        <v>226</v>
      </c>
      <c r="C167" s="43">
        <v>81711</v>
      </c>
      <c r="D167" s="43"/>
      <c r="E167" s="43">
        <v>13201</v>
      </c>
      <c r="F167" s="43"/>
      <c r="G167" s="43"/>
      <c r="H167" s="43"/>
      <c r="I167" s="43"/>
      <c r="J167" s="43"/>
      <c r="K167" s="43">
        <v>1320.1000000000001</v>
      </c>
      <c r="L167" s="43">
        <v>1056.1000000000001</v>
      </c>
      <c r="M167" s="43">
        <v>211.20000000000005</v>
      </c>
      <c r="N167" s="43">
        <v>0</v>
      </c>
      <c r="O167" s="43">
        <v>52.8</v>
      </c>
      <c r="P167" s="43">
        <v>1320.1000000000001</v>
      </c>
      <c r="Q167" s="43">
        <v>817.5</v>
      </c>
      <c r="R167" s="43">
        <v>316.89999999999998</v>
      </c>
      <c r="S167" s="43">
        <v>0</v>
      </c>
      <c r="T167" s="43">
        <v>185.70000000000005</v>
      </c>
      <c r="U167" s="43">
        <v>129</v>
      </c>
      <c r="V167" s="43">
        <v>1344.1999999999998</v>
      </c>
      <c r="W167" s="43">
        <v>595.40000000000009</v>
      </c>
      <c r="X167" s="43">
        <v>619.79999999999995</v>
      </c>
      <c r="Y167" s="43">
        <v>129</v>
      </c>
      <c r="Z167" s="43">
        <v>222.1</v>
      </c>
      <c r="AA167" s="43">
        <v>-302.89999999999998</v>
      </c>
      <c r="AB167" s="48"/>
    </row>
    <row r="168" spans="1:28" s="33" customFormat="1" ht="20.100000000000001" customHeight="1">
      <c r="A168" s="262"/>
      <c r="B168" s="42" t="s">
        <v>184</v>
      </c>
      <c r="C168" s="43">
        <v>17060</v>
      </c>
      <c r="D168" s="41">
        <v>0.15</v>
      </c>
      <c r="E168" s="39">
        <v>2756</v>
      </c>
      <c r="F168" s="39">
        <v>0.8</v>
      </c>
      <c r="G168" s="39">
        <v>0.2</v>
      </c>
      <c r="H168" s="39">
        <v>0.8</v>
      </c>
      <c r="I168" s="39">
        <v>0</v>
      </c>
      <c r="J168" s="39">
        <v>0.2</v>
      </c>
      <c r="K168" s="39">
        <v>275.60000000000002</v>
      </c>
      <c r="L168" s="39">
        <v>220.5</v>
      </c>
      <c r="M168" s="39">
        <v>44.1</v>
      </c>
      <c r="N168" s="39">
        <v>0</v>
      </c>
      <c r="O168" s="39">
        <v>11</v>
      </c>
      <c r="P168" s="39">
        <v>275.60000000000002</v>
      </c>
      <c r="Q168" s="39">
        <v>170.7</v>
      </c>
      <c r="R168" s="39">
        <v>66.2</v>
      </c>
      <c r="S168" s="39">
        <v>0</v>
      </c>
      <c r="T168" s="39">
        <v>38.700000000000031</v>
      </c>
      <c r="U168" s="39">
        <v>28.1</v>
      </c>
      <c r="V168" s="39">
        <v>292.5</v>
      </c>
      <c r="W168" s="39">
        <v>129</v>
      </c>
      <c r="X168" s="39">
        <v>135.4</v>
      </c>
      <c r="Y168" s="39">
        <v>28.1</v>
      </c>
      <c r="Z168" s="39">
        <v>41.7</v>
      </c>
      <c r="AA168" s="132">
        <v>-69.2</v>
      </c>
      <c r="AB168" s="48"/>
    </row>
    <row r="169" spans="1:28" s="33" customFormat="1" ht="20.100000000000001" customHeight="1">
      <c r="A169" s="262"/>
      <c r="B169" s="42" t="s">
        <v>185</v>
      </c>
      <c r="C169" s="43">
        <v>8049</v>
      </c>
      <c r="D169" s="41">
        <v>0.15</v>
      </c>
      <c r="E169" s="39">
        <v>1300</v>
      </c>
      <c r="F169" s="39">
        <v>0.8</v>
      </c>
      <c r="G169" s="39">
        <v>0.2</v>
      </c>
      <c r="H169" s="39">
        <v>0.8</v>
      </c>
      <c r="I169" s="39">
        <v>0</v>
      </c>
      <c r="J169" s="39">
        <v>0.2</v>
      </c>
      <c r="K169" s="39">
        <v>130</v>
      </c>
      <c r="L169" s="39">
        <v>104</v>
      </c>
      <c r="M169" s="39">
        <v>20.8</v>
      </c>
      <c r="N169" s="39">
        <v>0</v>
      </c>
      <c r="O169" s="39">
        <v>5.2</v>
      </c>
      <c r="P169" s="39">
        <v>130</v>
      </c>
      <c r="Q169" s="39">
        <v>80.5</v>
      </c>
      <c r="R169" s="39">
        <v>31.2</v>
      </c>
      <c r="S169" s="39">
        <v>0</v>
      </c>
      <c r="T169" s="39">
        <v>18.3</v>
      </c>
      <c r="U169" s="39">
        <v>11.9</v>
      </c>
      <c r="V169" s="39">
        <v>123.7</v>
      </c>
      <c r="W169" s="39">
        <v>54.8</v>
      </c>
      <c r="X169" s="39">
        <v>57</v>
      </c>
      <c r="Y169" s="39">
        <v>11.9</v>
      </c>
      <c r="Z169" s="39">
        <v>25.7</v>
      </c>
      <c r="AA169" s="132">
        <v>-25.8</v>
      </c>
      <c r="AB169" s="48"/>
    </row>
    <row r="170" spans="1:28" s="33" customFormat="1" ht="26.1" customHeight="1">
      <c r="A170" s="262"/>
      <c r="B170" s="42" t="s">
        <v>186</v>
      </c>
      <c r="C170" s="43">
        <v>11387</v>
      </c>
      <c r="D170" s="41">
        <v>0.15</v>
      </c>
      <c r="E170" s="39">
        <v>1840</v>
      </c>
      <c r="F170" s="39">
        <v>0.8</v>
      </c>
      <c r="G170" s="39">
        <v>0.2</v>
      </c>
      <c r="H170" s="39">
        <v>0.8</v>
      </c>
      <c r="I170" s="39">
        <v>0</v>
      </c>
      <c r="J170" s="39">
        <v>0.2</v>
      </c>
      <c r="K170" s="39">
        <v>184</v>
      </c>
      <c r="L170" s="39">
        <v>147.19999999999999</v>
      </c>
      <c r="M170" s="39">
        <v>29.4</v>
      </c>
      <c r="N170" s="39">
        <v>0</v>
      </c>
      <c r="O170" s="39">
        <v>7.4</v>
      </c>
      <c r="P170" s="39">
        <v>184</v>
      </c>
      <c r="Q170" s="39">
        <v>113.9</v>
      </c>
      <c r="R170" s="39">
        <v>44.1</v>
      </c>
      <c r="S170" s="39">
        <v>0</v>
      </c>
      <c r="T170" s="39">
        <v>25.999999999999993</v>
      </c>
      <c r="U170" s="39">
        <v>17.600000000000001</v>
      </c>
      <c r="V170" s="39">
        <v>183.79999999999998</v>
      </c>
      <c r="W170" s="39">
        <v>81.400000000000006</v>
      </c>
      <c r="X170" s="39">
        <v>84.8</v>
      </c>
      <c r="Y170" s="39">
        <v>17.600000000000001</v>
      </c>
      <c r="Z170" s="39">
        <v>32.5</v>
      </c>
      <c r="AA170" s="132">
        <v>-40.699999999999996</v>
      </c>
      <c r="AB170" s="48"/>
    </row>
    <row r="171" spans="1:28" s="33" customFormat="1" ht="20.100000000000001" customHeight="1">
      <c r="A171" s="262"/>
      <c r="B171" s="42" t="s">
        <v>187</v>
      </c>
      <c r="C171" s="43">
        <v>7664</v>
      </c>
      <c r="D171" s="41">
        <v>0.15</v>
      </c>
      <c r="E171" s="39">
        <v>1238</v>
      </c>
      <c r="F171" s="39">
        <v>0.8</v>
      </c>
      <c r="G171" s="39">
        <v>0.2</v>
      </c>
      <c r="H171" s="39">
        <v>0.8</v>
      </c>
      <c r="I171" s="39">
        <v>0</v>
      </c>
      <c r="J171" s="39">
        <v>0.2</v>
      </c>
      <c r="K171" s="39">
        <v>123.80000000000001</v>
      </c>
      <c r="L171" s="39">
        <v>99</v>
      </c>
      <c r="M171" s="39">
        <v>19.8</v>
      </c>
      <c r="N171" s="39">
        <v>0</v>
      </c>
      <c r="O171" s="39">
        <v>5</v>
      </c>
      <c r="P171" s="39">
        <v>123.80000000000001</v>
      </c>
      <c r="Q171" s="39">
        <v>76.599999999999994</v>
      </c>
      <c r="R171" s="39">
        <v>29.7</v>
      </c>
      <c r="S171" s="39">
        <v>0</v>
      </c>
      <c r="T171" s="39">
        <v>17.500000000000018</v>
      </c>
      <c r="U171" s="39">
        <v>11.9</v>
      </c>
      <c r="V171" s="39">
        <v>124</v>
      </c>
      <c r="W171" s="39">
        <v>54.9</v>
      </c>
      <c r="X171" s="39">
        <v>57.2</v>
      </c>
      <c r="Y171" s="39">
        <v>11.9</v>
      </c>
      <c r="Z171" s="39">
        <v>21.7</v>
      </c>
      <c r="AA171" s="132">
        <v>-27.500000000000004</v>
      </c>
      <c r="AB171" s="48"/>
    </row>
    <row r="172" spans="1:28" s="33" customFormat="1" ht="20.100000000000001" customHeight="1">
      <c r="A172" s="262"/>
      <c r="B172" s="42" t="s">
        <v>188</v>
      </c>
      <c r="C172" s="43">
        <v>5481</v>
      </c>
      <c r="D172" s="41">
        <v>0.15</v>
      </c>
      <c r="E172" s="39">
        <v>886</v>
      </c>
      <c r="F172" s="39">
        <v>0.8</v>
      </c>
      <c r="G172" s="39">
        <v>0.2</v>
      </c>
      <c r="H172" s="39">
        <v>0.8</v>
      </c>
      <c r="I172" s="39">
        <v>0</v>
      </c>
      <c r="J172" s="39">
        <v>0.2</v>
      </c>
      <c r="K172" s="39">
        <v>88.600000000000009</v>
      </c>
      <c r="L172" s="39">
        <v>70.900000000000006</v>
      </c>
      <c r="M172" s="39">
        <v>14.2</v>
      </c>
      <c r="N172" s="39">
        <v>0</v>
      </c>
      <c r="O172" s="39">
        <v>3.5</v>
      </c>
      <c r="P172" s="39">
        <v>88.600000000000009</v>
      </c>
      <c r="Q172" s="39">
        <v>54.9</v>
      </c>
      <c r="R172" s="39">
        <v>21.3</v>
      </c>
      <c r="S172" s="39">
        <v>0</v>
      </c>
      <c r="T172" s="39">
        <v>12.400000000000009</v>
      </c>
      <c r="U172" s="39">
        <v>8.6</v>
      </c>
      <c r="V172" s="39">
        <v>89.6</v>
      </c>
      <c r="W172" s="39">
        <v>39.799999999999997</v>
      </c>
      <c r="X172" s="39">
        <v>41.2</v>
      </c>
      <c r="Y172" s="39">
        <v>8.6</v>
      </c>
      <c r="Z172" s="39">
        <v>15.1</v>
      </c>
      <c r="AA172" s="132">
        <v>-19.900000000000002</v>
      </c>
      <c r="AB172" s="48"/>
    </row>
    <row r="173" spans="1:28" s="33" customFormat="1" ht="20.100000000000001" customHeight="1">
      <c r="A173" s="262"/>
      <c r="B173" s="42" t="s">
        <v>189</v>
      </c>
      <c r="C173" s="43">
        <v>2830</v>
      </c>
      <c r="D173" s="41">
        <v>0.15</v>
      </c>
      <c r="E173" s="39">
        <v>457</v>
      </c>
      <c r="F173" s="39">
        <v>0.8</v>
      </c>
      <c r="G173" s="39">
        <v>0.2</v>
      </c>
      <c r="H173" s="39">
        <v>0.8</v>
      </c>
      <c r="I173" s="39">
        <v>0</v>
      </c>
      <c r="J173" s="39">
        <v>0.2</v>
      </c>
      <c r="K173" s="39">
        <v>45.7</v>
      </c>
      <c r="L173" s="39">
        <v>36.6</v>
      </c>
      <c r="M173" s="39">
        <v>7.3</v>
      </c>
      <c r="N173" s="39">
        <v>0</v>
      </c>
      <c r="O173" s="39">
        <v>1.8</v>
      </c>
      <c r="P173" s="39">
        <v>45.7</v>
      </c>
      <c r="Q173" s="39">
        <v>28.3</v>
      </c>
      <c r="R173" s="39">
        <v>11</v>
      </c>
      <c r="S173" s="39">
        <v>0</v>
      </c>
      <c r="T173" s="39">
        <v>6.4000000000000021</v>
      </c>
      <c r="U173" s="39">
        <v>4.5999999999999996</v>
      </c>
      <c r="V173" s="39">
        <v>47.800000000000004</v>
      </c>
      <c r="W173" s="39">
        <v>21.1</v>
      </c>
      <c r="X173" s="39">
        <v>22.1</v>
      </c>
      <c r="Y173" s="39">
        <v>4.5999999999999996</v>
      </c>
      <c r="Z173" s="39">
        <v>7.2</v>
      </c>
      <c r="AA173" s="132">
        <v>-11.100000000000001</v>
      </c>
      <c r="AB173" s="48"/>
    </row>
    <row r="174" spans="1:28" s="33" customFormat="1" ht="20.100000000000001" customHeight="1">
      <c r="A174" s="262"/>
      <c r="B174" s="42" t="s">
        <v>190</v>
      </c>
      <c r="C174" s="43">
        <v>13471</v>
      </c>
      <c r="D174" s="41">
        <v>0.15</v>
      </c>
      <c r="E174" s="39">
        <v>2176</v>
      </c>
      <c r="F174" s="39">
        <v>0.8</v>
      </c>
      <c r="G174" s="39">
        <v>0.2</v>
      </c>
      <c r="H174" s="39">
        <v>0.8</v>
      </c>
      <c r="I174" s="39">
        <v>0</v>
      </c>
      <c r="J174" s="39">
        <v>0.2</v>
      </c>
      <c r="K174" s="39">
        <v>217.60000000000002</v>
      </c>
      <c r="L174" s="39">
        <v>174.1</v>
      </c>
      <c r="M174" s="39">
        <v>34.799999999999997</v>
      </c>
      <c r="N174" s="39">
        <v>0</v>
      </c>
      <c r="O174" s="39">
        <v>8.6999999999999993</v>
      </c>
      <c r="P174" s="39">
        <v>217.60000000000002</v>
      </c>
      <c r="Q174" s="39">
        <v>134.80000000000001</v>
      </c>
      <c r="R174" s="39">
        <v>52.2</v>
      </c>
      <c r="S174" s="39">
        <v>0</v>
      </c>
      <c r="T174" s="39">
        <v>30.600000000000009</v>
      </c>
      <c r="U174" s="39">
        <v>21.3</v>
      </c>
      <c r="V174" s="39">
        <v>222.4</v>
      </c>
      <c r="W174" s="39">
        <v>99</v>
      </c>
      <c r="X174" s="39">
        <v>102.1</v>
      </c>
      <c r="Y174" s="39">
        <v>21.3</v>
      </c>
      <c r="Z174" s="39">
        <v>35.799999999999997</v>
      </c>
      <c r="AA174" s="132">
        <v>-49.899999999999991</v>
      </c>
      <c r="AB174" s="48"/>
    </row>
    <row r="175" spans="1:28" s="33" customFormat="1" ht="20.100000000000001" customHeight="1">
      <c r="A175" s="262"/>
      <c r="B175" s="42" t="s">
        <v>191</v>
      </c>
      <c r="C175" s="43">
        <v>15769</v>
      </c>
      <c r="D175" s="41">
        <v>0.15</v>
      </c>
      <c r="E175" s="39">
        <v>2548</v>
      </c>
      <c r="F175" s="39">
        <v>0.8</v>
      </c>
      <c r="G175" s="39">
        <v>0.2</v>
      </c>
      <c r="H175" s="39">
        <v>0.8</v>
      </c>
      <c r="I175" s="39">
        <v>0</v>
      </c>
      <c r="J175" s="39">
        <v>0.2</v>
      </c>
      <c r="K175" s="39">
        <v>254.8</v>
      </c>
      <c r="L175" s="39">
        <v>203.8</v>
      </c>
      <c r="M175" s="39">
        <v>40.799999999999997</v>
      </c>
      <c r="N175" s="39">
        <v>0</v>
      </c>
      <c r="O175" s="39">
        <v>10.199999999999999</v>
      </c>
      <c r="P175" s="39">
        <v>254.8</v>
      </c>
      <c r="Q175" s="39">
        <v>157.80000000000001</v>
      </c>
      <c r="R175" s="39">
        <v>61.2</v>
      </c>
      <c r="S175" s="39">
        <v>0</v>
      </c>
      <c r="T175" s="39">
        <v>35.799999999999997</v>
      </c>
      <c r="U175" s="39">
        <v>25</v>
      </c>
      <c r="V175" s="39">
        <v>260.39999999999998</v>
      </c>
      <c r="W175" s="39">
        <v>115.4</v>
      </c>
      <c r="X175" s="39">
        <v>120</v>
      </c>
      <c r="Y175" s="39">
        <v>25</v>
      </c>
      <c r="Z175" s="39">
        <v>42.4</v>
      </c>
      <c r="AA175" s="132">
        <v>-58.8</v>
      </c>
      <c r="AB175" s="48"/>
    </row>
    <row r="176" spans="1:28" s="33" customFormat="1" ht="20.100000000000001" customHeight="1">
      <c r="A176" s="1"/>
      <c r="B176" s="1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1:27" s="33" customFormat="1" ht="20.100000000000001" customHeight="1">
      <c r="A177" s="1"/>
      <c r="B177" s="1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1:27" s="33" customFormat="1" ht="20.100000000000001" customHeight="1">
      <c r="A178" s="1"/>
      <c r="B178" s="1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1:27" s="33" customFormat="1" ht="20.100000000000001" customHeight="1">
      <c r="A179" s="1"/>
      <c r="B179" s="1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1:27" s="33" customFormat="1" ht="20.100000000000001" customHeight="1">
      <c r="A180" s="1"/>
      <c r="B180" s="1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1:27" s="33" customFormat="1" ht="20.100000000000001" customHeight="1">
      <c r="A181" s="1"/>
      <c r="B181" s="1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1:27" s="33" customFormat="1" ht="20.100000000000001" customHeight="1">
      <c r="A182" s="1"/>
      <c r="B182" s="1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1:27" s="33" customFormat="1" ht="20.100000000000001" customHeight="1">
      <c r="A183" s="1"/>
      <c r="B183" s="1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1:27" s="33" customFormat="1" ht="20.100000000000001" customHeight="1">
      <c r="A184" s="1"/>
      <c r="B184" s="1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1:27" s="33" customFormat="1" ht="20.100000000000001" customHeight="1">
      <c r="A185" s="1"/>
      <c r="B185" s="1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1:27" s="33" customFormat="1" ht="20.100000000000001" customHeight="1">
      <c r="A186" s="1"/>
      <c r="B186" s="1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1:27" s="33" customFormat="1" ht="20.100000000000001" customHeight="1">
      <c r="A187" s="1"/>
      <c r="B187" s="1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1:27" s="33" customFormat="1" ht="20.100000000000001" customHeight="1">
      <c r="A188" s="1"/>
      <c r="B188" s="1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1:27" s="33" customFormat="1" ht="20.100000000000001" customHeight="1">
      <c r="A189" s="1"/>
      <c r="B189" s="1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1:27" s="33" customFormat="1" ht="20.100000000000001" customHeight="1">
      <c r="A190" s="1"/>
      <c r="B190" s="1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1:27" s="33" customFormat="1" ht="20.100000000000001" customHeight="1">
      <c r="A191" s="1"/>
      <c r="B191" s="1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1:27" s="33" customFormat="1" ht="20.100000000000001" customHeight="1">
      <c r="A192" s="1"/>
      <c r="B192" s="1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1:27" s="33" customFormat="1" ht="20.100000000000001" customHeight="1">
      <c r="A193" s="1"/>
      <c r="B193" s="1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1:27" s="33" customFormat="1" ht="20.100000000000001" customHeight="1">
      <c r="A194" s="1"/>
      <c r="B194" s="1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</sheetData>
  <mergeCells count="26">
    <mergeCell ref="A113:A126"/>
    <mergeCell ref="A127:A142"/>
    <mergeCell ref="A143:A158"/>
    <mergeCell ref="A159:A166"/>
    <mergeCell ref="A167:A175"/>
    <mergeCell ref="A54:A68"/>
    <mergeCell ref="A69:A81"/>
    <mergeCell ref="A82:A95"/>
    <mergeCell ref="A96:A102"/>
    <mergeCell ref="A103:A112"/>
    <mergeCell ref="A7:A18"/>
    <mergeCell ref="A19:A30"/>
    <mergeCell ref="A31:A38"/>
    <mergeCell ref="A39:A53"/>
    <mergeCell ref="A2:AB2"/>
    <mergeCell ref="F4:J4"/>
    <mergeCell ref="K4:O4"/>
    <mergeCell ref="P4:T4"/>
    <mergeCell ref="V4:Y4"/>
    <mergeCell ref="A4:A5"/>
    <mergeCell ref="B4:B5"/>
    <mergeCell ref="C4:C5"/>
    <mergeCell ref="D4:D5"/>
    <mergeCell ref="E4:E5"/>
    <mergeCell ref="U4:U5"/>
    <mergeCell ref="AB4:AB5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6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145"/>
  <sheetViews>
    <sheetView zoomScale="70" zoomScaleNormal="70" workbookViewId="0">
      <selection activeCell="L15" sqref="L15"/>
    </sheetView>
  </sheetViews>
  <sheetFormatPr defaultColWidth="9" defaultRowHeight="14.25"/>
  <cols>
    <col min="1" max="1" width="12.375" style="154" customWidth="1"/>
    <col min="2" max="2" width="19.875" style="154" customWidth="1"/>
    <col min="3" max="3" width="14.75" style="155" customWidth="1"/>
    <col min="4" max="4" width="9.375" style="155" customWidth="1"/>
    <col min="5" max="5" width="11.25" style="155" customWidth="1"/>
    <col min="6" max="6" width="12.75" style="155" customWidth="1"/>
    <col min="7" max="7" width="7.75" style="155" customWidth="1"/>
    <col min="8" max="8" width="6.375" style="155" customWidth="1"/>
    <col min="9" max="9" width="6.5" style="155" customWidth="1"/>
    <col min="10" max="10" width="7.25" style="155" customWidth="1"/>
    <col min="11" max="11" width="7.375" style="155" customWidth="1"/>
    <col min="12" max="12" width="13.375" style="155" customWidth="1"/>
    <col min="13" max="13" width="12.875" style="155" customWidth="1"/>
    <col min="14" max="14" width="13.75" style="155" customWidth="1"/>
    <col min="15" max="15" width="11.75" style="155" customWidth="1"/>
    <col min="16" max="16" width="12.625" style="155" customWidth="1"/>
    <col min="17" max="17" width="14.75" style="155" customWidth="1"/>
    <col min="18" max="18" width="12.5" style="155" customWidth="1"/>
    <col min="19" max="19" width="12.5" style="154" customWidth="1"/>
    <col min="20" max="20" width="11.75" style="155" customWidth="1"/>
    <col min="21" max="21" width="14.875" style="155" customWidth="1"/>
    <col min="22" max="22" width="13.875" style="155" customWidth="1"/>
    <col min="23" max="23" width="14.75" style="155" customWidth="1"/>
    <col min="24" max="24" width="15.5" style="155" customWidth="1"/>
    <col min="25" max="25" width="15.375" style="155" customWidth="1"/>
    <col min="26" max="26" width="11.375" style="155" customWidth="1"/>
    <col min="27" max="27" width="11" style="155" customWidth="1"/>
    <col min="28" max="28" width="10.125" style="155" customWidth="1"/>
    <col min="29" max="29" width="12.25" style="155" customWidth="1"/>
    <col min="30" max="30" width="13.375" style="155" customWidth="1"/>
    <col min="31" max="31" width="12.25" style="155" customWidth="1"/>
    <col min="32" max="32" width="16.5" style="156" customWidth="1"/>
    <col min="33" max="16384" width="9" style="144"/>
  </cols>
  <sheetData>
    <row r="1" spans="1:32" ht="44.25" customHeight="1">
      <c r="A1" s="180" t="s">
        <v>413</v>
      </c>
    </row>
    <row r="2" spans="1:32" s="143" customFormat="1" ht="52.5" customHeight="1">
      <c r="A2" s="140" t="s">
        <v>452</v>
      </c>
      <c r="B2" s="140"/>
      <c r="C2" s="140"/>
      <c r="D2" s="140"/>
      <c r="E2" s="140"/>
      <c r="F2" s="141"/>
      <c r="G2" s="141"/>
      <c r="H2" s="141"/>
      <c r="I2" s="141"/>
      <c r="J2" s="141"/>
      <c r="K2" s="141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2"/>
    </row>
    <row r="3" spans="1:32" s="143" customFormat="1" ht="47.25" customHeight="1">
      <c r="A3" s="140"/>
      <c r="B3" s="140"/>
      <c r="C3" s="140"/>
      <c r="D3" s="140"/>
      <c r="E3" s="140"/>
      <c r="F3" s="141"/>
      <c r="G3" s="141"/>
      <c r="H3" s="141"/>
      <c r="I3" s="141"/>
      <c r="J3" s="141"/>
      <c r="K3" s="141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79" t="s">
        <v>412</v>
      </c>
    </row>
    <row r="4" spans="1:32" ht="54" customHeight="1">
      <c r="A4" s="274" t="s">
        <v>192</v>
      </c>
      <c r="B4" s="274" t="s">
        <v>227</v>
      </c>
      <c r="C4" s="274" t="s">
        <v>228</v>
      </c>
      <c r="D4" s="274" t="s">
        <v>229</v>
      </c>
      <c r="E4" s="274"/>
      <c r="F4" s="274"/>
      <c r="G4" s="264" t="s">
        <v>230</v>
      </c>
      <c r="H4" s="264"/>
      <c r="I4" s="264"/>
      <c r="J4" s="264"/>
      <c r="K4" s="264"/>
      <c r="L4" s="265" t="s">
        <v>231</v>
      </c>
      <c r="M4" s="266"/>
      <c r="N4" s="266"/>
      <c r="O4" s="267"/>
      <c r="P4" s="274" t="s">
        <v>232</v>
      </c>
      <c r="Q4" s="274"/>
      <c r="R4" s="274"/>
      <c r="S4" s="274"/>
      <c r="T4" s="274"/>
      <c r="U4" s="274"/>
      <c r="V4" s="274"/>
      <c r="W4" s="274"/>
      <c r="X4" s="274"/>
      <c r="Y4" s="274"/>
      <c r="Z4" s="263" t="s">
        <v>233</v>
      </c>
      <c r="AA4" s="263"/>
      <c r="AB4" s="263"/>
      <c r="AC4" s="274" t="s">
        <v>420</v>
      </c>
      <c r="AD4" s="263" t="s">
        <v>411</v>
      </c>
      <c r="AE4" s="275" t="s">
        <v>5</v>
      </c>
      <c r="AF4" s="275" t="s">
        <v>9</v>
      </c>
    </row>
    <row r="5" spans="1:32" s="145" customFormat="1" ht="21.6" customHeight="1">
      <c r="A5" s="274"/>
      <c r="B5" s="274"/>
      <c r="C5" s="274"/>
      <c r="D5" s="274"/>
      <c r="E5" s="274"/>
      <c r="F5" s="274"/>
      <c r="G5" s="264"/>
      <c r="H5" s="264"/>
      <c r="I5" s="264"/>
      <c r="J5" s="264"/>
      <c r="K5" s="264"/>
      <c r="L5" s="268"/>
      <c r="M5" s="269"/>
      <c r="N5" s="269"/>
      <c r="O5" s="270"/>
      <c r="P5" s="263" t="s">
        <v>235</v>
      </c>
      <c r="Q5" s="263"/>
      <c r="R5" s="263"/>
      <c r="S5" s="274" t="s">
        <v>236</v>
      </c>
      <c r="T5" s="274"/>
      <c r="U5" s="274"/>
      <c r="V5" s="274"/>
      <c r="W5" s="263" t="s">
        <v>237</v>
      </c>
      <c r="X5" s="263"/>
      <c r="Y5" s="263"/>
      <c r="Z5" s="263"/>
      <c r="AA5" s="263"/>
      <c r="AB5" s="263"/>
      <c r="AC5" s="274"/>
      <c r="AD5" s="263"/>
      <c r="AE5" s="275"/>
      <c r="AF5" s="275"/>
    </row>
    <row r="6" spans="1:32" s="145" customFormat="1" ht="101.25" customHeight="1">
      <c r="A6" s="274"/>
      <c r="B6" s="274"/>
      <c r="C6" s="274"/>
      <c r="D6" s="274" t="s">
        <v>3</v>
      </c>
      <c r="E6" s="274" t="s">
        <v>238</v>
      </c>
      <c r="F6" s="274"/>
      <c r="G6" s="263" t="s">
        <v>204</v>
      </c>
      <c r="H6" s="263" t="s">
        <v>205</v>
      </c>
      <c r="I6" s="263" t="s">
        <v>206</v>
      </c>
      <c r="J6" s="263" t="s">
        <v>239</v>
      </c>
      <c r="K6" s="263" t="s">
        <v>240</v>
      </c>
      <c r="L6" s="271"/>
      <c r="M6" s="272"/>
      <c r="N6" s="272"/>
      <c r="O6" s="273"/>
      <c r="P6" s="263"/>
      <c r="Q6" s="263"/>
      <c r="R6" s="263"/>
      <c r="S6" s="274"/>
      <c r="T6" s="274"/>
      <c r="U6" s="274"/>
      <c r="V6" s="274"/>
      <c r="W6" s="263"/>
      <c r="X6" s="263"/>
      <c r="Y6" s="263"/>
      <c r="Z6" s="263"/>
      <c r="AA6" s="263"/>
      <c r="AB6" s="263"/>
      <c r="AC6" s="274"/>
      <c r="AD6" s="263"/>
      <c r="AE6" s="275"/>
      <c r="AF6" s="275"/>
    </row>
    <row r="7" spans="1:32" s="145" customFormat="1" ht="88.5" customHeight="1">
      <c r="A7" s="274"/>
      <c r="B7" s="274"/>
      <c r="C7" s="274"/>
      <c r="D7" s="274"/>
      <c r="E7" s="177" t="s">
        <v>241</v>
      </c>
      <c r="F7" s="177" t="s">
        <v>242</v>
      </c>
      <c r="G7" s="264" t="s">
        <v>204</v>
      </c>
      <c r="H7" s="264" t="s">
        <v>205</v>
      </c>
      <c r="I7" s="264" t="s">
        <v>206</v>
      </c>
      <c r="J7" s="264" t="s">
        <v>207</v>
      </c>
      <c r="K7" s="264" t="s">
        <v>208</v>
      </c>
      <c r="L7" s="178" t="s">
        <v>10</v>
      </c>
      <c r="M7" s="178" t="s">
        <v>204</v>
      </c>
      <c r="N7" s="178" t="s">
        <v>206</v>
      </c>
      <c r="O7" s="178" t="s">
        <v>243</v>
      </c>
      <c r="P7" s="177" t="s">
        <v>10</v>
      </c>
      <c r="Q7" s="177" t="s">
        <v>414</v>
      </c>
      <c r="R7" s="177" t="s">
        <v>415</v>
      </c>
      <c r="S7" s="177" t="s">
        <v>244</v>
      </c>
      <c r="T7" s="177" t="s">
        <v>10</v>
      </c>
      <c r="U7" s="177" t="s">
        <v>414</v>
      </c>
      <c r="V7" s="177" t="s">
        <v>415</v>
      </c>
      <c r="W7" s="177" t="s">
        <v>10</v>
      </c>
      <c r="X7" s="177" t="s">
        <v>414</v>
      </c>
      <c r="Y7" s="177" t="s">
        <v>416</v>
      </c>
      <c r="Z7" s="177" t="s">
        <v>10</v>
      </c>
      <c r="AA7" s="178" t="s">
        <v>204</v>
      </c>
      <c r="AB7" s="177" t="s">
        <v>206</v>
      </c>
      <c r="AC7" s="178" t="s">
        <v>204</v>
      </c>
      <c r="AD7" s="177" t="s">
        <v>206</v>
      </c>
      <c r="AE7" s="275"/>
      <c r="AF7" s="275"/>
    </row>
    <row r="8" spans="1:32" s="147" customFormat="1" ht="46.5" customHeight="1">
      <c r="A8" s="148" t="s">
        <v>210</v>
      </c>
      <c r="B8" s="148" t="s">
        <v>3</v>
      </c>
      <c r="C8" s="148">
        <f>SUM(C9:C145)</f>
        <v>1464124</v>
      </c>
      <c r="D8" s="148">
        <f>SUM(D9:D145)</f>
        <v>285592</v>
      </c>
      <c r="E8" s="148">
        <f>SUM(E9:E145)</f>
        <v>142723</v>
      </c>
      <c r="F8" s="148">
        <f>SUM(F9:F145)</f>
        <v>142869</v>
      </c>
      <c r="G8" s="148"/>
      <c r="H8" s="148"/>
      <c r="I8" s="148"/>
      <c r="J8" s="148"/>
      <c r="K8" s="148"/>
      <c r="L8" s="148">
        <f t="shared" ref="L8:AB8" si="0">SUM(L9:L145)</f>
        <v>57103.80000000001</v>
      </c>
      <c r="M8" s="148">
        <f t="shared" si="0"/>
        <v>40003.180000000015</v>
      </c>
      <c r="N8" s="148">
        <f t="shared" si="0"/>
        <v>10492.87</v>
      </c>
      <c r="O8" s="148">
        <f t="shared" si="0"/>
        <v>6607.7500000000009</v>
      </c>
      <c r="P8" s="148">
        <f t="shared" si="0"/>
        <v>49044.39</v>
      </c>
      <c r="Q8" s="148">
        <f t="shared" si="0"/>
        <v>36880.840000000011</v>
      </c>
      <c r="R8" s="148">
        <f t="shared" si="0"/>
        <v>12163.550000000001</v>
      </c>
      <c r="S8" s="148">
        <f t="shared" si="0"/>
        <v>254801</v>
      </c>
      <c r="T8" s="148">
        <f t="shared" si="0"/>
        <v>45101.609999999993</v>
      </c>
      <c r="U8" s="148">
        <f t="shared" si="0"/>
        <v>35527.479999999996</v>
      </c>
      <c r="V8" s="148">
        <f t="shared" si="0"/>
        <v>9574.1299999999992</v>
      </c>
      <c r="W8" s="148">
        <f t="shared" si="0"/>
        <v>3942.7799999999997</v>
      </c>
      <c r="X8" s="148">
        <f t="shared" si="0"/>
        <v>1353.3600000000004</v>
      </c>
      <c r="Y8" s="148">
        <f t="shared" si="0"/>
        <v>2589.4199999999996</v>
      </c>
      <c r="Z8" s="148">
        <f t="shared" si="0"/>
        <v>44140</v>
      </c>
      <c r="AA8" s="148">
        <f t="shared" si="0"/>
        <v>33195</v>
      </c>
      <c r="AB8" s="148">
        <f t="shared" si="0"/>
        <v>10945</v>
      </c>
      <c r="AC8" s="148">
        <v>3786</v>
      </c>
      <c r="AD8" s="148">
        <v>-1372.7300000000005</v>
      </c>
      <c r="AE8" s="148">
        <f>SUM(AE9:AE145)</f>
        <v>0</v>
      </c>
      <c r="AF8" s="148"/>
    </row>
    <row r="9" spans="1:32">
      <c r="A9" s="276" t="s">
        <v>16</v>
      </c>
      <c r="B9" s="31" t="s">
        <v>18</v>
      </c>
      <c r="C9" s="30">
        <v>102169</v>
      </c>
      <c r="D9" s="30">
        <v>3198</v>
      </c>
      <c r="E9" s="30">
        <v>1485</v>
      </c>
      <c r="F9" s="30">
        <v>1713</v>
      </c>
      <c r="G9" s="30">
        <v>0.6</v>
      </c>
      <c r="H9" s="30">
        <v>0.4</v>
      </c>
      <c r="I9" s="30">
        <v>0</v>
      </c>
      <c r="J9" s="30">
        <v>1</v>
      </c>
      <c r="K9" s="30">
        <v>0</v>
      </c>
      <c r="L9" s="30">
        <f t="shared" ref="L9:L69" si="1">M9+N9+O9</f>
        <v>616.79999999999995</v>
      </c>
      <c r="M9" s="30">
        <f>ROUND((E9*0.3+F9*0.1)*G9,2)</f>
        <v>370.08</v>
      </c>
      <c r="N9" s="30">
        <f>ROUND((E9*0.3+F9*0.1)*H9*I9,2)</f>
        <v>0</v>
      </c>
      <c r="O9" s="30">
        <f>ROUND((E9*0.3+F9*0.1)*H9*(1-I9),2)</f>
        <v>246.72</v>
      </c>
      <c r="P9" s="30">
        <f t="shared" ref="P9:P69" si="2">Q9+R9</f>
        <v>338.65</v>
      </c>
      <c r="Q9" s="30">
        <v>338.65</v>
      </c>
      <c r="R9" s="30">
        <v>0</v>
      </c>
      <c r="S9" s="151">
        <v>3198</v>
      </c>
      <c r="T9" s="30">
        <f t="shared" ref="T9:T69" si="3">U9+V9</f>
        <v>383.76</v>
      </c>
      <c r="U9" s="30">
        <f t="shared" ref="U9:U37" si="4">ROUND((S9*0.2)*G9,2)</f>
        <v>383.76</v>
      </c>
      <c r="V9" s="30">
        <f t="shared" ref="V9:V37" si="5">ROUND((S9*0.2)*H9*I9,2)</f>
        <v>0</v>
      </c>
      <c r="W9" s="30">
        <f t="shared" ref="W9:W69" si="6">X9+Y9</f>
        <v>-45.110000000000014</v>
      </c>
      <c r="X9" s="30">
        <f t="shared" ref="X9:Y69" si="7">Q9-U9</f>
        <v>-45.110000000000014</v>
      </c>
      <c r="Y9" s="30">
        <f t="shared" si="7"/>
        <v>0</v>
      </c>
      <c r="Z9" s="30">
        <f t="shared" ref="Z9:Z69" si="8">AA9+AB9</f>
        <v>305</v>
      </c>
      <c r="AA9" s="31">
        <v>305</v>
      </c>
      <c r="AB9" s="30">
        <v>0</v>
      </c>
      <c r="AC9" s="30">
        <v>76.58</v>
      </c>
      <c r="AD9" s="148">
        <v>33.61</v>
      </c>
      <c r="AE9" s="30"/>
      <c r="AF9" s="149"/>
    </row>
    <row r="10" spans="1:32">
      <c r="A10" s="277"/>
      <c r="B10" s="31" t="s">
        <v>23</v>
      </c>
      <c r="C10" s="30">
        <v>0</v>
      </c>
      <c r="D10" s="30">
        <v>0</v>
      </c>
      <c r="E10" s="30">
        <v>0</v>
      </c>
      <c r="F10" s="30">
        <v>0</v>
      </c>
      <c r="G10" s="30">
        <v>0.6</v>
      </c>
      <c r="H10" s="30">
        <v>0.4</v>
      </c>
      <c r="I10" s="30">
        <v>0.2</v>
      </c>
      <c r="J10" s="30">
        <v>0.8</v>
      </c>
      <c r="K10" s="30">
        <v>0</v>
      </c>
      <c r="L10" s="30">
        <f t="shared" si="1"/>
        <v>0</v>
      </c>
      <c r="M10" s="30">
        <f t="shared" ref="M10:M73" si="9">ROUND((E10*0.3+F10*0.1)*G10,2)</f>
        <v>0</v>
      </c>
      <c r="N10" s="30">
        <f t="shared" ref="N10:N73" si="10">ROUND((E10*0.3+F10*0.1)*H10*I10,2)</f>
        <v>0</v>
      </c>
      <c r="O10" s="30">
        <f t="shared" ref="O10:O73" si="11">ROUND((E10*0.3+F10*0.1)*H10*(1-I10),2)</f>
        <v>0</v>
      </c>
      <c r="P10" s="30">
        <f t="shared" si="2"/>
        <v>0.59</v>
      </c>
      <c r="Q10" s="30">
        <v>0.51</v>
      </c>
      <c r="R10" s="30">
        <v>0.08</v>
      </c>
      <c r="S10" s="151">
        <v>0</v>
      </c>
      <c r="T10" s="30">
        <f t="shared" si="3"/>
        <v>0</v>
      </c>
      <c r="U10" s="30">
        <f t="shared" si="4"/>
        <v>0</v>
      </c>
      <c r="V10" s="30">
        <f t="shared" si="5"/>
        <v>0</v>
      </c>
      <c r="W10" s="30">
        <f t="shared" si="6"/>
        <v>0.59</v>
      </c>
      <c r="X10" s="30">
        <f t="shared" si="7"/>
        <v>0.51</v>
      </c>
      <c r="Y10" s="30">
        <f t="shared" si="7"/>
        <v>0.08</v>
      </c>
      <c r="Z10" s="30">
        <f t="shared" si="8"/>
        <v>0</v>
      </c>
      <c r="AA10" s="31">
        <v>0</v>
      </c>
      <c r="AB10" s="30">
        <v>0</v>
      </c>
      <c r="AC10" s="30">
        <v>-0.35</v>
      </c>
      <c r="AD10" s="148">
        <v>-0.24</v>
      </c>
      <c r="AE10" s="30"/>
      <c r="AF10" s="149"/>
    </row>
    <row r="11" spans="1:32">
      <c r="A11" s="277"/>
      <c r="B11" s="31" t="s">
        <v>24</v>
      </c>
      <c r="C11" s="30">
        <v>1743</v>
      </c>
      <c r="D11" s="30">
        <v>257</v>
      </c>
      <c r="E11" s="30">
        <v>119</v>
      </c>
      <c r="F11" s="30">
        <v>138</v>
      </c>
      <c r="G11" s="30">
        <v>0.6</v>
      </c>
      <c r="H11" s="30">
        <v>0.4</v>
      </c>
      <c r="I11" s="30">
        <v>0.2</v>
      </c>
      <c r="J11" s="30">
        <v>0.8</v>
      </c>
      <c r="K11" s="30">
        <v>0</v>
      </c>
      <c r="L11" s="30">
        <f t="shared" si="1"/>
        <v>49.5</v>
      </c>
      <c r="M11" s="30">
        <f t="shared" si="9"/>
        <v>29.7</v>
      </c>
      <c r="N11" s="30">
        <f t="shared" si="10"/>
        <v>3.96</v>
      </c>
      <c r="O11" s="30">
        <f t="shared" si="11"/>
        <v>15.84</v>
      </c>
      <c r="P11" s="30">
        <f t="shared" si="2"/>
        <v>36.270000000000003</v>
      </c>
      <c r="Q11" s="30">
        <v>31.12</v>
      </c>
      <c r="R11" s="30">
        <v>5.15</v>
      </c>
      <c r="S11" s="151">
        <v>257</v>
      </c>
      <c r="T11" s="30">
        <f t="shared" si="3"/>
        <v>34.950000000000003</v>
      </c>
      <c r="U11" s="30">
        <f t="shared" si="4"/>
        <v>30.84</v>
      </c>
      <c r="V11" s="30">
        <f t="shared" si="5"/>
        <v>4.1100000000000003</v>
      </c>
      <c r="W11" s="30">
        <f t="shared" si="6"/>
        <v>1.3200000000000012</v>
      </c>
      <c r="X11" s="30">
        <f t="shared" si="7"/>
        <v>0.28000000000000114</v>
      </c>
      <c r="Y11" s="30">
        <f t="shared" si="7"/>
        <v>1.04</v>
      </c>
      <c r="Z11" s="30">
        <f t="shared" si="8"/>
        <v>33</v>
      </c>
      <c r="AA11" s="31">
        <v>28</v>
      </c>
      <c r="AB11" s="30">
        <v>5</v>
      </c>
      <c r="AC11" s="30">
        <v>0.99</v>
      </c>
      <c r="AD11" s="148">
        <v>-1.6500000000000037</v>
      </c>
      <c r="AE11" s="30"/>
      <c r="AF11" s="149"/>
    </row>
    <row r="12" spans="1:32">
      <c r="A12" s="277"/>
      <c r="B12" s="31" t="s">
        <v>25</v>
      </c>
      <c r="C12" s="30">
        <v>3706</v>
      </c>
      <c r="D12" s="30">
        <v>115</v>
      </c>
      <c r="E12" s="30">
        <v>53</v>
      </c>
      <c r="F12" s="30">
        <v>62</v>
      </c>
      <c r="G12" s="30">
        <v>0.6</v>
      </c>
      <c r="H12" s="30">
        <v>0.4</v>
      </c>
      <c r="I12" s="30">
        <v>0.2</v>
      </c>
      <c r="J12" s="30">
        <v>0.8</v>
      </c>
      <c r="K12" s="30">
        <v>0</v>
      </c>
      <c r="L12" s="30">
        <f t="shared" si="1"/>
        <v>22.1</v>
      </c>
      <c r="M12" s="30">
        <f t="shared" si="9"/>
        <v>13.26</v>
      </c>
      <c r="N12" s="30">
        <f t="shared" si="10"/>
        <v>1.77</v>
      </c>
      <c r="O12" s="30">
        <f t="shared" si="11"/>
        <v>7.07</v>
      </c>
      <c r="P12" s="30">
        <f t="shared" si="2"/>
        <v>21.369999999999997</v>
      </c>
      <c r="Q12" s="30">
        <v>18.329999999999998</v>
      </c>
      <c r="R12" s="30">
        <v>3.04</v>
      </c>
      <c r="S12" s="151">
        <v>115</v>
      </c>
      <c r="T12" s="30">
        <f t="shared" si="3"/>
        <v>15.64</v>
      </c>
      <c r="U12" s="30">
        <f t="shared" si="4"/>
        <v>13.8</v>
      </c>
      <c r="V12" s="30">
        <f t="shared" si="5"/>
        <v>1.84</v>
      </c>
      <c r="W12" s="30">
        <f t="shared" si="6"/>
        <v>5.7299999999999978</v>
      </c>
      <c r="X12" s="30">
        <f t="shared" si="7"/>
        <v>4.5299999999999976</v>
      </c>
      <c r="Y12" s="30">
        <f t="shared" si="7"/>
        <v>1.2</v>
      </c>
      <c r="Z12" s="30">
        <f t="shared" si="8"/>
        <v>19</v>
      </c>
      <c r="AA12" s="31">
        <v>16</v>
      </c>
      <c r="AB12" s="30">
        <v>3</v>
      </c>
      <c r="AC12" s="30">
        <v>-5.05</v>
      </c>
      <c r="AD12" s="148">
        <v>-4.6499999999999995</v>
      </c>
      <c r="AE12" s="30"/>
      <c r="AF12" s="149"/>
    </row>
    <row r="13" spans="1:32">
      <c r="A13" s="277"/>
      <c r="B13" s="31" t="s">
        <v>26</v>
      </c>
      <c r="C13" s="30">
        <v>999</v>
      </c>
      <c r="D13" s="30">
        <v>156</v>
      </c>
      <c r="E13" s="30">
        <v>72</v>
      </c>
      <c r="F13" s="30">
        <v>84</v>
      </c>
      <c r="G13" s="30">
        <v>0.6</v>
      </c>
      <c r="H13" s="30">
        <v>0.4</v>
      </c>
      <c r="I13" s="30">
        <v>0.2</v>
      </c>
      <c r="J13" s="30">
        <v>0.8</v>
      </c>
      <c r="K13" s="30">
        <v>0</v>
      </c>
      <c r="L13" s="30">
        <f t="shared" si="1"/>
        <v>30</v>
      </c>
      <c r="M13" s="30">
        <f t="shared" si="9"/>
        <v>18</v>
      </c>
      <c r="N13" s="30">
        <f t="shared" si="10"/>
        <v>2.4</v>
      </c>
      <c r="O13" s="30">
        <f t="shared" si="11"/>
        <v>9.6</v>
      </c>
      <c r="P13" s="30">
        <f t="shared" si="2"/>
        <v>23.03</v>
      </c>
      <c r="Q13" s="30">
        <v>19.760000000000002</v>
      </c>
      <c r="R13" s="30">
        <v>3.27</v>
      </c>
      <c r="S13" s="151">
        <v>156</v>
      </c>
      <c r="T13" s="30">
        <f t="shared" si="3"/>
        <v>21.22</v>
      </c>
      <c r="U13" s="30">
        <f t="shared" si="4"/>
        <v>18.72</v>
      </c>
      <c r="V13" s="30">
        <f t="shared" si="5"/>
        <v>2.5</v>
      </c>
      <c r="W13" s="30">
        <f t="shared" si="6"/>
        <v>1.8100000000000027</v>
      </c>
      <c r="X13" s="30">
        <f t="shared" si="7"/>
        <v>1.0400000000000027</v>
      </c>
      <c r="Y13" s="30">
        <f t="shared" si="7"/>
        <v>0.77</v>
      </c>
      <c r="Z13" s="30">
        <f t="shared" si="8"/>
        <v>21</v>
      </c>
      <c r="AA13" s="31">
        <v>18</v>
      </c>
      <c r="AB13" s="30">
        <v>3</v>
      </c>
      <c r="AC13" s="30">
        <v>-0.72</v>
      </c>
      <c r="AD13" s="148">
        <v>-1.6900000000000037</v>
      </c>
      <c r="AE13" s="30"/>
      <c r="AF13" s="149"/>
    </row>
    <row r="14" spans="1:32">
      <c r="A14" s="277"/>
      <c r="B14" s="31" t="s">
        <v>22</v>
      </c>
      <c r="C14" s="30">
        <v>1990</v>
      </c>
      <c r="D14" s="30">
        <v>71</v>
      </c>
      <c r="E14" s="30">
        <v>33</v>
      </c>
      <c r="F14" s="30">
        <v>38</v>
      </c>
      <c r="G14" s="30">
        <v>0.6</v>
      </c>
      <c r="H14" s="30">
        <v>0.4</v>
      </c>
      <c r="I14" s="30">
        <v>0.2</v>
      </c>
      <c r="J14" s="30">
        <v>0.8</v>
      </c>
      <c r="K14" s="30">
        <v>0</v>
      </c>
      <c r="L14" s="30">
        <f t="shared" si="1"/>
        <v>13.7</v>
      </c>
      <c r="M14" s="30">
        <f t="shared" si="9"/>
        <v>8.2200000000000006</v>
      </c>
      <c r="N14" s="30">
        <f t="shared" si="10"/>
        <v>1.1000000000000001</v>
      </c>
      <c r="O14" s="30">
        <f t="shared" si="11"/>
        <v>4.38</v>
      </c>
      <c r="P14" s="30">
        <f t="shared" si="2"/>
        <v>11.32</v>
      </c>
      <c r="Q14" s="30">
        <v>9.7100000000000009</v>
      </c>
      <c r="R14" s="30">
        <v>1.61</v>
      </c>
      <c r="S14" s="151">
        <v>71</v>
      </c>
      <c r="T14" s="30">
        <f t="shared" si="3"/>
        <v>9.66</v>
      </c>
      <c r="U14" s="30">
        <f t="shared" si="4"/>
        <v>8.52</v>
      </c>
      <c r="V14" s="30">
        <f t="shared" si="5"/>
        <v>1.1399999999999999</v>
      </c>
      <c r="W14" s="30">
        <f t="shared" si="6"/>
        <v>1.6600000000000015</v>
      </c>
      <c r="X14" s="30">
        <f t="shared" si="7"/>
        <v>1.1900000000000013</v>
      </c>
      <c r="Y14" s="30">
        <f t="shared" si="7"/>
        <v>0.4700000000000002</v>
      </c>
      <c r="Z14" s="30">
        <f t="shared" si="8"/>
        <v>10</v>
      </c>
      <c r="AA14" s="31">
        <v>9</v>
      </c>
      <c r="AB14" s="30">
        <v>1</v>
      </c>
      <c r="AC14" s="30">
        <v>-1.37</v>
      </c>
      <c r="AD14" s="148">
        <v>-0.97000000000000153</v>
      </c>
      <c r="AE14" s="30"/>
      <c r="AF14" s="149"/>
    </row>
    <row r="15" spans="1:32">
      <c r="A15" s="277"/>
      <c r="B15" s="31" t="s">
        <v>21</v>
      </c>
      <c r="C15" s="30">
        <v>8105</v>
      </c>
      <c r="D15" s="30">
        <v>681</v>
      </c>
      <c r="E15" s="30">
        <v>316</v>
      </c>
      <c r="F15" s="30">
        <v>365</v>
      </c>
      <c r="G15" s="30">
        <v>0.6</v>
      </c>
      <c r="H15" s="30">
        <v>0.4</v>
      </c>
      <c r="I15" s="30">
        <v>0.2</v>
      </c>
      <c r="J15" s="30">
        <v>0.8</v>
      </c>
      <c r="K15" s="30">
        <v>0</v>
      </c>
      <c r="L15" s="30">
        <f t="shared" si="1"/>
        <v>131.30000000000001</v>
      </c>
      <c r="M15" s="30">
        <f t="shared" si="9"/>
        <v>78.78</v>
      </c>
      <c r="N15" s="30">
        <f t="shared" si="10"/>
        <v>10.5</v>
      </c>
      <c r="O15" s="30">
        <f t="shared" si="11"/>
        <v>42.02</v>
      </c>
      <c r="P15" s="30">
        <f t="shared" si="2"/>
        <v>95.97999999999999</v>
      </c>
      <c r="Q15" s="30">
        <v>82.35</v>
      </c>
      <c r="R15" s="30">
        <v>13.63</v>
      </c>
      <c r="S15" s="151">
        <v>681</v>
      </c>
      <c r="T15" s="30">
        <f t="shared" si="3"/>
        <v>92.62</v>
      </c>
      <c r="U15" s="30">
        <f t="shared" si="4"/>
        <v>81.72</v>
      </c>
      <c r="V15" s="30">
        <f t="shared" si="5"/>
        <v>10.9</v>
      </c>
      <c r="W15" s="30">
        <f t="shared" si="6"/>
        <v>3.3599999999999959</v>
      </c>
      <c r="X15" s="30">
        <f t="shared" si="7"/>
        <v>0.62999999999999545</v>
      </c>
      <c r="Y15" s="30">
        <f t="shared" si="7"/>
        <v>2.7300000000000004</v>
      </c>
      <c r="Z15" s="30">
        <f t="shared" si="8"/>
        <v>86</v>
      </c>
      <c r="AA15" s="31">
        <v>74</v>
      </c>
      <c r="AB15" s="30">
        <v>12</v>
      </c>
      <c r="AC15" s="30">
        <v>2.88</v>
      </c>
      <c r="AD15" s="148">
        <v>-2.9599999999999982</v>
      </c>
      <c r="AE15" s="30"/>
      <c r="AF15" s="149"/>
    </row>
    <row r="16" spans="1:32">
      <c r="A16" s="277"/>
      <c r="B16" s="31" t="s">
        <v>20</v>
      </c>
      <c r="C16" s="30">
        <v>15793</v>
      </c>
      <c r="D16" s="30">
        <v>1819</v>
      </c>
      <c r="E16" s="30">
        <v>413</v>
      </c>
      <c r="F16" s="30">
        <v>1406</v>
      </c>
      <c r="G16" s="30">
        <v>0.6</v>
      </c>
      <c r="H16" s="30">
        <v>0.4</v>
      </c>
      <c r="I16" s="30">
        <v>0.2</v>
      </c>
      <c r="J16" s="30">
        <v>0.8</v>
      </c>
      <c r="K16" s="30">
        <v>0</v>
      </c>
      <c r="L16" s="30">
        <f t="shared" si="1"/>
        <v>264.5</v>
      </c>
      <c r="M16" s="30">
        <f t="shared" si="9"/>
        <v>158.69999999999999</v>
      </c>
      <c r="N16" s="30">
        <f t="shared" si="10"/>
        <v>21.16</v>
      </c>
      <c r="O16" s="30">
        <f t="shared" si="11"/>
        <v>84.64</v>
      </c>
      <c r="P16" s="30">
        <f t="shared" si="2"/>
        <v>259.83999999999997</v>
      </c>
      <c r="Q16" s="30">
        <v>222.95</v>
      </c>
      <c r="R16" s="30">
        <v>36.89</v>
      </c>
      <c r="S16" s="151">
        <v>1819</v>
      </c>
      <c r="T16" s="30">
        <f t="shared" si="3"/>
        <v>247.38</v>
      </c>
      <c r="U16" s="30">
        <f t="shared" si="4"/>
        <v>218.28</v>
      </c>
      <c r="V16" s="30">
        <f t="shared" si="5"/>
        <v>29.1</v>
      </c>
      <c r="W16" s="30">
        <f t="shared" si="6"/>
        <v>12.459999999999987</v>
      </c>
      <c r="X16" s="30">
        <f t="shared" si="7"/>
        <v>4.6699999999999875</v>
      </c>
      <c r="Y16" s="30">
        <f t="shared" si="7"/>
        <v>7.7899999999999991</v>
      </c>
      <c r="Z16" s="30">
        <f t="shared" si="8"/>
        <v>234</v>
      </c>
      <c r="AA16" s="31">
        <v>201</v>
      </c>
      <c r="AB16" s="30">
        <v>33</v>
      </c>
      <c r="AC16" s="30">
        <v>-32.64</v>
      </c>
      <c r="AD16" s="148">
        <v>-33.959999999999994</v>
      </c>
      <c r="AE16" s="30"/>
      <c r="AF16" s="149"/>
    </row>
    <row r="17" spans="1:32" ht="24.75" customHeight="1">
      <c r="A17" s="277"/>
      <c r="B17" s="31" t="s">
        <v>28</v>
      </c>
      <c r="C17" s="30">
        <v>22035</v>
      </c>
      <c r="D17" s="30">
        <v>2125</v>
      </c>
      <c r="E17" s="30">
        <v>1060</v>
      </c>
      <c r="F17" s="30">
        <v>1065</v>
      </c>
      <c r="G17" s="30">
        <v>0.6</v>
      </c>
      <c r="H17" s="30">
        <v>0.4</v>
      </c>
      <c r="I17" s="30">
        <v>0.6</v>
      </c>
      <c r="J17" s="30">
        <v>0</v>
      </c>
      <c r="K17" s="30">
        <v>0.4</v>
      </c>
      <c r="L17" s="30">
        <f t="shared" si="1"/>
        <v>424.5</v>
      </c>
      <c r="M17" s="30">
        <f t="shared" si="9"/>
        <v>254.7</v>
      </c>
      <c r="N17" s="30">
        <f t="shared" si="10"/>
        <v>101.88</v>
      </c>
      <c r="O17" s="30">
        <f t="shared" si="11"/>
        <v>67.92</v>
      </c>
      <c r="P17" s="30">
        <f t="shared" si="2"/>
        <v>469.91</v>
      </c>
      <c r="Q17" s="30">
        <v>314.04000000000002</v>
      </c>
      <c r="R17" s="30">
        <v>155.87</v>
      </c>
      <c r="S17" s="151">
        <v>2125</v>
      </c>
      <c r="T17" s="30">
        <f t="shared" si="3"/>
        <v>357</v>
      </c>
      <c r="U17" s="30">
        <f t="shared" si="4"/>
        <v>255</v>
      </c>
      <c r="V17" s="30">
        <f t="shared" si="5"/>
        <v>102</v>
      </c>
      <c r="W17" s="30">
        <f t="shared" si="6"/>
        <v>112.91000000000003</v>
      </c>
      <c r="X17" s="30">
        <f t="shared" si="7"/>
        <v>59.04000000000002</v>
      </c>
      <c r="Y17" s="30">
        <f t="shared" si="7"/>
        <v>53.870000000000005</v>
      </c>
      <c r="Z17" s="30">
        <f t="shared" si="8"/>
        <v>423</v>
      </c>
      <c r="AA17" s="31">
        <v>283</v>
      </c>
      <c r="AB17" s="30">
        <v>140</v>
      </c>
      <c r="AC17" s="30">
        <v>-60.7</v>
      </c>
      <c r="AD17" s="148">
        <v>-118.63000000000004</v>
      </c>
      <c r="AE17" s="30"/>
      <c r="AF17" s="152"/>
    </row>
    <row r="18" spans="1:32" ht="32.25" customHeight="1">
      <c r="A18" s="278"/>
      <c r="B18" s="31" t="s">
        <v>27</v>
      </c>
      <c r="C18" s="30">
        <v>34826</v>
      </c>
      <c r="D18" s="30">
        <v>4709</v>
      </c>
      <c r="E18" s="30">
        <v>2187</v>
      </c>
      <c r="F18" s="30">
        <v>2522</v>
      </c>
      <c r="G18" s="30">
        <v>0.6</v>
      </c>
      <c r="H18" s="30">
        <v>0.4</v>
      </c>
      <c r="I18" s="30">
        <v>0.6</v>
      </c>
      <c r="J18" s="30">
        <v>0</v>
      </c>
      <c r="K18" s="30">
        <v>0.4</v>
      </c>
      <c r="L18" s="30">
        <f t="shared" si="1"/>
        <v>908.30000000000007</v>
      </c>
      <c r="M18" s="30">
        <f t="shared" si="9"/>
        <v>544.98</v>
      </c>
      <c r="N18" s="30">
        <f t="shared" si="10"/>
        <v>217.99</v>
      </c>
      <c r="O18" s="30">
        <f t="shared" si="11"/>
        <v>145.33000000000001</v>
      </c>
      <c r="P18" s="30">
        <f t="shared" si="2"/>
        <v>765.25</v>
      </c>
      <c r="Q18" s="30">
        <v>511.4</v>
      </c>
      <c r="R18" s="30">
        <v>253.85</v>
      </c>
      <c r="S18" s="151">
        <v>4709</v>
      </c>
      <c r="T18" s="30">
        <f t="shared" si="3"/>
        <v>791.11</v>
      </c>
      <c r="U18" s="30">
        <f t="shared" si="4"/>
        <v>565.08000000000004</v>
      </c>
      <c r="V18" s="30">
        <f t="shared" si="5"/>
        <v>226.03</v>
      </c>
      <c r="W18" s="30">
        <f t="shared" si="6"/>
        <v>-25.86000000000007</v>
      </c>
      <c r="X18" s="30">
        <f t="shared" si="7"/>
        <v>-53.680000000000064</v>
      </c>
      <c r="Y18" s="30">
        <f t="shared" si="7"/>
        <v>27.819999999999993</v>
      </c>
      <c r="Z18" s="30">
        <f t="shared" si="8"/>
        <v>688</v>
      </c>
      <c r="AA18" s="31">
        <v>460</v>
      </c>
      <c r="AB18" s="30">
        <v>228</v>
      </c>
      <c r="AC18" s="30">
        <v>96.37</v>
      </c>
      <c r="AD18" s="148">
        <v>4.4600000000001501</v>
      </c>
      <c r="AE18" s="30"/>
      <c r="AF18" s="149"/>
    </row>
    <row r="19" spans="1:32">
      <c r="A19" s="276" t="s">
        <v>29</v>
      </c>
      <c r="B19" s="31" t="s">
        <v>31</v>
      </c>
      <c r="C19" s="30">
        <v>27983</v>
      </c>
      <c r="D19" s="30">
        <v>4197</v>
      </c>
      <c r="E19" s="30">
        <v>1949</v>
      </c>
      <c r="F19" s="30">
        <v>2248</v>
      </c>
      <c r="G19" s="30">
        <v>0.6</v>
      </c>
      <c r="H19" s="30">
        <v>0.4</v>
      </c>
      <c r="I19" s="30">
        <v>0</v>
      </c>
      <c r="J19" s="30">
        <v>1</v>
      </c>
      <c r="K19" s="30">
        <v>0</v>
      </c>
      <c r="L19" s="30">
        <f t="shared" si="1"/>
        <v>809.5</v>
      </c>
      <c r="M19" s="30">
        <f t="shared" si="9"/>
        <v>485.7</v>
      </c>
      <c r="N19" s="30">
        <f t="shared" si="10"/>
        <v>0</v>
      </c>
      <c r="O19" s="30">
        <f t="shared" si="11"/>
        <v>323.8</v>
      </c>
      <c r="P19" s="30">
        <f t="shared" si="2"/>
        <v>428.08</v>
      </c>
      <c r="Q19" s="30">
        <v>428.08</v>
      </c>
      <c r="R19" s="30">
        <v>0</v>
      </c>
      <c r="S19" s="151">
        <v>1213</v>
      </c>
      <c r="T19" s="30">
        <f t="shared" si="3"/>
        <v>145.56</v>
      </c>
      <c r="U19" s="30">
        <f t="shared" si="4"/>
        <v>145.56</v>
      </c>
      <c r="V19" s="30">
        <f t="shared" si="5"/>
        <v>0</v>
      </c>
      <c r="W19" s="30">
        <f t="shared" si="6"/>
        <v>282.52</v>
      </c>
      <c r="X19" s="30">
        <f t="shared" si="7"/>
        <v>282.52</v>
      </c>
      <c r="Y19" s="30">
        <f t="shared" si="7"/>
        <v>0</v>
      </c>
      <c r="Z19" s="30">
        <f t="shared" si="8"/>
        <v>385</v>
      </c>
      <c r="AA19" s="31">
        <v>385</v>
      </c>
      <c r="AB19" s="30">
        <v>0</v>
      </c>
      <c r="AC19" s="30">
        <v>-126.37</v>
      </c>
      <c r="AD19" s="148">
        <v>-55.449999999999989</v>
      </c>
      <c r="AE19" s="30"/>
      <c r="AF19" s="149"/>
    </row>
    <row r="20" spans="1:32">
      <c r="A20" s="277"/>
      <c r="B20" s="31" t="s">
        <v>36</v>
      </c>
      <c r="C20" s="30">
        <v>5350</v>
      </c>
      <c r="D20" s="30">
        <v>803</v>
      </c>
      <c r="E20" s="30">
        <v>373</v>
      </c>
      <c r="F20" s="30">
        <v>430</v>
      </c>
      <c r="G20" s="30">
        <v>0.6</v>
      </c>
      <c r="H20" s="30">
        <v>0.4</v>
      </c>
      <c r="I20" s="30">
        <v>0.65</v>
      </c>
      <c r="J20" s="30">
        <v>0</v>
      </c>
      <c r="K20" s="30">
        <v>0.35</v>
      </c>
      <c r="L20" s="30">
        <f t="shared" si="1"/>
        <v>154.9</v>
      </c>
      <c r="M20" s="30">
        <f t="shared" si="9"/>
        <v>92.94</v>
      </c>
      <c r="N20" s="30">
        <f t="shared" si="10"/>
        <v>40.270000000000003</v>
      </c>
      <c r="O20" s="30">
        <f t="shared" si="11"/>
        <v>21.69</v>
      </c>
      <c r="P20" s="30">
        <f t="shared" si="2"/>
        <v>159.57</v>
      </c>
      <c r="Q20" s="30">
        <v>108.57</v>
      </c>
      <c r="R20" s="30">
        <v>51</v>
      </c>
      <c r="S20" s="151">
        <v>884</v>
      </c>
      <c r="T20" s="30">
        <f t="shared" si="3"/>
        <v>152.05000000000001</v>
      </c>
      <c r="U20" s="30">
        <f t="shared" si="4"/>
        <v>106.08</v>
      </c>
      <c r="V20" s="30">
        <f t="shared" si="5"/>
        <v>45.97</v>
      </c>
      <c r="W20" s="30">
        <f t="shared" si="6"/>
        <v>7.519999999999996</v>
      </c>
      <c r="X20" s="30">
        <f t="shared" si="7"/>
        <v>2.4899999999999949</v>
      </c>
      <c r="Y20" s="30">
        <f t="shared" si="7"/>
        <v>5.0300000000000011</v>
      </c>
      <c r="Z20" s="30">
        <f t="shared" si="8"/>
        <v>143</v>
      </c>
      <c r="AA20" s="31">
        <v>93</v>
      </c>
      <c r="AB20" s="30">
        <v>50</v>
      </c>
      <c r="AC20" s="30">
        <v>-1.77</v>
      </c>
      <c r="AD20" s="148">
        <v>-15.539999999999988</v>
      </c>
      <c r="AE20" s="30"/>
      <c r="AF20" s="152"/>
    </row>
    <row r="21" spans="1:32">
      <c r="A21" s="277"/>
      <c r="B21" s="31" t="s">
        <v>38</v>
      </c>
      <c r="C21" s="30">
        <v>14144</v>
      </c>
      <c r="D21" s="30">
        <v>2122</v>
      </c>
      <c r="E21" s="30">
        <v>986</v>
      </c>
      <c r="F21" s="30">
        <v>1136</v>
      </c>
      <c r="G21" s="30">
        <v>0.6</v>
      </c>
      <c r="H21" s="30">
        <v>0.4</v>
      </c>
      <c r="I21" s="30">
        <v>0.65</v>
      </c>
      <c r="J21" s="30">
        <v>0</v>
      </c>
      <c r="K21" s="30">
        <v>0.35</v>
      </c>
      <c r="L21" s="30">
        <f t="shared" si="1"/>
        <v>409.4</v>
      </c>
      <c r="M21" s="30">
        <f t="shared" si="9"/>
        <v>245.64</v>
      </c>
      <c r="N21" s="30">
        <f t="shared" si="10"/>
        <v>106.44</v>
      </c>
      <c r="O21" s="30">
        <f t="shared" si="11"/>
        <v>57.32</v>
      </c>
      <c r="P21" s="30">
        <f t="shared" si="2"/>
        <v>354.52</v>
      </c>
      <c r="Q21" s="30">
        <v>230.55</v>
      </c>
      <c r="R21" s="30">
        <v>123.97</v>
      </c>
      <c r="S21" s="151">
        <v>1836</v>
      </c>
      <c r="T21" s="30">
        <f t="shared" si="3"/>
        <v>315.78999999999996</v>
      </c>
      <c r="U21" s="30">
        <f t="shared" si="4"/>
        <v>220.32</v>
      </c>
      <c r="V21" s="30">
        <f t="shared" si="5"/>
        <v>95.47</v>
      </c>
      <c r="W21" s="30">
        <f t="shared" si="6"/>
        <v>38.730000000000018</v>
      </c>
      <c r="X21" s="30">
        <f t="shared" si="7"/>
        <v>10.230000000000018</v>
      </c>
      <c r="Y21" s="30">
        <f t="shared" si="7"/>
        <v>28.5</v>
      </c>
      <c r="Z21" s="30">
        <f t="shared" si="8"/>
        <v>319</v>
      </c>
      <c r="AA21" s="31">
        <v>207</v>
      </c>
      <c r="AB21" s="30">
        <v>112</v>
      </c>
      <c r="AC21" s="30">
        <v>19.75</v>
      </c>
      <c r="AD21" s="148">
        <v>-25.400000000000034</v>
      </c>
      <c r="AE21" s="30"/>
      <c r="AF21" s="149"/>
    </row>
    <row r="22" spans="1:32">
      <c r="A22" s="277"/>
      <c r="B22" s="31" t="s">
        <v>39</v>
      </c>
      <c r="C22" s="30">
        <v>11152</v>
      </c>
      <c r="D22" s="30">
        <v>3346</v>
      </c>
      <c r="E22" s="30">
        <v>1554</v>
      </c>
      <c r="F22" s="30">
        <v>1792</v>
      </c>
      <c r="G22" s="30">
        <v>0.8</v>
      </c>
      <c r="H22" s="30">
        <v>0.2</v>
      </c>
      <c r="I22" s="30">
        <v>0.8</v>
      </c>
      <c r="J22" s="30">
        <v>0</v>
      </c>
      <c r="K22" s="30">
        <v>0.2</v>
      </c>
      <c r="L22" s="30">
        <f t="shared" si="1"/>
        <v>645.40000000000009</v>
      </c>
      <c r="M22" s="30">
        <f t="shared" si="9"/>
        <v>516.32000000000005</v>
      </c>
      <c r="N22" s="30">
        <f t="shared" si="10"/>
        <v>103.26</v>
      </c>
      <c r="O22" s="30">
        <f t="shared" si="11"/>
        <v>25.82</v>
      </c>
      <c r="P22" s="30">
        <f t="shared" si="2"/>
        <v>575.39</v>
      </c>
      <c r="Q22" s="30">
        <v>460.98</v>
      </c>
      <c r="R22" s="30">
        <v>114.41</v>
      </c>
      <c r="S22" s="151">
        <v>2779</v>
      </c>
      <c r="T22" s="30">
        <f t="shared" si="3"/>
        <v>533.56999999999994</v>
      </c>
      <c r="U22" s="30">
        <f t="shared" si="4"/>
        <v>444.64</v>
      </c>
      <c r="V22" s="30">
        <f t="shared" si="5"/>
        <v>88.93</v>
      </c>
      <c r="W22" s="30">
        <f t="shared" si="6"/>
        <v>41.820000000000022</v>
      </c>
      <c r="X22" s="30">
        <f t="shared" si="7"/>
        <v>16.340000000000032</v>
      </c>
      <c r="Y22" s="30">
        <f t="shared" si="7"/>
        <v>25.47999999999999</v>
      </c>
      <c r="Z22" s="30">
        <f t="shared" si="8"/>
        <v>518</v>
      </c>
      <c r="AA22" s="31">
        <v>415</v>
      </c>
      <c r="AB22" s="30">
        <v>103</v>
      </c>
      <c r="AC22" s="30">
        <v>59.06</v>
      </c>
      <c r="AD22" s="148">
        <v>0.69999999999998863</v>
      </c>
      <c r="AE22" s="30"/>
      <c r="AF22" s="149"/>
    </row>
    <row r="23" spans="1:32">
      <c r="A23" s="277"/>
      <c r="B23" s="31" t="s">
        <v>40</v>
      </c>
      <c r="C23" s="30">
        <v>2891</v>
      </c>
      <c r="D23" s="30">
        <v>867</v>
      </c>
      <c r="E23" s="30">
        <v>403</v>
      </c>
      <c r="F23" s="30">
        <v>464</v>
      </c>
      <c r="G23" s="30">
        <v>0.8</v>
      </c>
      <c r="H23" s="30">
        <v>0.2</v>
      </c>
      <c r="I23" s="30">
        <v>0.8</v>
      </c>
      <c r="J23" s="30">
        <v>0</v>
      </c>
      <c r="K23" s="30">
        <v>0.2</v>
      </c>
      <c r="L23" s="30">
        <f t="shared" si="1"/>
        <v>167.3</v>
      </c>
      <c r="M23" s="30">
        <f t="shared" si="9"/>
        <v>133.84</v>
      </c>
      <c r="N23" s="30">
        <f t="shared" si="10"/>
        <v>26.77</v>
      </c>
      <c r="O23" s="30">
        <f t="shared" si="11"/>
        <v>6.69</v>
      </c>
      <c r="P23" s="30">
        <f t="shared" si="2"/>
        <v>149.41</v>
      </c>
      <c r="Q23" s="30">
        <v>119.7</v>
      </c>
      <c r="R23" s="30">
        <v>29.71</v>
      </c>
      <c r="S23" s="151">
        <v>837</v>
      </c>
      <c r="T23" s="30">
        <f t="shared" si="3"/>
        <v>160.69999999999999</v>
      </c>
      <c r="U23" s="30">
        <f t="shared" si="4"/>
        <v>133.91999999999999</v>
      </c>
      <c r="V23" s="30">
        <f t="shared" si="5"/>
        <v>26.78</v>
      </c>
      <c r="W23" s="30">
        <f t="shared" si="6"/>
        <v>-11.289999999999985</v>
      </c>
      <c r="X23" s="30">
        <f t="shared" si="7"/>
        <v>-14.219999999999985</v>
      </c>
      <c r="Y23" s="30">
        <f t="shared" si="7"/>
        <v>2.9299999999999997</v>
      </c>
      <c r="Z23" s="30">
        <f t="shared" si="8"/>
        <v>135</v>
      </c>
      <c r="AA23" s="31">
        <v>108</v>
      </c>
      <c r="AB23" s="30">
        <v>27</v>
      </c>
      <c r="AC23" s="30">
        <v>27.84</v>
      </c>
      <c r="AD23" s="148">
        <v>9.0600000000000058</v>
      </c>
      <c r="AE23" s="30"/>
      <c r="AF23" s="149"/>
    </row>
    <row r="24" spans="1:32">
      <c r="A24" s="278"/>
      <c r="B24" s="31" t="s">
        <v>37</v>
      </c>
      <c r="C24" s="30">
        <v>15826</v>
      </c>
      <c r="D24" s="30">
        <v>2374</v>
      </c>
      <c r="E24" s="30">
        <v>1103</v>
      </c>
      <c r="F24" s="30">
        <v>1271</v>
      </c>
      <c r="G24" s="30">
        <v>0.6</v>
      </c>
      <c r="H24" s="30">
        <v>0.4</v>
      </c>
      <c r="I24" s="30">
        <v>0.65</v>
      </c>
      <c r="J24" s="30">
        <v>0</v>
      </c>
      <c r="K24" s="30">
        <v>0.35</v>
      </c>
      <c r="L24" s="30">
        <f t="shared" si="1"/>
        <v>458</v>
      </c>
      <c r="M24" s="30">
        <f t="shared" si="9"/>
        <v>274.8</v>
      </c>
      <c r="N24" s="30">
        <f t="shared" si="10"/>
        <v>119.08</v>
      </c>
      <c r="O24" s="30">
        <f t="shared" si="11"/>
        <v>64.12</v>
      </c>
      <c r="P24" s="30">
        <f t="shared" si="2"/>
        <v>378.58</v>
      </c>
      <c r="Q24" s="30">
        <v>246.19</v>
      </c>
      <c r="R24" s="30">
        <v>132.38999999999999</v>
      </c>
      <c r="S24" s="151">
        <v>1937</v>
      </c>
      <c r="T24" s="30">
        <f t="shared" si="3"/>
        <v>333.15999999999997</v>
      </c>
      <c r="U24" s="30">
        <f t="shared" si="4"/>
        <v>232.44</v>
      </c>
      <c r="V24" s="30">
        <f t="shared" si="5"/>
        <v>100.72</v>
      </c>
      <c r="W24" s="30">
        <f t="shared" si="6"/>
        <v>45.419999999999987</v>
      </c>
      <c r="X24" s="30">
        <f t="shared" si="7"/>
        <v>13.75</v>
      </c>
      <c r="Y24" s="30">
        <f t="shared" si="7"/>
        <v>31.669999999999987</v>
      </c>
      <c r="Z24" s="30">
        <f t="shared" si="8"/>
        <v>341</v>
      </c>
      <c r="AA24" s="31">
        <v>222</v>
      </c>
      <c r="AB24" s="30">
        <v>119</v>
      </c>
      <c r="AC24" s="30">
        <v>27.14</v>
      </c>
      <c r="AD24" s="148">
        <v>-19.679999999999964</v>
      </c>
      <c r="AE24" s="30"/>
      <c r="AF24" s="149"/>
    </row>
    <row r="25" spans="1:32">
      <c r="A25" s="276" t="s">
        <v>41</v>
      </c>
      <c r="B25" s="31" t="s">
        <v>43</v>
      </c>
      <c r="C25" s="30">
        <v>12165</v>
      </c>
      <c r="D25" s="30">
        <v>1825</v>
      </c>
      <c r="E25" s="30">
        <v>848</v>
      </c>
      <c r="F25" s="30">
        <v>977</v>
      </c>
      <c r="G25" s="30">
        <v>0.6</v>
      </c>
      <c r="H25" s="30">
        <v>0.4</v>
      </c>
      <c r="I25" s="30">
        <v>0</v>
      </c>
      <c r="J25" s="30">
        <v>1</v>
      </c>
      <c r="K25" s="30">
        <v>0</v>
      </c>
      <c r="L25" s="30">
        <f t="shared" si="1"/>
        <v>352.1</v>
      </c>
      <c r="M25" s="30">
        <f t="shared" si="9"/>
        <v>211.26</v>
      </c>
      <c r="N25" s="30">
        <f t="shared" si="10"/>
        <v>0</v>
      </c>
      <c r="O25" s="30">
        <f t="shared" si="11"/>
        <v>140.84</v>
      </c>
      <c r="P25" s="30">
        <f t="shared" si="2"/>
        <v>187.77</v>
      </c>
      <c r="Q25" s="30">
        <v>187.77</v>
      </c>
      <c r="R25" s="30">
        <v>0</v>
      </c>
      <c r="S25" s="151">
        <v>1726</v>
      </c>
      <c r="T25" s="30">
        <f t="shared" si="3"/>
        <v>207.12</v>
      </c>
      <c r="U25" s="30">
        <f t="shared" si="4"/>
        <v>207.12</v>
      </c>
      <c r="V25" s="30">
        <f t="shared" si="5"/>
        <v>0</v>
      </c>
      <c r="W25" s="30">
        <f t="shared" si="6"/>
        <v>-19.349999999999994</v>
      </c>
      <c r="X25" s="30">
        <f t="shared" si="7"/>
        <v>-19.349999999999994</v>
      </c>
      <c r="Y25" s="30">
        <f t="shared" si="7"/>
        <v>0</v>
      </c>
      <c r="Z25" s="30">
        <f t="shared" si="8"/>
        <v>169</v>
      </c>
      <c r="AA25" s="31">
        <v>169</v>
      </c>
      <c r="AB25" s="30">
        <v>0</v>
      </c>
      <c r="AC25" s="30">
        <v>42.82</v>
      </c>
      <c r="AD25" s="148">
        <v>18.789999999999985</v>
      </c>
      <c r="AE25" s="30"/>
      <c r="AF25" s="149"/>
    </row>
    <row r="26" spans="1:32">
      <c r="A26" s="277"/>
      <c r="B26" s="31" t="s">
        <v>45</v>
      </c>
      <c r="C26" s="30">
        <v>957</v>
      </c>
      <c r="D26" s="30">
        <v>144</v>
      </c>
      <c r="E26" s="30">
        <v>67</v>
      </c>
      <c r="F26" s="30">
        <v>77</v>
      </c>
      <c r="G26" s="30">
        <v>0.6</v>
      </c>
      <c r="H26" s="30">
        <v>0.4</v>
      </c>
      <c r="I26" s="30">
        <v>0.4</v>
      </c>
      <c r="J26" s="30">
        <v>0.6</v>
      </c>
      <c r="K26" s="30">
        <v>0</v>
      </c>
      <c r="L26" s="30">
        <f t="shared" si="1"/>
        <v>27.799999999999997</v>
      </c>
      <c r="M26" s="30">
        <f t="shared" si="9"/>
        <v>16.68</v>
      </c>
      <c r="N26" s="30">
        <f t="shared" si="10"/>
        <v>4.45</v>
      </c>
      <c r="O26" s="30">
        <f t="shared" si="11"/>
        <v>6.67</v>
      </c>
      <c r="P26" s="30">
        <f t="shared" si="2"/>
        <v>22.5</v>
      </c>
      <c r="Q26" s="30">
        <v>16.899999999999999</v>
      </c>
      <c r="R26" s="30">
        <v>5.6</v>
      </c>
      <c r="S26" s="151">
        <v>21</v>
      </c>
      <c r="T26" s="30">
        <f t="shared" si="3"/>
        <v>3.19</v>
      </c>
      <c r="U26" s="30">
        <f t="shared" si="4"/>
        <v>2.52</v>
      </c>
      <c r="V26" s="30">
        <f t="shared" si="5"/>
        <v>0.67</v>
      </c>
      <c r="W26" s="30">
        <f t="shared" si="6"/>
        <v>19.309999999999999</v>
      </c>
      <c r="X26" s="30">
        <f t="shared" si="7"/>
        <v>14.379999999999999</v>
      </c>
      <c r="Y26" s="30">
        <f t="shared" si="7"/>
        <v>4.93</v>
      </c>
      <c r="Z26" s="30">
        <f t="shared" si="8"/>
        <v>20</v>
      </c>
      <c r="AA26" s="31">
        <v>15</v>
      </c>
      <c r="AB26" s="30">
        <v>5</v>
      </c>
      <c r="AC26" s="30">
        <v>-8.83</v>
      </c>
      <c r="AD26" s="148">
        <v>-9.35</v>
      </c>
      <c r="AE26" s="30"/>
      <c r="AF26" s="149"/>
    </row>
    <row r="27" spans="1:32">
      <c r="A27" s="277"/>
      <c r="B27" s="31" t="s">
        <v>44</v>
      </c>
      <c r="C27" s="30">
        <v>0</v>
      </c>
      <c r="D27" s="30">
        <v>0</v>
      </c>
      <c r="E27" s="30">
        <v>0</v>
      </c>
      <c r="F27" s="30">
        <v>0</v>
      </c>
      <c r="G27" s="30">
        <v>0.6</v>
      </c>
      <c r="H27" s="30">
        <v>0.4</v>
      </c>
      <c r="I27" s="30">
        <v>0.4</v>
      </c>
      <c r="J27" s="30">
        <v>0.6</v>
      </c>
      <c r="K27" s="30">
        <v>0</v>
      </c>
      <c r="L27" s="30">
        <f t="shared" si="1"/>
        <v>0</v>
      </c>
      <c r="M27" s="30">
        <f t="shared" si="9"/>
        <v>0</v>
      </c>
      <c r="N27" s="30">
        <f t="shared" si="10"/>
        <v>0</v>
      </c>
      <c r="O27" s="30">
        <f t="shared" si="11"/>
        <v>0</v>
      </c>
      <c r="P27" s="30">
        <f t="shared" si="2"/>
        <v>12.08</v>
      </c>
      <c r="Q27" s="30">
        <v>9.08</v>
      </c>
      <c r="R27" s="30">
        <v>3</v>
      </c>
      <c r="S27" s="151">
        <v>0</v>
      </c>
      <c r="T27" s="30">
        <f t="shared" si="3"/>
        <v>0</v>
      </c>
      <c r="U27" s="30">
        <f t="shared" si="4"/>
        <v>0</v>
      </c>
      <c r="V27" s="30">
        <f t="shared" si="5"/>
        <v>0</v>
      </c>
      <c r="W27" s="30">
        <f t="shared" si="6"/>
        <v>12.08</v>
      </c>
      <c r="X27" s="30">
        <f t="shared" si="7"/>
        <v>9.08</v>
      </c>
      <c r="Y27" s="30">
        <f t="shared" si="7"/>
        <v>3</v>
      </c>
      <c r="Z27" s="30">
        <f t="shared" si="8"/>
        <v>11</v>
      </c>
      <c r="AA27" s="31">
        <v>8</v>
      </c>
      <c r="AB27" s="30">
        <v>3</v>
      </c>
      <c r="AC27" s="30">
        <v>-11.87</v>
      </c>
      <c r="AD27" s="148">
        <v>-11.209999999999999</v>
      </c>
      <c r="AE27" s="30"/>
      <c r="AF27" s="149"/>
    </row>
    <row r="28" spans="1:32">
      <c r="A28" s="277"/>
      <c r="B28" s="31" t="s">
        <v>46</v>
      </c>
      <c r="C28" s="30">
        <v>16525</v>
      </c>
      <c r="D28" s="30">
        <v>2479</v>
      </c>
      <c r="E28" s="30">
        <v>1151</v>
      </c>
      <c r="F28" s="30">
        <v>1328</v>
      </c>
      <c r="G28" s="30">
        <v>0.6</v>
      </c>
      <c r="H28" s="30">
        <v>0.4</v>
      </c>
      <c r="I28" s="30">
        <v>0.75</v>
      </c>
      <c r="J28" s="30">
        <v>0</v>
      </c>
      <c r="K28" s="30">
        <v>0.25</v>
      </c>
      <c r="L28" s="30">
        <f t="shared" si="1"/>
        <v>478.1</v>
      </c>
      <c r="M28" s="30">
        <f t="shared" si="9"/>
        <v>286.86</v>
      </c>
      <c r="N28" s="30">
        <f t="shared" si="10"/>
        <v>143.43</v>
      </c>
      <c r="O28" s="30">
        <f t="shared" si="11"/>
        <v>47.81</v>
      </c>
      <c r="P28" s="30">
        <f t="shared" si="2"/>
        <v>453.64</v>
      </c>
      <c r="Q28" s="30">
        <v>279.94</v>
      </c>
      <c r="R28" s="30">
        <v>173.7</v>
      </c>
      <c r="S28" s="151">
        <v>2282</v>
      </c>
      <c r="T28" s="30">
        <f t="shared" si="3"/>
        <v>410.76</v>
      </c>
      <c r="U28" s="30">
        <f t="shared" si="4"/>
        <v>273.83999999999997</v>
      </c>
      <c r="V28" s="30">
        <f t="shared" si="5"/>
        <v>136.91999999999999</v>
      </c>
      <c r="W28" s="30">
        <f t="shared" si="6"/>
        <v>42.880000000000024</v>
      </c>
      <c r="X28" s="30">
        <f t="shared" si="7"/>
        <v>6.1000000000000227</v>
      </c>
      <c r="Y28" s="30">
        <f t="shared" si="7"/>
        <v>36.78</v>
      </c>
      <c r="Z28" s="30">
        <f t="shared" si="8"/>
        <v>408</v>
      </c>
      <c r="AA28" s="31">
        <v>252</v>
      </c>
      <c r="AB28" s="30">
        <v>156</v>
      </c>
      <c r="AC28" s="30">
        <v>19.989999999999998</v>
      </c>
      <c r="AD28" s="148">
        <v>-40.580000000000027</v>
      </c>
      <c r="AE28" s="30"/>
      <c r="AF28" s="149"/>
    </row>
    <row r="29" spans="1:32">
      <c r="A29" s="277"/>
      <c r="B29" s="31" t="s">
        <v>47</v>
      </c>
      <c r="C29" s="30">
        <v>13291</v>
      </c>
      <c r="D29" s="30">
        <v>1994</v>
      </c>
      <c r="E29" s="30">
        <v>926</v>
      </c>
      <c r="F29" s="30">
        <v>1068</v>
      </c>
      <c r="G29" s="30">
        <v>0.6</v>
      </c>
      <c r="H29" s="30">
        <v>0.4</v>
      </c>
      <c r="I29" s="30">
        <v>0.75</v>
      </c>
      <c r="J29" s="30">
        <v>0</v>
      </c>
      <c r="K29" s="30">
        <v>0.25</v>
      </c>
      <c r="L29" s="30">
        <f t="shared" si="1"/>
        <v>384.59999999999997</v>
      </c>
      <c r="M29" s="30">
        <f t="shared" si="9"/>
        <v>230.76</v>
      </c>
      <c r="N29" s="30">
        <f t="shared" si="10"/>
        <v>115.38</v>
      </c>
      <c r="O29" s="30">
        <f t="shared" si="11"/>
        <v>38.46</v>
      </c>
      <c r="P29" s="30">
        <f t="shared" si="2"/>
        <v>363.13</v>
      </c>
      <c r="Q29" s="30">
        <v>224.09</v>
      </c>
      <c r="R29" s="30">
        <v>139.04</v>
      </c>
      <c r="S29" s="151">
        <v>2079</v>
      </c>
      <c r="T29" s="30">
        <f t="shared" si="3"/>
        <v>374.21999999999997</v>
      </c>
      <c r="U29" s="30">
        <f t="shared" si="4"/>
        <v>249.48</v>
      </c>
      <c r="V29" s="30">
        <f t="shared" si="5"/>
        <v>124.74</v>
      </c>
      <c r="W29" s="30">
        <f t="shared" si="6"/>
        <v>-11.089999999999989</v>
      </c>
      <c r="X29" s="30">
        <f t="shared" si="7"/>
        <v>-25.389999999999986</v>
      </c>
      <c r="Y29" s="30">
        <f t="shared" si="7"/>
        <v>14.299999999999997</v>
      </c>
      <c r="Z29" s="30">
        <f t="shared" si="8"/>
        <v>327</v>
      </c>
      <c r="AA29" s="31">
        <v>202</v>
      </c>
      <c r="AB29" s="30">
        <v>125</v>
      </c>
      <c r="AC29" s="30">
        <v>37.630000000000003</v>
      </c>
      <c r="AD29" s="148">
        <v>-7.4000000000000412</v>
      </c>
      <c r="AE29" s="30"/>
      <c r="AF29" s="149"/>
    </row>
    <row r="30" spans="1:32">
      <c r="A30" s="278"/>
      <c r="B30" s="31" t="s">
        <v>48</v>
      </c>
      <c r="C30" s="30">
        <v>895</v>
      </c>
      <c r="D30" s="30">
        <v>134</v>
      </c>
      <c r="E30" s="30">
        <v>62</v>
      </c>
      <c r="F30" s="30">
        <v>72</v>
      </c>
      <c r="G30" s="30">
        <v>0.8</v>
      </c>
      <c r="H30" s="30">
        <v>0.2</v>
      </c>
      <c r="I30" s="30">
        <v>0.7</v>
      </c>
      <c r="J30" s="30">
        <v>0</v>
      </c>
      <c r="K30" s="30">
        <v>0.3</v>
      </c>
      <c r="L30" s="30">
        <f t="shared" si="1"/>
        <v>25.8</v>
      </c>
      <c r="M30" s="30">
        <f t="shared" si="9"/>
        <v>20.64</v>
      </c>
      <c r="N30" s="30">
        <f t="shared" si="10"/>
        <v>3.61</v>
      </c>
      <c r="O30" s="30">
        <f t="shared" si="11"/>
        <v>1.55</v>
      </c>
      <c r="P30" s="30">
        <f t="shared" si="2"/>
        <v>25.02</v>
      </c>
      <c r="Q30" s="30">
        <v>20.56</v>
      </c>
      <c r="R30" s="30">
        <v>4.46</v>
      </c>
      <c r="S30" s="151">
        <v>114</v>
      </c>
      <c r="T30" s="30">
        <f t="shared" si="3"/>
        <v>21.43</v>
      </c>
      <c r="U30" s="30">
        <f t="shared" si="4"/>
        <v>18.239999999999998</v>
      </c>
      <c r="V30" s="30">
        <f t="shared" si="5"/>
        <v>3.19</v>
      </c>
      <c r="W30" s="30">
        <f t="shared" si="6"/>
        <v>3.5900000000000003</v>
      </c>
      <c r="X30" s="30">
        <f t="shared" si="7"/>
        <v>2.3200000000000003</v>
      </c>
      <c r="Y30" s="30">
        <f t="shared" si="7"/>
        <v>1.27</v>
      </c>
      <c r="Z30" s="30">
        <f t="shared" si="8"/>
        <v>23</v>
      </c>
      <c r="AA30" s="31">
        <v>19</v>
      </c>
      <c r="AB30" s="30">
        <v>4</v>
      </c>
      <c r="AC30" s="30">
        <v>-0.47</v>
      </c>
      <c r="AD30" s="148">
        <v>-1.8699999999999999</v>
      </c>
      <c r="AE30" s="30"/>
      <c r="AF30" s="149"/>
    </row>
    <row r="31" spans="1:32">
      <c r="A31" s="276" t="s">
        <v>49</v>
      </c>
      <c r="B31" s="31" t="s">
        <v>51</v>
      </c>
      <c r="C31" s="30">
        <v>30407</v>
      </c>
      <c r="D31" s="30">
        <v>4561</v>
      </c>
      <c r="E31" s="30">
        <v>2118</v>
      </c>
      <c r="F31" s="30">
        <v>2443</v>
      </c>
      <c r="G31" s="30">
        <v>0.6</v>
      </c>
      <c r="H31" s="30">
        <v>0.4</v>
      </c>
      <c r="I31" s="30">
        <v>0</v>
      </c>
      <c r="J31" s="30">
        <v>1</v>
      </c>
      <c r="K31" s="30">
        <v>0</v>
      </c>
      <c r="L31" s="30">
        <f t="shared" si="1"/>
        <v>879.7</v>
      </c>
      <c r="M31" s="30">
        <f t="shared" si="9"/>
        <v>527.82000000000005</v>
      </c>
      <c r="N31" s="30">
        <f t="shared" si="10"/>
        <v>0</v>
      </c>
      <c r="O31" s="30">
        <f t="shared" si="11"/>
        <v>351.88</v>
      </c>
      <c r="P31" s="30">
        <f t="shared" si="2"/>
        <v>471.6</v>
      </c>
      <c r="Q31" s="30">
        <v>466.8</v>
      </c>
      <c r="R31" s="30">
        <v>4.8</v>
      </c>
      <c r="S31" s="151">
        <v>4725</v>
      </c>
      <c r="T31" s="30">
        <f t="shared" si="3"/>
        <v>567</v>
      </c>
      <c r="U31" s="30">
        <f t="shared" si="4"/>
        <v>567</v>
      </c>
      <c r="V31" s="30">
        <f t="shared" si="5"/>
        <v>0</v>
      </c>
      <c r="W31" s="30">
        <f t="shared" si="6"/>
        <v>-95.399999999999991</v>
      </c>
      <c r="X31" s="30">
        <f t="shared" si="7"/>
        <v>-100.19999999999999</v>
      </c>
      <c r="Y31" s="30">
        <f t="shared" si="7"/>
        <v>4.8</v>
      </c>
      <c r="Z31" s="30">
        <f t="shared" si="8"/>
        <v>424</v>
      </c>
      <c r="AA31" s="31">
        <v>424</v>
      </c>
      <c r="AB31" s="30">
        <v>0</v>
      </c>
      <c r="AC31" s="30">
        <v>141.79</v>
      </c>
      <c r="AD31" s="148">
        <v>57.430000000000035</v>
      </c>
      <c r="AE31" s="30"/>
      <c r="AF31" s="149"/>
    </row>
    <row r="32" spans="1:32">
      <c r="A32" s="277"/>
      <c r="B32" s="31" t="s">
        <v>54</v>
      </c>
      <c r="C32" s="30">
        <v>440</v>
      </c>
      <c r="D32" s="30">
        <v>66</v>
      </c>
      <c r="E32" s="30">
        <v>31</v>
      </c>
      <c r="F32" s="30">
        <v>35</v>
      </c>
      <c r="G32" s="30">
        <v>0.6</v>
      </c>
      <c r="H32" s="30">
        <v>0.4</v>
      </c>
      <c r="I32" s="30">
        <v>0.4</v>
      </c>
      <c r="J32" s="30">
        <v>0.6</v>
      </c>
      <c r="K32" s="30">
        <v>0</v>
      </c>
      <c r="L32" s="30">
        <f t="shared" si="1"/>
        <v>12.8</v>
      </c>
      <c r="M32" s="30">
        <f t="shared" si="9"/>
        <v>7.68</v>
      </c>
      <c r="N32" s="30">
        <f t="shared" si="10"/>
        <v>2.0499999999999998</v>
      </c>
      <c r="O32" s="30">
        <f t="shared" si="11"/>
        <v>3.07</v>
      </c>
      <c r="P32" s="30">
        <f t="shared" si="2"/>
        <v>0</v>
      </c>
      <c r="Q32" s="30">
        <v>0</v>
      </c>
      <c r="R32" s="30">
        <v>0</v>
      </c>
      <c r="S32" s="151">
        <v>0</v>
      </c>
      <c r="T32" s="30">
        <f t="shared" si="3"/>
        <v>0</v>
      </c>
      <c r="U32" s="30">
        <f t="shared" si="4"/>
        <v>0</v>
      </c>
      <c r="V32" s="30">
        <f t="shared" si="5"/>
        <v>0</v>
      </c>
      <c r="W32" s="30">
        <f t="shared" si="6"/>
        <v>0</v>
      </c>
      <c r="X32" s="30">
        <f t="shared" si="7"/>
        <v>0</v>
      </c>
      <c r="Y32" s="30">
        <f t="shared" si="7"/>
        <v>0</v>
      </c>
      <c r="Z32" s="30">
        <f t="shared" si="8"/>
        <v>0</v>
      </c>
      <c r="AA32" s="31">
        <v>0</v>
      </c>
      <c r="AB32" s="30">
        <v>0</v>
      </c>
      <c r="AC32" s="30">
        <v>5.34</v>
      </c>
      <c r="AD32" s="148">
        <v>4.3900000000000006</v>
      </c>
      <c r="AE32" s="30"/>
      <c r="AF32" s="149"/>
    </row>
    <row r="33" spans="1:32">
      <c r="A33" s="277"/>
      <c r="B33" s="31" t="s">
        <v>56</v>
      </c>
      <c r="C33" s="30">
        <v>4751</v>
      </c>
      <c r="D33" s="30">
        <v>713</v>
      </c>
      <c r="E33" s="30">
        <v>331</v>
      </c>
      <c r="F33" s="30">
        <v>382</v>
      </c>
      <c r="G33" s="30">
        <v>0.6</v>
      </c>
      <c r="H33" s="30">
        <v>0.4</v>
      </c>
      <c r="I33" s="30">
        <v>0.4</v>
      </c>
      <c r="J33" s="30">
        <v>0.6</v>
      </c>
      <c r="K33" s="30">
        <v>0</v>
      </c>
      <c r="L33" s="30">
        <f t="shared" si="1"/>
        <v>137.5</v>
      </c>
      <c r="M33" s="30">
        <f t="shared" si="9"/>
        <v>82.5</v>
      </c>
      <c r="N33" s="30">
        <f t="shared" si="10"/>
        <v>22</v>
      </c>
      <c r="O33" s="30">
        <f t="shared" si="11"/>
        <v>33</v>
      </c>
      <c r="P33" s="30">
        <f t="shared" si="2"/>
        <v>90.449999999999989</v>
      </c>
      <c r="Q33" s="30">
        <v>67.959999999999994</v>
      </c>
      <c r="R33" s="30">
        <v>22.49</v>
      </c>
      <c r="S33" s="151">
        <v>718</v>
      </c>
      <c r="T33" s="30">
        <f t="shared" si="3"/>
        <v>109.14</v>
      </c>
      <c r="U33" s="30">
        <f t="shared" si="4"/>
        <v>86.16</v>
      </c>
      <c r="V33" s="30">
        <f t="shared" si="5"/>
        <v>22.98</v>
      </c>
      <c r="W33" s="30">
        <f t="shared" si="6"/>
        <v>-18.690000000000005</v>
      </c>
      <c r="X33" s="30">
        <f t="shared" si="7"/>
        <v>-18.200000000000003</v>
      </c>
      <c r="Y33" s="30">
        <f t="shared" si="7"/>
        <v>-0.49000000000000199</v>
      </c>
      <c r="Z33" s="30">
        <f t="shared" si="8"/>
        <v>81</v>
      </c>
      <c r="AA33" s="31">
        <v>61</v>
      </c>
      <c r="AB33" s="30">
        <v>20</v>
      </c>
      <c r="AC33" s="30">
        <v>27.59</v>
      </c>
      <c r="AD33" s="148">
        <v>14.599999999999998</v>
      </c>
      <c r="AE33" s="30"/>
      <c r="AF33" s="149"/>
    </row>
    <row r="34" spans="1:32">
      <c r="A34" s="277"/>
      <c r="B34" s="31" t="s">
        <v>52</v>
      </c>
      <c r="C34" s="30">
        <v>1020</v>
      </c>
      <c r="D34" s="30">
        <v>153</v>
      </c>
      <c r="E34" s="30">
        <v>71</v>
      </c>
      <c r="F34" s="30">
        <v>82</v>
      </c>
      <c r="G34" s="30">
        <v>0.6</v>
      </c>
      <c r="H34" s="30">
        <v>0.4</v>
      </c>
      <c r="I34" s="30">
        <v>0.4</v>
      </c>
      <c r="J34" s="30">
        <v>0.6</v>
      </c>
      <c r="K34" s="30">
        <v>0</v>
      </c>
      <c r="L34" s="30">
        <f t="shared" si="1"/>
        <v>29.5</v>
      </c>
      <c r="M34" s="30">
        <f t="shared" si="9"/>
        <v>17.7</v>
      </c>
      <c r="N34" s="30">
        <f t="shared" si="10"/>
        <v>4.72</v>
      </c>
      <c r="O34" s="30">
        <f t="shared" si="11"/>
        <v>7.08</v>
      </c>
      <c r="P34" s="30">
        <f t="shared" si="2"/>
        <v>21.43</v>
      </c>
      <c r="Q34" s="30">
        <v>16.100000000000001</v>
      </c>
      <c r="R34" s="30">
        <v>5.33</v>
      </c>
      <c r="S34" s="151">
        <v>153</v>
      </c>
      <c r="T34" s="30">
        <f t="shared" si="3"/>
        <v>23.259999999999998</v>
      </c>
      <c r="U34" s="30">
        <f t="shared" si="4"/>
        <v>18.36</v>
      </c>
      <c r="V34" s="30">
        <f t="shared" si="5"/>
        <v>4.9000000000000004</v>
      </c>
      <c r="W34" s="30">
        <f t="shared" si="6"/>
        <v>-1.8299999999999983</v>
      </c>
      <c r="X34" s="30">
        <f t="shared" si="7"/>
        <v>-2.259999999999998</v>
      </c>
      <c r="Y34" s="30">
        <f t="shared" si="7"/>
        <v>0.42999999999999972</v>
      </c>
      <c r="Z34" s="30">
        <f t="shared" si="8"/>
        <v>19</v>
      </c>
      <c r="AA34" s="31">
        <v>14</v>
      </c>
      <c r="AB34" s="30">
        <v>5</v>
      </c>
      <c r="AC34" s="30">
        <v>4.1399999999999997</v>
      </c>
      <c r="AD34" s="148">
        <v>1.1099999999999968</v>
      </c>
      <c r="AE34" s="30"/>
      <c r="AF34" s="149"/>
    </row>
    <row r="35" spans="1:32">
      <c r="A35" s="277"/>
      <c r="B35" s="31" t="s">
        <v>58</v>
      </c>
      <c r="C35" s="30">
        <v>16975</v>
      </c>
      <c r="D35" s="30">
        <v>2546</v>
      </c>
      <c r="E35" s="30">
        <v>1183</v>
      </c>
      <c r="F35" s="30">
        <v>1363</v>
      </c>
      <c r="G35" s="30">
        <v>0.6</v>
      </c>
      <c r="H35" s="30">
        <v>0.4</v>
      </c>
      <c r="I35" s="30">
        <v>0.75</v>
      </c>
      <c r="J35" s="30">
        <v>0</v>
      </c>
      <c r="K35" s="30">
        <v>0.25</v>
      </c>
      <c r="L35" s="30">
        <f t="shared" si="1"/>
        <v>491.20000000000005</v>
      </c>
      <c r="M35" s="30">
        <f t="shared" si="9"/>
        <v>294.72000000000003</v>
      </c>
      <c r="N35" s="30">
        <f t="shared" si="10"/>
        <v>147.36000000000001</v>
      </c>
      <c r="O35" s="30">
        <f t="shared" si="11"/>
        <v>49.12</v>
      </c>
      <c r="P35" s="30">
        <f t="shared" si="2"/>
        <v>453.28000000000003</v>
      </c>
      <c r="Q35" s="30">
        <v>279.72000000000003</v>
      </c>
      <c r="R35" s="30">
        <v>173.56</v>
      </c>
      <c r="S35" s="151">
        <v>2564</v>
      </c>
      <c r="T35" s="30">
        <f t="shared" si="3"/>
        <v>461.52</v>
      </c>
      <c r="U35" s="30">
        <f t="shared" si="4"/>
        <v>307.68</v>
      </c>
      <c r="V35" s="30">
        <f t="shared" si="5"/>
        <v>153.84</v>
      </c>
      <c r="W35" s="30">
        <f t="shared" si="6"/>
        <v>-8.2399999999999807</v>
      </c>
      <c r="X35" s="30">
        <f t="shared" si="7"/>
        <v>-27.95999999999998</v>
      </c>
      <c r="Y35" s="30">
        <f t="shared" si="7"/>
        <v>19.72</v>
      </c>
      <c r="Z35" s="30">
        <f t="shared" si="8"/>
        <v>408</v>
      </c>
      <c r="AA35" s="31">
        <v>252</v>
      </c>
      <c r="AB35" s="30">
        <v>156</v>
      </c>
      <c r="AC35" s="30">
        <v>49.12</v>
      </c>
      <c r="AD35" s="148">
        <v>-6.7999999999999474</v>
      </c>
      <c r="AE35" s="30"/>
      <c r="AF35" s="149"/>
    </row>
    <row r="36" spans="1:32">
      <c r="A36" s="277"/>
      <c r="B36" s="31" t="s">
        <v>57</v>
      </c>
      <c r="C36" s="30">
        <v>24997</v>
      </c>
      <c r="D36" s="30">
        <v>3750</v>
      </c>
      <c r="E36" s="30">
        <v>1742</v>
      </c>
      <c r="F36" s="30">
        <v>2008</v>
      </c>
      <c r="G36" s="30">
        <v>0.6</v>
      </c>
      <c r="H36" s="30">
        <v>0.4</v>
      </c>
      <c r="I36" s="30">
        <v>0.75</v>
      </c>
      <c r="J36" s="30">
        <v>0</v>
      </c>
      <c r="K36" s="30">
        <v>0.25</v>
      </c>
      <c r="L36" s="30">
        <f t="shared" si="1"/>
        <v>723.40000000000009</v>
      </c>
      <c r="M36" s="30">
        <f t="shared" si="9"/>
        <v>434.04</v>
      </c>
      <c r="N36" s="30">
        <f t="shared" si="10"/>
        <v>217.02</v>
      </c>
      <c r="O36" s="30">
        <f t="shared" si="11"/>
        <v>72.34</v>
      </c>
      <c r="P36" s="30">
        <f t="shared" si="2"/>
        <v>645.29</v>
      </c>
      <c r="Q36" s="30">
        <v>398.21</v>
      </c>
      <c r="R36" s="30">
        <v>247.08</v>
      </c>
      <c r="S36" s="151">
        <v>3491</v>
      </c>
      <c r="T36" s="30">
        <f t="shared" si="3"/>
        <v>628.38</v>
      </c>
      <c r="U36" s="30">
        <f t="shared" si="4"/>
        <v>418.92</v>
      </c>
      <c r="V36" s="30">
        <f t="shared" si="5"/>
        <v>209.46</v>
      </c>
      <c r="W36" s="30">
        <f t="shared" si="6"/>
        <v>16.909999999999968</v>
      </c>
      <c r="X36" s="30">
        <f t="shared" si="7"/>
        <v>-20.710000000000036</v>
      </c>
      <c r="Y36" s="30">
        <f t="shared" si="7"/>
        <v>37.620000000000005</v>
      </c>
      <c r="Z36" s="30">
        <f t="shared" si="8"/>
        <v>580</v>
      </c>
      <c r="AA36" s="31">
        <v>358</v>
      </c>
      <c r="AB36" s="30">
        <v>222</v>
      </c>
      <c r="AC36" s="30">
        <v>67.239999999999995</v>
      </c>
      <c r="AD36" s="148">
        <v>-13.089999999999904</v>
      </c>
      <c r="AE36" s="30"/>
      <c r="AF36" s="149"/>
    </row>
    <row r="37" spans="1:32">
      <c r="A37" s="277"/>
      <c r="B37" s="31" t="s">
        <v>59</v>
      </c>
      <c r="C37" s="30">
        <v>7558</v>
      </c>
      <c r="D37" s="30">
        <v>1134</v>
      </c>
      <c r="E37" s="30">
        <v>527</v>
      </c>
      <c r="F37" s="30">
        <v>607</v>
      </c>
      <c r="G37" s="30">
        <v>0.8</v>
      </c>
      <c r="H37" s="30">
        <v>0.2</v>
      </c>
      <c r="I37" s="30">
        <v>0.7</v>
      </c>
      <c r="J37" s="30">
        <v>0</v>
      </c>
      <c r="K37" s="30">
        <v>0.3</v>
      </c>
      <c r="L37" s="30">
        <f t="shared" si="1"/>
        <v>218.79999999999998</v>
      </c>
      <c r="M37" s="30">
        <f t="shared" si="9"/>
        <v>175.04</v>
      </c>
      <c r="N37" s="30">
        <f t="shared" si="10"/>
        <v>30.63</v>
      </c>
      <c r="O37" s="30">
        <f t="shared" si="11"/>
        <v>13.13</v>
      </c>
      <c r="P37" s="30">
        <f t="shared" si="2"/>
        <v>196.95</v>
      </c>
      <c r="Q37" s="30">
        <v>161.81</v>
      </c>
      <c r="R37" s="30">
        <v>35.14</v>
      </c>
      <c r="S37" s="151">
        <v>897</v>
      </c>
      <c r="T37" s="30">
        <f t="shared" si="3"/>
        <v>168.64000000000001</v>
      </c>
      <c r="U37" s="30">
        <f t="shared" si="4"/>
        <v>143.52000000000001</v>
      </c>
      <c r="V37" s="30">
        <f t="shared" si="5"/>
        <v>25.12</v>
      </c>
      <c r="W37" s="30">
        <f t="shared" si="6"/>
        <v>28.309999999999992</v>
      </c>
      <c r="X37" s="30">
        <f t="shared" si="7"/>
        <v>18.289999999999992</v>
      </c>
      <c r="Y37" s="30">
        <f t="shared" si="7"/>
        <v>10.02</v>
      </c>
      <c r="Z37" s="30">
        <f t="shared" si="8"/>
        <v>178</v>
      </c>
      <c r="AA37" s="31">
        <v>146</v>
      </c>
      <c r="AB37" s="30">
        <v>32</v>
      </c>
      <c r="AC37" s="30">
        <v>7.47</v>
      </c>
      <c r="AD37" s="148">
        <v>-8.1100000000000136</v>
      </c>
      <c r="AE37" s="30"/>
      <c r="AF37" s="149"/>
    </row>
    <row r="38" spans="1:32">
      <c r="A38" s="277"/>
      <c r="B38" s="31" t="s">
        <v>60</v>
      </c>
      <c r="C38" s="30">
        <v>13847</v>
      </c>
      <c r="D38" s="30">
        <v>2077</v>
      </c>
      <c r="E38" s="30">
        <v>965</v>
      </c>
      <c r="F38" s="30">
        <v>1112</v>
      </c>
      <c r="G38" s="30">
        <v>0.6</v>
      </c>
      <c r="H38" s="30">
        <v>0.4</v>
      </c>
      <c r="I38" s="30">
        <v>0.7</v>
      </c>
      <c r="J38" s="30">
        <v>0</v>
      </c>
      <c r="K38" s="30">
        <v>0.3</v>
      </c>
      <c r="L38" s="30">
        <f t="shared" si="1"/>
        <v>400.7</v>
      </c>
      <c r="M38" s="30">
        <f t="shared" si="9"/>
        <v>240.42</v>
      </c>
      <c r="N38" s="30">
        <f t="shared" si="10"/>
        <v>112.2</v>
      </c>
      <c r="O38" s="30">
        <f t="shared" si="11"/>
        <v>48.08</v>
      </c>
      <c r="P38" s="30">
        <f t="shared" si="2"/>
        <v>332.5</v>
      </c>
      <c r="Q38" s="30">
        <v>210.56</v>
      </c>
      <c r="R38" s="30">
        <v>121.94</v>
      </c>
      <c r="S38" s="151">
        <v>2014</v>
      </c>
      <c r="T38" s="30">
        <f t="shared" si="3"/>
        <v>354.46000000000004</v>
      </c>
      <c r="U38" s="30">
        <f t="shared" ref="U38:U69" si="12">ROUND((S38*0.2)*G38,2)</f>
        <v>241.68</v>
      </c>
      <c r="V38" s="30">
        <f t="shared" ref="V38:V69" si="13">ROUND((S38*0.2)*H38*I38,2)</f>
        <v>112.78</v>
      </c>
      <c r="W38" s="30">
        <f t="shared" si="6"/>
        <v>-21.960000000000008</v>
      </c>
      <c r="X38" s="30">
        <f t="shared" si="7"/>
        <v>-31.120000000000005</v>
      </c>
      <c r="Y38" s="30">
        <f t="shared" si="7"/>
        <v>9.1599999999999966</v>
      </c>
      <c r="Z38" s="30">
        <f t="shared" si="8"/>
        <v>300</v>
      </c>
      <c r="AA38" s="31">
        <v>190</v>
      </c>
      <c r="AB38" s="30">
        <v>110</v>
      </c>
      <c r="AC38" s="30">
        <v>56.67</v>
      </c>
      <c r="AD38" s="148">
        <v>17.910000000000039</v>
      </c>
      <c r="AE38" s="30"/>
      <c r="AF38" s="149"/>
    </row>
    <row r="39" spans="1:32">
      <c r="A39" s="277"/>
      <c r="B39" s="31" t="s">
        <v>62</v>
      </c>
      <c r="C39" s="30">
        <v>20997</v>
      </c>
      <c r="D39" s="30">
        <v>6299</v>
      </c>
      <c r="E39" s="30">
        <v>2926</v>
      </c>
      <c r="F39" s="30">
        <v>3373</v>
      </c>
      <c r="G39" s="30">
        <v>0.8</v>
      </c>
      <c r="H39" s="30">
        <v>0.2</v>
      </c>
      <c r="I39" s="30">
        <v>0.8</v>
      </c>
      <c r="J39" s="30">
        <v>0</v>
      </c>
      <c r="K39" s="30">
        <v>0.2</v>
      </c>
      <c r="L39" s="30">
        <f t="shared" si="1"/>
        <v>1215.0999999999999</v>
      </c>
      <c r="M39" s="30">
        <f t="shared" si="9"/>
        <v>972.08</v>
      </c>
      <c r="N39" s="30">
        <f t="shared" si="10"/>
        <v>194.42</v>
      </c>
      <c r="O39" s="30">
        <f t="shared" si="11"/>
        <v>48.6</v>
      </c>
      <c r="P39" s="30">
        <f t="shared" si="2"/>
        <v>1130.53</v>
      </c>
      <c r="Q39" s="30">
        <v>905.73</v>
      </c>
      <c r="R39" s="30">
        <v>224.8</v>
      </c>
      <c r="S39" s="151">
        <v>5955</v>
      </c>
      <c r="T39" s="30">
        <f t="shared" si="3"/>
        <v>1143.3599999999999</v>
      </c>
      <c r="U39" s="30">
        <f t="shared" si="12"/>
        <v>952.8</v>
      </c>
      <c r="V39" s="30">
        <f t="shared" si="13"/>
        <v>190.56</v>
      </c>
      <c r="W39" s="30">
        <f t="shared" si="6"/>
        <v>-12.829999999999927</v>
      </c>
      <c r="X39" s="30">
        <f t="shared" si="7"/>
        <v>-47.069999999999936</v>
      </c>
      <c r="Y39" s="30">
        <f t="shared" si="7"/>
        <v>34.240000000000009</v>
      </c>
      <c r="Z39" s="30">
        <f t="shared" si="8"/>
        <v>1017</v>
      </c>
      <c r="AA39" s="31">
        <v>815</v>
      </c>
      <c r="AB39" s="30">
        <v>202</v>
      </c>
      <c r="AC39" s="30">
        <v>141.88</v>
      </c>
      <c r="AD39" s="148">
        <v>20.449999999999932</v>
      </c>
      <c r="AE39" s="30"/>
      <c r="AF39" s="149"/>
    </row>
    <row r="40" spans="1:32">
      <c r="A40" s="277"/>
      <c r="B40" s="31" t="s">
        <v>63</v>
      </c>
      <c r="C40" s="30">
        <v>36837</v>
      </c>
      <c r="D40" s="30">
        <v>5526</v>
      </c>
      <c r="E40" s="30">
        <v>2567</v>
      </c>
      <c r="F40" s="30">
        <v>2959</v>
      </c>
      <c r="G40" s="30">
        <v>0.8</v>
      </c>
      <c r="H40" s="30">
        <v>0.2</v>
      </c>
      <c r="I40" s="30">
        <v>0.75</v>
      </c>
      <c r="J40" s="30">
        <v>0</v>
      </c>
      <c r="K40" s="30">
        <v>0.25</v>
      </c>
      <c r="L40" s="30">
        <f t="shared" si="1"/>
        <v>1066</v>
      </c>
      <c r="M40" s="30">
        <f t="shared" si="9"/>
        <v>852.8</v>
      </c>
      <c r="N40" s="30">
        <f t="shared" si="10"/>
        <v>159.9</v>
      </c>
      <c r="O40" s="30">
        <f t="shared" si="11"/>
        <v>53.3</v>
      </c>
      <c r="P40" s="30">
        <f t="shared" si="2"/>
        <v>946.87</v>
      </c>
      <c r="Q40" s="30">
        <v>768.14</v>
      </c>
      <c r="R40" s="30">
        <v>178.73</v>
      </c>
      <c r="S40" s="151">
        <v>5067</v>
      </c>
      <c r="T40" s="30">
        <f t="shared" si="3"/>
        <v>962.73</v>
      </c>
      <c r="U40" s="30">
        <f t="shared" si="12"/>
        <v>810.72</v>
      </c>
      <c r="V40" s="30">
        <f t="shared" si="13"/>
        <v>152.01</v>
      </c>
      <c r="W40" s="30">
        <f t="shared" si="6"/>
        <v>-15.860000000000042</v>
      </c>
      <c r="X40" s="30">
        <f t="shared" si="7"/>
        <v>-42.580000000000041</v>
      </c>
      <c r="Y40" s="30">
        <f t="shared" si="7"/>
        <v>26.72</v>
      </c>
      <c r="Z40" s="30">
        <f t="shared" si="8"/>
        <v>852</v>
      </c>
      <c r="AA40" s="31">
        <v>691</v>
      </c>
      <c r="AB40" s="30">
        <v>161</v>
      </c>
      <c r="AC40" s="30">
        <v>142.04</v>
      </c>
      <c r="AD40" s="148">
        <v>34.519999999999953</v>
      </c>
      <c r="AE40" s="30"/>
      <c r="AF40" s="149"/>
    </row>
    <row r="41" spans="1:32">
      <c r="A41" s="278"/>
      <c r="B41" s="31" t="s">
        <v>61</v>
      </c>
      <c r="C41" s="30">
        <v>21836</v>
      </c>
      <c r="D41" s="30">
        <v>3275</v>
      </c>
      <c r="E41" s="30">
        <v>1521</v>
      </c>
      <c r="F41" s="30">
        <v>1754</v>
      </c>
      <c r="G41" s="30">
        <v>0.6</v>
      </c>
      <c r="H41" s="30">
        <v>0.4</v>
      </c>
      <c r="I41" s="30">
        <v>0.7</v>
      </c>
      <c r="J41" s="30">
        <v>0</v>
      </c>
      <c r="K41" s="30">
        <v>0.3</v>
      </c>
      <c r="L41" s="30">
        <f t="shared" si="1"/>
        <v>631.69999999999993</v>
      </c>
      <c r="M41" s="30">
        <f t="shared" si="9"/>
        <v>379.02</v>
      </c>
      <c r="N41" s="30">
        <f t="shared" si="10"/>
        <v>176.88</v>
      </c>
      <c r="O41" s="30">
        <f t="shared" si="11"/>
        <v>75.8</v>
      </c>
      <c r="P41" s="30">
        <f t="shared" si="2"/>
        <v>545.95000000000005</v>
      </c>
      <c r="Q41" s="30">
        <v>345.73</v>
      </c>
      <c r="R41" s="30">
        <v>200.22</v>
      </c>
      <c r="S41" s="151">
        <v>2885</v>
      </c>
      <c r="T41" s="30">
        <f t="shared" si="3"/>
        <v>507.76</v>
      </c>
      <c r="U41" s="30">
        <f t="shared" si="12"/>
        <v>346.2</v>
      </c>
      <c r="V41" s="30">
        <f t="shared" si="13"/>
        <v>161.56</v>
      </c>
      <c r="W41" s="30">
        <f t="shared" si="6"/>
        <v>38.190000000000026</v>
      </c>
      <c r="X41" s="30">
        <f t="shared" si="7"/>
        <v>-0.46999999999997044</v>
      </c>
      <c r="Y41" s="30">
        <f t="shared" si="7"/>
        <v>38.659999999999997</v>
      </c>
      <c r="Z41" s="30">
        <f t="shared" si="8"/>
        <v>491</v>
      </c>
      <c r="AA41" s="31">
        <v>311</v>
      </c>
      <c r="AB41" s="30">
        <v>180</v>
      </c>
      <c r="AC41" s="30">
        <v>47.6</v>
      </c>
      <c r="AD41" s="148">
        <v>-20.890000000000079</v>
      </c>
      <c r="AE41" s="30"/>
      <c r="AF41" s="149"/>
    </row>
    <row r="42" spans="1:32">
      <c r="A42" s="276" t="s">
        <v>64</v>
      </c>
      <c r="B42" s="31" t="s">
        <v>66</v>
      </c>
      <c r="C42" s="30">
        <v>23067</v>
      </c>
      <c r="D42" s="30">
        <v>3460</v>
      </c>
      <c r="E42" s="30">
        <v>1607</v>
      </c>
      <c r="F42" s="30">
        <v>1853</v>
      </c>
      <c r="G42" s="30">
        <v>0.6</v>
      </c>
      <c r="H42" s="30">
        <v>0.4</v>
      </c>
      <c r="I42" s="30">
        <v>0</v>
      </c>
      <c r="J42" s="30">
        <v>1</v>
      </c>
      <c r="K42" s="30">
        <v>0</v>
      </c>
      <c r="L42" s="30">
        <f t="shared" si="1"/>
        <v>667.4</v>
      </c>
      <c r="M42" s="30">
        <f t="shared" si="9"/>
        <v>400.44</v>
      </c>
      <c r="N42" s="30">
        <f t="shared" si="10"/>
        <v>0</v>
      </c>
      <c r="O42" s="30">
        <f t="shared" si="11"/>
        <v>266.95999999999998</v>
      </c>
      <c r="P42" s="30">
        <f t="shared" si="2"/>
        <v>359.95</v>
      </c>
      <c r="Q42" s="30">
        <v>359.95</v>
      </c>
      <c r="R42" s="30">
        <v>0</v>
      </c>
      <c r="S42" s="151">
        <v>3159</v>
      </c>
      <c r="T42" s="30">
        <f t="shared" si="3"/>
        <v>379.08</v>
      </c>
      <c r="U42" s="30">
        <f t="shared" si="12"/>
        <v>379.08</v>
      </c>
      <c r="V42" s="30">
        <f t="shared" si="13"/>
        <v>0</v>
      </c>
      <c r="W42" s="30">
        <f t="shared" si="6"/>
        <v>-19.129999999999995</v>
      </c>
      <c r="X42" s="30">
        <f t="shared" si="7"/>
        <v>-19.129999999999995</v>
      </c>
      <c r="Y42" s="30">
        <f t="shared" si="7"/>
        <v>0</v>
      </c>
      <c r="Z42" s="30">
        <f t="shared" si="8"/>
        <v>324</v>
      </c>
      <c r="AA42" s="31">
        <v>324</v>
      </c>
      <c r="AB42" s="30">
        <v>0</v>
      </c>
      <c r="AC42" s="30">
        <v>66.42</v>
      </c>
      <c r="AD42" s="148">
        <v>29.149999999999991</v>
      </c>
      <c r="AE42" s="30"/>
      <c r="AF42" s="149"/>
    </row>
    <row r="43" spans="1:32">
      <c r="A43" s="277"/>
      <c r="B43" s="31" t="s">
        <v>67</v>
      </c>
      <c r="C43" s="30">
        <v>687</v>
      </c>
      <c r="D43" s="30">
        <v>103</v>
      </c>
      <c r="E43" s="30">
        <v>48</v>
      </c>
      <c r="F43" s="30">
        <v>55</v>
      </c>
      <c r="G43" s="30">
        <v>0.6</v>
      </c>
      <c r="H43" s="30">
        <v>0.4</v>
      </c>
      <c r="I43" s="30">
        <v>0.4</v>
      </c>
      <c r="J43" s="30">
        <v>0.6</v>
      </c>
      <c r="K43" s="30">
        <v>0</v>
      </c>
      <c r="L43" s="30">
        <f t="shared" si="1"/>
        <v>19.899999999999999</v>
      </c>
      <c r="M43" s="30">
        <f t="shared" si="9"/>
        <v>11.94</v>
      </c>
      <c r="N43" s="30">
        <f t="shared" si="10"/>
        <v>3.18</v>
      </c>
      <c r="O43" s="30">
        <f t="shared" si="11"/>
        <v>4.78</v>
      </c>
      <c r="P43" s="30">
        <f t="shared" si="2"/>
        <v>9.42</v>
      </c>
      <c r="Q43" s="30">
        <v>7.08</v>
      </c>
      <c r="R43" s="30">
        <v>2.34</v>
      </c>
      <c r="S43" s="151">
        <v>62</v>
      </c>
      <c r="T43" s="30">
        <f t="shared" si="3"/>
        <v>9.42</v>
      </c>
      <c r="U43" s="30">
        <f t="shared" si="12"/>
        <v>7.44</v>
      </c>
      <c r="V43" s="30">
        <f t="shared" si="13"/>
        <v>1.98</v>
      </c>
      <c r="W43" s="30">
        <v>0</v>
      </c>
      <c r="X43" s="30">
        <f t="shared" si="7"/>
        <v>-0.36000000000000032</v>
      </c>
      <c r="Y43" s="30">
        <f t="shared" si="7"/>
        <v>0.35999999999999988</v>
      </c>
      <c r="Z43" s="30">
        <f t="shared" si="8"/>
        <v>8</v>
      </c>
      <c r="AA43" s="31">
        <v>6</v>
      </c>
      <c r="AB43" s="30">
        <v>2</v>
      </c>
      <c r="AC43" s="30">
        <v>4.38</v>
      </c>
      <c r="AD43" s="148">
        <v>2.7399999999999993</v>
      </c>
      <c r="AE43" s="30"/>
      <c r="AF43" s="149"/>
    </row>
    <row r="44" spans="1:32">
      <c r="A44" s="277"/>
      <c r="B44" s="31" t="s">
        <v>68</v>
      </c>
      <c r="C44" s="30">
        <v>0</v>
      </c>
      <c r="D44" s="30">
        <v>0</v>
      </c>
      <c r="E44" s="30">
        <v>0</v>
      </c>
      <c r="F44" s="30">
        <v>0</v>
      </c>
      <c r="G44" s="30">
        <v>0.6</v>
      </c>
      <c r="H44" s="30">
        <v>0.4</v>
      </c>
      <c r="I44" s="30">
        <v>0.4</v>
      </c>
      <c r="J44" s="30">
        <v>0.6</v>
      </c>
      <c r="K44" s="30">
        <v>0</v>
      </c>
      <c r="L44" s="30">
        <f t="shared" si="1"/>
        <v>0</v>
      </c>
      <c r="M44" s="30">
        <f t="shared" si="9"/>
        <v>0</v>
      </c>
      <c r="N44" s="30">
        <f t="shared" si="10"/>
        <v>0</v>
      </c>
      <c r="O44" s="30">
        <f t="shared" si="11"/>
        <v>0</v>
      </c>
      <c r="P44" s="30">
        <f t="shared" si="2"/>
        <v>0</v>
      </c>
      <c r="Q44" s="30">
        <v>0</v>
      </c>
      <c r="R44" s="30">
        <v>0</v>
      </c>
      <c r="S44" s="151">
        <v>0</v>
      </c>
      <c r="T44" s="30">
        <f t="shared" si="3"/>
        <v>0</v>
      </c>
      <c r="U44" s="30">
        <f t="shared" si="12"/>
        <v>0</v>
      </c>
      <c r="V44" s="30">
        <f t="shared" si="13"/>
        <v>0</v>
      </c>
      <c r="W44" s="30">
        <f t="shared" si="6"/>
        <v>0</v>
      </c>
      <c r="X44" s="30">
        <f t="shared" si="7"/>
        <v>0</v>
      </c>
      <c r="Y44" s="30">
        <f t="shared" si="7"/>
        <v>0</v>
      </c>
      <c r="Z44" s="30">
        <f t="shared" si="8"/>
        <v>0</v>
      </c>
      <c r="AA44" s="31">
        <v>0</v>
      </c>
      <c r="AB44" s="30">
        <v>0</v>
      </c>
      <c r="AC44" s="30">
        <v>0</v>
      </c>
      <c r="AD44" s="148">
        <v>0</v>
      </c>
      <c r="AE44" s="30"/>
      <c r="AF44" s="149"/>
    </row>
    <row r="45" spans="1:32">
      <c r="A45" s="277"/>
      <c r="B45" s="31" t="s">
        <v>70</v>
      </c>
      <c r="C45" s="30">
        <v>26278</v>
      </c>
      <c r="D45" s="30">
        <v>3942</v>
      </c>
      <c r="E45" s="30">
        <v>1831</v>
      </c>
      <c r="F45" s="30">
        <v>2111</v>
      </c>
      <c r="G45" s="30">
        <v>0.6</v>
      </c>
      <c r="H45" s="30">
        <v>0.4</v>
      </c>
      <c r="I45" s="30">
        <v>0.75</v>
      </c>
      <c r="J45" s="30">
        <v>0</v>
      </c>
      <c r="K45" s="30">
        <v>0.25</v>
      </c>
      <c r="L45" s="30">
        <f t="shared" si="1"/>
        <v>760.4</v>
      </c>
      <c r="M45" s="30">
        <f t="shared" si="9"/>
        <v>456.24</v>
      </c>
      <c r="N45" s="30">
        <f t="shared" si="10"/>
        <v>228.12</v>
      </c>
      <c r="O45" s="30">
        <f t="shared" si="11"/>
        <v>76.040000000000006</v>
      </c>
      <c r="P45" s="30">
        <f t="shared" si="2"/>
        <v>678.06</v>
      </c>
      <c r="Q45" s="30">
        <v>418.43</v>
      </c>
      <c r="R45" s="30">
        <v>259.63</v>
      </c>
      <c r="S45" s="151">
        <v>3642</v>
      </c>
      <c r="T45" s="30">
        <f t="shared" si="3"/>
        <v>655.56000000000006</v>
      </c>
      <c r="U45" s="30">
        <f t="shared" si="12"/>
        <v>437.04</v>
      </c>
      <c r="V45" s="30">
        <f t="shared" si="13"/>
        <v>218.52</v>
      </c>
      <c r="W45" s="30">
        <f t="shared" si="6"/>
        <v>22.499999999999972</v>
      </c>
      <c r="X45" s="30">
        <f t="shared" si="7"/>
        <v>-18.610000000000014</v>
      </c>
      <c r="Y45" s="30">
        <f t="shared" si="7"/>
        <v>41.109999999999985</v>
      </c>
      <c r="Z45" s="30">
        <f t="shared" si="8"/>
        <v>611</v>
      </c>
      <c r="AA45" s="31">
        <v>377</v>
      </c>
      <c r="AB45" s="30">
        <v>234</v>
      </c>
      <c r="AC45" s="30">
        <v>68.010000000000005</v>
      </c>
      <c r="AD45" s="148">
        <v>-17.149999999999991</v>
      </c>
      <c r="AE45" s="30"/>
      <c r="AF45" s="149"/>
    </row>
    <row r="46" spans="1:32">
      <c r="A46" s="277"/>
      <c r="B46" s="31" t="s">
        <v>71</v>
      </c>
      <c r="C46" s="30">
        <v>15770</v>
      </c>
      <c r="D46" s="30">
        <v>4731</v>
      </c>
      <c r="E46" s="30">
        <v>2197</v>
      </c>
      <c r="F46" s="30">
        <v>2534</v>
      </c>
      <c r="G46" s="30">
        <v>0.8</v>
      </c>
      <c r="H46" s="30">
        <v>0.2</v>
      </c>
      <c r="I46" s="30">
        <v>0.8</v>
      </c>
      <c r="J46" s="30">
        <v>0</v>
      </c>
      <c r="K46" s="30">
        <v>0.2</v>
      </c>
      <c r="L46" s="30">
        <f t="shared" si="1"/>
        <v>912.5</v>
      </c>
      <c r="M46" s="30">
        <f t="shared" si="9"/>
        <v>730</v>
      </c>
      <c r="N46" s="30">
        <f t="shared" si="10"/>
        <v>146</v>
      </c>
      <c r="O46" s="30">
        <f t="shared" si="11"/>
        <v>36.5</v>
      </c>
      <c r="P46" s="30">
        <f t="shared" si="2"/>
        <v>836.85</v>
      </c>
      <c r="Q46" s="30">
        <v>670.45</v>
      </c>
      <c r="R46" s="30">
        <v>166.4</v>
      </c>
      <c r="S46" s="151">
        <v>4134</v>
      </c>
      <c r="T46" s="30">
        <f t="shared" si="3"/>
        <v>793.73</v>
      </c>
      <c r="U46" s="30">
        <f t="shared" si="12"/>
        <v>661.44</v>
      </c>
      <c r="V46" s="30">
        <f t="shared" si="13"/>
        <v>132.29</v>
      </c>
      <c r="W46" s="30">
        <f t="shared" si="6"/>
        <v>43.120000000000005</v>
      </c>
      <c r="X46" s="30">
        <f t="shared" si="7"/>
        <v>9.0099999999999909</v>
      </c>
      <c r="Y46" s="30">
        <f t="shared" si="7"/>
        <v>34.110000000000014</v>
      </c>
      <c r="Z46" s="30">
        <f t="shared" si="8"/>
        <v>753</v>
      </c>
      <c r="AA46" s="31">
        <v>603</v>
      </c>
      <c r="AB46" s="30">
        <v>150</v>
      </c>
      <c r="AC46" s="30">
        <v>82</v>
      </c>
      <c r="AD46" s="148">
        <v>-2.1200000000000045</v>
      </c>
      <c r="AE46" s="30"/>
      <c r="AF46" s="149"/>
    </row>
    <row r="47" spans="1:32">
      <c r="A47" s="277"/>
      <c r="B47" s="31" t="s">
        <v>76</v>
      </c>
      <c r="C47" s="30">
        <v>14917</v>
      </c>
      <c r="D47" s="30">
        <v>4475</v>
      </c>
      <c r="E47" s="30">
        <v>2079</v>
      </c>
      <c r="F47" s="30">
        <v>2396</v>
      </c>
      <c r="G47" s="30">
        <v>0.8</v>
      </c>
      <c r="H47" s="30">
        <v>0.2</v>
      </c>
      <c r="I47" s="30">
        <v>0.8</v>
      </c>
      <c r="J47" s="30">
        <v>0</v>
      </c>
      <c r="K47" s="30">
        <v>0.2</v>
      </c>
      <c r="L47" s="30">
        <f t="shared" si="1"/>
        <v>863.3</v>
      </c>
      <c r="M47" s="30">
        <f t="shared" si="9"/>
        <v>690.64</v>
      </c>
      <c r="N47" s="30">
        <f t="shared" si="10"/>
        <v>138.13</v>
      </c>
      <c r="O47" s="30">
        <f t="shared" si="11"/>
        <v>34.53</v>
      </c>
      <c r="P47" s="30">
        <f t="shared" si="2"/>
        <v>796.75</v>
      </c>
      <c r="Q47" s="30">
        <v>638.32000000000005</v>
      </c>
      <c r="R47" s="30">
        <v>158.43</v>
      </c>
      <c r="S47" s="151">
        <v>4389</v>
      </c>
      <c r="T47" s="30">
        <f t="shared" si="3"/>
        <v>842.69</v>
      </c>
      <c r="U47" s="30">
        <f t="shared" si="12"/>
        <v>702.24</v>
      </c>
      <c r="V47" s="30">
        <f t="shared" si="13"/>
        <v>140.44999999999999</v>
      </c>
      <c r="W47" s="30">
        <f t="shared" si="6"/>
        <v>-45.939999999999941</v>
      </c>
      <c r="X47" s="30">
        <f t="shared" si="7"/>
        <v>-63.919999999999959</v>
      </c>
      <c r="Y47" s="30">
        <f t="shared" si="7"/>
        <v>17.980000000000018</v>
      </c>
      <c r="Z47" s="30">
        <f t="shared" si="8"/>
        <v>717</v>
      </c>
      <c r="AA47" s="31">
        <v>574</v>
      </c>
      <c r="AB47" s="30">
        <v>143</v>
      </c>
      <c r="AC47" s="30">
        <v>125.49</v>
      </c>
      <c r="AD47" s="148">
        <v>32.219999999999928</v>
      </c>
      <c r="AE47" s="30"/>
      <c r="AF47" s="149"/>
    </row>
    <row r="48" spans="1:32">
      <c r="A48" s="277"/>
      <c r="B48" s="31" t="s">
        <v>72</v>
      </c>
      <c r="C48" s="30">
        <v>28082</v>
      </c>
      <c r="D48" s="30">
        <v>8425</v>
      </c>
      <c r="E48" s="30">
        <v>3913</v>
      </c>
      <c r="F48" s="30">
        <v>4512</v>
      </c>
      <c r="G48" s="30">
        <v>0.8</v>
      </c>
      <c r="H48" s="30">
        <v>0.2</v>
      </c>
      <c r="I48" s="30">
        <v>0.8</v>
      </c>
      <c r="J48" s="30">
        <v>0</v>
      </c>
      <c r="K48" s="30">
        <v>0.2</v>
      </c>
      <c r="L48" s="30">
        <f t="shared" si="1"/>
        <v>1625.1</v>
      </c>
      <c r="M48" s="30">
        <f t="shared" si="9"/>
        <v>1300.08</v>
      </c>
      <c r="N48" s="30">
        <f t="shared" si="10"/>
        <v>260.02</v>
      </c>
      <c r="O48" s="30">
        <f t="shared" si="11"/>
        <v>65</v>
      </c>
      <c r="P48" s="30">
        <f t="shared" si="2"/>
        <v>1571.15</v>
      </c>
      <c r="Q48" s="30">
        <v>1258.74</v>
      </c>
      <c r="R48" s="30">
        <v>312.41000000000003</v>
      </c>
      <c r="S48" s="151">
        <v>8764</v>
      </c>
      <c r="T48" s="30">
        <f t="shared" si="3"/>
        <v>1682.69</v>
      </c>
      <c r="U48" s="30">
        <f t="shared" si="12"/>
        <v>1402.24</v>
      </c>
      <c r="V48" s="30">
        <f t="shared" si="13"/>
        <v>280.45</v>
      </c>
      <c r="W48" s="30">
        <f t="shared" si="6"/>
        <v>-111.53999999999996</v>
      </c>
      <c r="X48" s="30">
        <f t="shared" si="7"/>
        <v>-143.5</v>
      </c>
      <c r="Y48" s="30">
        <f t="shared" si="7"/>
        <v>31.960000000000036</v>
      </c>
      <c r="Z48" s="30">
        <f t="shared" si="8"/>
        <v>1414</v>
      </c>
      <c r="AA48" s="31">
        <v>1133</v>
      </c>
      <c r="AB48" s="30">
        <v>281</v>
      </c>
      <c r="AC48" s="30">
        <v>215.85</v>
      </c>
      <c r="AD48" s="148">
        <v>41.789999999999878</v>
      </c>
      <c r="AE48" s="30"/>
      <c r="AF48" s="149"/>
    </row>
    <row r="49" spans="1:32">
      <c r="A49" s="277"/>
      <c r="B49" s="31" t="s">
        <v>74</v>
      </c>
      <c r="C49" s="30">
        <v>17390</v>
      </c>
      <c r="D49" s="30">
        <v>5217</v>
      </c>
      <c r="E49" s="30">
        <v>2423</v>
      </c>
      <c r="F49" s="30">
        <v>2794</v>
      </c>
      <c r="G49" s="30">
        <v>0.6</v>
      </c>
      <c r="H49" s="30">
        <v>0.4</v>
      </c>
      <c r="I49" s="30">
        <v>0.8</v>
      </c>
      <c r="J49" s="30">
        <v>0</v>
      </c>
      <c r="K49" s="30">
        <v>0.2</v>
      </c>
      <c r="L49" s="30">
        <f t="shared" si="1"/>
        <v>1006.3</v>
      </c>
      <c r="M49" s="30">
        <f t="shared" si="9"/>
        <v>603.78</v>
      </c>
      <c r="N49" s="30">
        <f t="shared" si="10"/>
        <v>322.02</v>
      </c>
      <c r="O49" s="30">
        <f t="shared" si="11"/>
        <v>80.5</v>
      </c>
      <c r="P49" s="30">
        <f t="shared" si="2"/>
        <v>931.96</v>
      </c>
      <c r="Q49" s="30">
        <v>560.79999999999995</v>
      </c>
      <c r="R49" s="30">
        <v>371.16</v>
      </c>
      <c r="S49" s="151">
        <v>5264</v>
      </c>
      <c r="T49" s="30">
        <f t="shared" si="3"/>
        <v>968.57999999999993</v>
      </c>
      <c r="U49" s="30">
        <f t="shared" si="12"/>
        <v>631.67999999999995</v>
      </c>
      <c r="V49" s="30">
        <f t="shared" si="13"/>
        <v>336.9</v>
      </c>
      <c r="W49" s="30">
        <f t="shared" si="6"/>
        <v>-36.619999999999948</v>
      </c>
      <c r="X49" s="30">
        <f t="shared" si="7"/>
        <v>-70.88</v>
      </c>
      <c r="Y49" s="30">
        <f t="shared" si="7"/>
        <v>34.260000000000048</v>
      </c>
      <c r="Z49" s="30">
        <f t="shared" si="8"/>
        <v>839</v>
      </c>
      <c r="AA49" s="31">
        <v>505</v>
      </c>
      <c r="AB49" s="30">
        <v>334</v>
      </c>
      <c r="AC49" s="30">
        <v>117.91</v>
      </c>
      <c r="AD49" s="148">
        <v>5.5099999999998488</v>
      </c>
      <c r="AE49" s="30"/>
      <c r="AF49" s="149"/>
    </row>
    <row r="50" spans="1:32">
      <c r="A50" s="277"/>
      <c r="B50" s="31" t="s">
        <v>78</v>
      </c>
      <c r="C50" s="30">
        <v>5985</v>
      </c>
      <c r="D50" s="30">
        <v>1796</v>
      </c>
      <c r="E50" s="30">
        <v>1053</v>
      </c>
      <c r="F50" s="30">
        <v>743</v>
      </c>
      <c r="G50" s="30">
        <v>0.8</v>
      </c>
      <c r="H50" s="30">
        <v>0.2</v>
      </c>
      <c r="I50" s="30">
        <v>0.8</v>
      </c>
      <c r="J50" s="30">
        <v>0</v>
      </c>
      <c r="K50" s="30">
        <v>0.2</v>
      </c>
      <c r="L50" s="30">
        <f t="shared" si="1"/>
        <v>390.20000000000005</v>
      </c>
      <c r="M50" s="30">
        <f t="shared" si="9"/>
        <v>312.16000000000003</v>
      </c>
      <c r="N50" s="30">
        <f t="shared" si="10"/>
        <v>62.43</v>
      </c>
      <c r="O50" s="30">
        <f t="shared" si="11"/>
        <v>15.61</v>
      </c>
      <c r="P50" s="30">
        <f t="shared" si="2"/>
        <v>348.90999999999997</v>
      </c>
      <c r="Q50" s="30">
        <v>279.52999999999997</v>
      </c>
      <c r="R50" s="30">
        <v>69.38</v>
      </c>
      <c r="S50" s="151">
        <v>1414</v>
      </c>
      <c r="T50" s="30">
        <f t="shared" si="3"/>
        <v>271.49</v>
      </c>
      <c r="U50" s="30">
        <f t="shared" si="12"/>
        <v>226.24</v>
      </c>
      <c r="V50" s="30">
        <f t="shared" si="13"/>
        <v>45.25</v>
      </c>
      <c r="W50" s="30">
        <f t="shared" si="6"/>
        <v>77.419999999999959</v>
      </c>
      <c r="X50" s="30">
        <f t="shared" si="7"/>
        <v>53.289999999999964</v>
      </c>
      <c r="Y50" s="30">
        <f t="shared" si="7"/>
        <v>24.129999999999995</v>
      </c>
      <c r="Z50" s="30">
        <f t="shared" si="8"/>
        <v>314</v>
      </c>
      <c r="AA50" s="31">
        <v>252</v>
      </c>
      <c r="AB50" s="30">
        <v>62</v>
      </c>
      <c r="AC50" s="30">
        <v>4.7699999999999996</v>
      </c>
      <c r="AD50" s="148">
        <v>-21.599999999999927</v>
      </c>
      <c r="AE50" s="30"/>
      <c r="AF50" s="149"/>
    </row>
    <row r="51" spans="1:32">
      <c r="A51" s="277"/>
      <c r="B51" s="31" t="s">
        <v>75</v>
      </c>
      <c r="C51" s="30">
        <v>13155</v>
      </c>
      <c r="D51" s="30">
        <v>3947</v>
      </c>
      <c r="E51" s="30">
        <v>2493</v>
      </c>
      <c r="F51" s="30">
        <v>1454</v>
      </c>
      <c r="G51" s="30">
        <v>0.8</v>
      </c>
      <c r="H51" s="30">
        <v>0.2</v>
      </c>
      <c r="I51" s="30">
        <v>0.8</v>
      </c>
      <c r="J51" s="30">
        <v>0</v>
      </c>
      <c r="K51" s="30">
        <v>0.2</v>
      </c>
      <c r="L51" s="30">
        <f t="shared" si="1"/>
        <v>893.3</v>
      </c>
      <c r="M51" s="30">
        <f t="shared" si="9"/>
        <v>714.64</v>
      </c>
      <c r="N51" s="30">
        <f t="shared" si="10"/>
        <v>142.93</v>
      </c>
      <c r="O51" s="30">
        <f t="shared" si="11"/>
        <v>35.729999999999997</v>
      </c>
      <c r="P51" s="30">
        <f t="shared" si="2"/>
        <v>780.87</v>
      </c>
      <c r="Q51" s="30">
        <v>625.6</v>
      </c>
      <c r="R51" s="30">
        <v>155.27000000000001</v>
      </c>
      <c r="S51" s="151">
        <v>2678</v>
      </c>
      <c r="T51" s="30">
        <f t="shared" si="3"/>
        <v>514.18000000000006</v>
      </c>
      <c r="U51" s="30">
        <f t="shared" si="12"/>
        <v>428.48</v>
      </c>
      <c r="V51" s="30">
        <f t="shared" si="13"/>
        <v>85.7</v>
      </c>
      <c r="W51" s="30">
        <f t="shared" si="6"/>
        <v>266.69</v>
      </c>
      <c r="X51" s="30">
        <f t="shared" si="7"/>
        <v>197.12</v>
      </c>
      <c r="Y51" s="30">
        <f t="shared" si="7"/>
        <v>69.570000000000007</v>
      </c>
      <c r="Z51" s="30">
        <f t="shared" si="8"/>
        <v>703</v>
      </c>
      <c r="AA51" s="31">
        <v>563</v>
      </c>
      <c r="AB51" s="30">
        <v>140</v>
      </c>
      <c r="AC51" s="30">
        <v>-31.61</v>
      </c>
      <c r="AD51" s="148">
        <v>-80.510000000000119</v>
      </c>
      <c r="AE51" s="30"/>
      <c r="AF51" s="149"/>
    </row>
    <row r="52" spans="1:32">
      <c r="A52" s="277"/>
      <c r="B52" s="31" t="s">
        <v>77</v>
      </c>
      <c r="C52" s="30">
        <v>3969</v>
      </c>
      <c r="D52" s="30">
        <v>1191</v>
      </c>
      <c r="E52" s="30">
        <v>736</v>
      </c>
      <c r="F52" s="30">
        <v>455</v>
      </c>
      <c r="G52" s="30">
        <v>0.8</v>
      </c>
      <c r="H52" s="30">
        <v>0.2</v>
      </c>
      <c r="I52" s="30">
        <v>0.8</v>
      </c>
      <c r="J52" s="30">
        <v>0</v>
      </c>
      <c r="K52" s="30">
        <v>0.2</v>
      </c>
      <c r="L52" s="30">
        <f t="shared" si="1"/>
        <v>266.29999999999995</v>
      </c>
      <c r="M52" s="30">
        <f t="shared" si="9"/>
        <v>213.04</v>
      </c>
      <c r="N52" s="30">
        <f t="shared" si="10"/>
        <v>42.61</v>
      </c>
      <c r="O52" s="30">
        <f t="shared" si="11"/>
        <v>10.65</v>
      </c>
      <c r="P52" s="30">
        <f t="shared" si="2"/>
        <v>244.63</v>
      </c>
      <c r="Q52" s="30">
        <v>195.99</v>
      </c>
      <c r="R52" s="30">
        <v>48.64</v>
      </c>
      <c r="S52" s="151">
        <v>816</v>
      </c>
      <c r="T52" s="30">
        <f t="shared" si="3"/>
        <v>156.67000000000002</v>
      </c>
      <c r="U52" s="30">
        <f t="shared" si="12"/>
        <v>130.56</v>
      </c>
      <c r="V52" s="30">
        <f t="shared" si="13"/>
        <v>26.11</v>
      </c>
      <c r="W52" s="30">
        <f t="shared" si="6"/>
        <v>87.960000000000008</v>
      </c>
      <c r="X52" s="30">
        <f t="shared" si="7"/>
        <v>65.430000000000007</v>
      </c>
      <c r="Y52" s="30">
        <f t="shared" si="7"/>
        <v>22.53</v>
      </c>
      <c r="Z52" s="30">
        <f t="shared" si="8"/>
        <v>220</v>
      </c>
      <c r="AA52" s="31">
        <v>176</v>
      </c>
      <c r="AB52" s="30">
        <v>44</v>
      </c>
      <c r="AC52" s="30">
        <v>-19.73</v>
      </c>
      <c r="AD52" s="148">
        <v>-32.580000000000027</v>
      </c>
      <c r="AE52" s="30"/>
      <c r="AF52" s="149"/>
    </row>
    <row r="53" spans="1:32">
      <c r="A53" s="278"/>
      <c r="B53" s="31" t="s">
        <v>73</v>
      </c>
      <c r="C53" s="30">
        <v>18600</v>
      </c>
      <c r="D53" s="30">
        <v>5580</v>
      </c>
      <c r="E53" s="30">
        <v>2592</v>
      </c>
      <c r="F53" s="30">
        <v>2988</v>
      </c>
      <c r="G53" s="30">
        <v>0.6</v>
      </c>
      <c r="H53" s="30">
        <v>0.4</v>
      </c>
      <c r="I53" s="30">
        <v>0.8</v>
      </c>
      <c r="J53" s="30">
        <v>0</v>
      </c>
      <c r="K53" s="30">
        <v>0.2</v>
      </c>
      <c r="L53" s="30">
        <f t="shared" si="1"/>
        <v>1076.3999999999999</v>
      </c>
      <c r="M53" s="30">
        <f t="shared" si="9"/>
        <v>645.84</v>
      </c>
      <c r="N53" s="30">
        <f t="shared" si="10"/>
        <v>344.45</v>
      </c>
      <c r="O53" s="30">
        <f t="shared" si="11"/>
        <v>86.11</v>
      </c>
      <c r="P53" s="30">
        <f t="shared" si="2"/>
        <v>1088.74</v>
      </c>
      <c r="Q53" s="30">
        <v>655.14</v>
      </c>
      <c r="R53" s="30">
        <v>433.6</v>
      </c>
      <c r="S53" s="151">
        <v>5341</v>
      </c>
      <c r="T53" s="30">
        <f t="shared" si="3"/>
        <v>982.74</v>
      </c>
      <c r="U53" s="30">
        <f t="shared" si="12"/>
        <v>640.91999999999996</v>
      </c>
      <c r="V53" s="30">
        <f t="shared" si="13"/>
        <v>341.82</v>
      </c>
      <c r="W53" s="30">
        <f t="shared" si="6"/>
        <v>106.00000000000006</v>
      </c>
      <c r="X53" s="30">
        <f t="shared" si="7"/>
        <v>14.220000000000027</v>
      </c>
      <c r="Y53" s="30">
        <f t="shared" si="7"/>
        <v>91.78000000000003</v>
      </c>
      <c r="Z53" s="30">
        <f t="shared" si="8"/>
        <v>980</v>
      </c>
      <c r="AA53" s="31">
        <v>590</v>
      </c>
      <c r="AB53" s="30">
        <v>390</v>
      </c>
      <c r="AC53" s="30">
        <v>28.93</v>
      </c>
      <c r="AD53" s="148">
        <v>-124.64000000000004</v>
      </c>
      <c r="AE53" s="30"/>
      <c r="AF53" s="149"/>
    </row>
    <row r="54" spans="1:32">
      <c r="A54" s="276" t="s">
        <v>79</v>
      </c>
      <c r="B54" s="31" t="s">
        <v>81</v>
      </c>
      <c r="C54" s="30">
        <v>14824</v>
      </c>
      <c r="D54" s="30">
        <v>2224</v>
      </c>
      <c r="E54" s="30">
        <v>1033</v>
      </c>
      <c r="F54" s="30">
        <v>1191</v>
      </c>
      <c r="G54" s="30">
        <v>0.6</v>
      </c>
      <c r="H54" s="30">
        <v>0.4</v>
      </c>
      <c r="I54" s="30">
        <v>0</v>
      </c>
      <c r="J54" s="30">
        <v>1</v>
      </c>
      <c r="K54" s="30">
        <v>0</v>
      </c>
      <c r="L54" s="30">
        <f t="shared" si="1"/>
        <v>429</v>
      </c>
      <c r="M54" s="30">
        <f t="shared" si="9"/>
        <v>257.39999999999998</v>
      </c>
      <c r="N54" s="30">
        <f t="shared" si="10"/>
        <v>0</v>
      </c>
      <c r="O54" s="30">
        <f t="shared" si="11"/>
        <v>171.6</v>
      </c>
      <c r="P54" s="30">
        <f t="shared" si="2"/>
        <v>227.46</v>
      </c>
      <c r="Q54" s="30">
        <v>227.46</v>
      </c>
      <c r="R54" s="30">
        <v>0</v>
      </c>
      <c r="S54" s="151">
        <v>1438</v>
      </c>
      <c r="T54" s="30">
        <f t="shared" si="3"/>
        <v>172.56</v>
      </c>
      <c r="U54" s="30">
        <f t="shared" si="12"/>
        <v>172.56</v>
      </c>
      <c r="V54" s="30">
        <f t="shared" si="13"/>
        <v>0</v>
      </c>
      <c r="W54" s="30">
        <f t="shared" si="6"/>
        <v>54.900000000000006</v>
      </c>
      <c r="X54" s="30">
        <f t="shared" si="7"/>
        <v>54.900000000000006</v>
      </c>
      <c r="Y54" s="30">
        <f t="shared" si="7"/>
        <v>0</v>
      </c>
      <c r="Z54" s="30">
        <f t="shared" si="8"/>
        <v>205</v>
      </c>
      <c r="AA54" s="31">
        <v>205</v>
      </c>
      <c r="AB54" s="30">
        <v>0</v>
      </c>
      <c r="AC54" s="30">
        <v>-1.74</v>
      </c>
      <c r="AD54" s="148">
        <v>-0.76000000000002843</v>
      </c>
      <c r="AE54" s="30"/>
      <c r="AF54" s="149"/>
    </row>
    <row r="55" spans="1:32">
      <c r="A55" s="277"/>
      <c r="B55" s="31" t="s">
        <v>84</v>
      </c>
      <c r="C55" s="30">
        <v>736</v>
      </c>
      <c r="D55" s="30">
        <v>110</v>
      </c>
      <c r="E55" s="30">
        <v>51</v>
      </c>
      <c r="F55" s="30">
        <v>59</v>
      </c>
      <c r="G55" s="30">
        <v>0.6</v>
      </c>
      <c r="H55" s="30">
        <v>0.4</v>
      </c>
      <c r="I55" s="30">
        <v>0.7</v>
      </c>
      <c r="J55" s="30">
        <v>0</v>
      </c>
      <c r="K55" s="30">
        <v>0.3</v>
      </c>
      <c r="L55" s="30">
        <f t="shared" si="1"/>
        <v>21.2</v>
      </c>
      <c r="M55" s="30">
        <f t="shared" si="9"/>
        <v>12.72</v>
      </c>
      <c r="N55" s="30">
        <f t="shared" si="10"/>
        <v>5.94</v>
      </c>
      <c r="O55" s="30">
        <f t="shared" si="11"/>
        <v>2.54</v>
      </c>
      <c r="P55" s="30">
        <f t="shared" si="2"/>
        <v>16.5</v>
      </c>
      <c r="Q55" s="30">
        <v>10.45</v>
      </c>
      <c r="R55" s="30">
        <v>6.05</v>
      </c>
      <c r="S55" s="151">
        <v>91</v>
      </c>
      <c r="T55" s="30">
        <f t="shared" si="3"/>
        <v>16.02</v>
      </c>
      <c r="U55" s="30">
        <f t="shared" si="12"/>
        <v>10.92</v>
      </c>
      <c r="V55" s="30">
        <f t="shared" si="13"/>
        <v>5.0999999999999996</v>
      </c>
      <c r="W55" s="30">
        <f t="shared" si="6"/>
        <v>0.47999999999999954</v>
      </c>
      <c r="X55" s="30">
        <f t="shared" si="7"/>
        <v>-0.47000000000000064</v>
      </c>
      <c r="Y55" s="30">
        <f t="shared" si="7"/>
        <v>0.95000000000000018</v>
      </c>
      <c r="Z55" s="30">
        <f t="shared" si="8"/>
        <v>14</v>
      </c>
      <c r="AA55" s="31">
        <v>9</v>
      </c>
      <c r="AB55" s="30">
        <v>5</v>
      </c>
      <c r="AC55" s="30">
        <v>2.91</v>
      </c>
      <c r="AD55" s="148">
        <v>1.2699999999999996</v>
      </c>
      <c r="AE55" s="30"/>
      <c r="AF55" s="149"/>
    </row>
    <row r="56" spans="1:32">
      <c r="A56" s="277"/>
      <c r="B56" s="31" t="s">
        <v>85</v>
      </c>
      <c r="C56" s="30">
        <v>7032</v>
      </c>
      <c r="D56" s="30">
        <v>1055</v>
      </c>
      <c r="E56" s="30">
        <v>490</v>
      </c>
      <c r="F56" s="30">
        <v>565</v>
      </c>
      <c r="G56" s="30">
        <v>0.6</v>
      </c>
      <c r="H56" s="30">
        <v>0.4</v>
      </c>
      <c r="I56" s="30">
        <v>0.4</v>
      </c>
      <c r="J56" s="30">
        <v>0.6</v>
      </c>
      <c r="K56" s="30">
        <v>0</v>
      </c>
      <c r="L56" s="30">
        <f t="shared" si="1"/>
        <v>203.5</v>
      </c>
      <c r="M56" s="30">
        <f t="shared" si="9"/>
        <v>122.1</v>
      </c>
      <c r="N56" s="30">
        <f t="shared" si="10"/>
        <v>32.56</v>
      </c>
      <c r="O56" s="30">
        <f t="shared" si="11"/>
        <v>48.84</v>
      </c>
      <c r="P56" s="30">
        <f t="shared" si="2"/>
        <v>151.1</v>
      </c>
      <c r="Q56" s="30">
        <v>113.53</v>
      </c>
      <c r="R56" s="30">
        <v>37.57</v>
      </c>
      <c r="S56" s="151">
        <v>1115</v>
      </c>
      <c r="T56" s="30">
        <f t="shared" si="3"/>
        <v>169.48000000000002</v>
      </c>
      <c r="U56" s="30">
        <f t="shared" si="12"/>
        <v>133.80000000000001</v>
      </c>
      <c r="V56" s="30">
        <f t="shared" si="13"/>
        <v>35.68</v>
      </c>
      <c r="W56" s="30">
        <f t="shared" si="6"/>
        <v>-18.38000000000001</v>
      </c>
      <c r="X56" s="30">
        <f t="shared" si="7"/>
        <v>-20.27000000000001</v>
      </c>
      <c r="Y56" s="30">
        <f t="shared" si="7"/>
        <v>1.8900000000000006</v>
      </c>
      <c r="Z56" s="30">
        <f t="shared" si="8"/>
        <v>136</v>
      </c>
      <c r="AA56" s="31">
        <v>102</v>
      </c>
      <c r="AB56" s="30">
        <v>34</v>
      </c>
      <c r="AC56" s="30">
        <v>28.06</v>
      </c>
      <c r="AD56" s="148">
        <v>8.9800000000000217</v>
      </c>
      <c r="AE56" s="30"/>
      <c r="AF56" s="149"/>
    </row>
    <row r="57" spans="1:32">
      <c r="A57" s="277"/>
      <c r="B57" s="31" t="s">
        <v>83</v>
      </c>
      <c r="C57" s="30">
        <v>2271</v>
      </c>
      <c r="D57" s="30">
        <v>341</v>
      </c>
      <c r="E57" s="30">
        <v>158</v>
      </c>
      <c r="F57" s="30">
        <v>183</v>
      </c>
      <c r="G57" s="30">
        <v>0.6</v>
      </c>
      <c r="H57" s="30">
        <v>0.4</v>
      </c>
      <c r="I57" s="30">
        <v>0.4</v>
      </c>
      <c r="J57" s="30">
        <v>0.6</v>
      </c>
      <c r="K57" s="30">
        <v>0</v>
      </c>
      <c r="L57" s="30">
        <f t="shared" si="1"/>
        <v>65.7</v>
      </c>
      <c r="M57" s="30">
        <f t="shared" si="9"/>
        <v>39.42</v>
      </c>
      <c r="N57" s="30">
        <f t="shared" si="10"/>
        <v>10.51</v>
      </c>
      <c r="O57" s="30">
        <f t="shared" si="11"/>
        <v>15.77</v>
      </c>
      <c r="P57" s="30">
        <f t="shared" si="2"/>
        <v>49.26</v>
      </c>
      <c r="Q57" s="30">
        <v>37.01</v>
      </c>
      <c r="R57" s="30">
        <v>12.25</v>
      </c>
      <c r="S57" s="151">
        <v>363</v>
      </c>
      <c r="T57" s="30">
        <f t="shared" si="3"/>
        <v>55.18</v>
      </c>
      <c r="U57" s="30">
        <f t="shared" si="12"/>
        <v>43.56</v>
      </c>
      <c r="V57" s="30">
        <f t="shared" si="13"/>
        <v>11.62</v>
      </c>
      <c r="W57" s="30">
        <f t="shared" si="6"/>
        <v>-5.9200000000000035</v>
      </c>
      <c r="X57" s="30">
        <f t="shared" si="7"/>
        <v>-6.5500000000000043</v>
      </c>
      <c r="Y57" s="30">
        <f t="shared" si="7"/>
        <v>0.63000000000000078</v>
      </c>
      <c r="Z57" s="30">
        <f t="shared" si="8"/>
        <v>44</v>
      </c>
      <c r="AA57" s="31">
        <v>33</v>
      </c>
      <c r="AB57" s="30">
        <v>11</v>
      </c>
      <c r="AC57" s="30">
        <v>9.01</v>
      </c>
      <c r="AD57" s="148">
        <v>2.8400000000000016</v>
      </c>
      <c r="AE57" s="30"/>
      <c r="AF57" s="149"/>
    </row>
    <row r="58" spans="1:32">
      <c r="A58" s="277"/>
      <c r="B58" s="31" t="s">
        <v>82</v>
      </c>
      <c r="C58" s="30">
        <v>3180</v>
      </c>
      <c r="D58" s="30">
        <v>477</v>
      </c>
      <c r="E58" s="30">
        <v>222</v>
      </c>
      <c r="F58" s="30">
        <v>255</v>
      </c>
      <c r="G58" s="30">
        <v>0.6</v>
      </c>
      <c r="H58" s="30">
        <v>0.4</v>
      </c>
      <c r="I58" s="30">
        <v>0.4</v>
      </c>
      <c r="J58" s="30">
        <v>0.6</v>
      </c>
      <c r="K58" s="30">
        <v>0</v>
      </c>
      <c r="L58" s="30">
        <f t="shared" si="1"/>
        <v>92.1</v>
      </c>
      <c r="M58" s="30">
        <f t="shared" si="9"/>
        <v>55.26</v>
      </c>
      <c r="N58" s="30">
        <f t="shared" si="10"/>
        <v>14.74</v>
      </c>
      <c r="O58" s="30">
        <f t="shared" si="11"/>
        <v>22.1</v>
      </c>
      <c r="P58" s="30">
        <f t="shared" si="2"/>
        <v>68.320000000000007</v>
      </c>
      <c r="Q58" s="30">
        <v>51.34</v>
      </c>
      <c r="R58" s="30">
        <v>16.98</v>
      </c>
      <c r="S58" s="151">
        <v>479</v>
      </c>
      <c r="T58" s="30">
        <f t="shared" si="3"/>
        <v>72.81</v>
      </c>
      <c r="U58" s="30">
        <f t="shared" si="12"/>
        <v>57.48</v>
      </c>
      <c r="V58" s="30">
        <f t="shared" si="13"/>
        <v>15.33</v>
      </c>
      <c r="W58" s="30">
        <f t="shared" si="6"/>
        <v>-4.4899999999999931</v>
      </c>
      <c r="X58" s="30">
        <f t="shared" si="7"/>
        <v>-6.1399999999999935</v>
      </c>
      <c r="Y58" s="30">
        <f t="shared" si="7"/>
        <v>1.6500000000000004</v>
      </c>
      <c r="Z58" s="30">
        <f t="shared" si="8"/>
        <v>61</v>
      </c>
      <c r="AA58" s="31">
        <v>46</v>
      </c>
      <c r="AB58" s="30">
        <v>15</v>
      </c>
      <c r="AC58" s="30">
        <v>10.7</v>
      </c>
      <c r="AD58" s="148">
        <v>2.7899999999999956</v>
      </c>
      <c r="AE58" s="30"/>
      <c r="AF58" s="149"/>
    </row>
    <row r="59" spans="1:32">
      <c r="A59" s="277"/>
      <c r="B59" s="31" t="s">
        <v>91</v>
      </c>
      <c r="C59" s="30">
        <v>10703</v>
      </c>
      <c r="D59" s="30">
        <v>1605</v>
      </c>
      <c r="E59" s="30">
        <v>745</v>
      </c>
      <c r="F59" s="30">
        <v>860</v>
      </c>
      <c r="G59" s="30">
        <v>0.6</v>
      </c>
      <c r="H59" s="30">
        <v>0.4</v>
      </c>
      <c r="I59" s="30">
        <v>0.7</v>
      </c>
      <c r="J59" s="30">
        <v>0</v>
      </c>
      <c r="K59" s="30">
        <v>0.3</v>
      </c>
      <c r="L59" s="30">
        <f t="shared" si="1"/>
        <v>309.5</v>
      </c>
      <c r="M59" s="30">
        <f t="shared" si="9"/>
        <v>185.7</v>
      </c>
      <c r="N59" s="30">
        <f t="shared" si="10"/>
        <v>86.66</v>
      </c>
      <c r="O59" s="30">
        <f t="shared" si="11"/>
        <v>37.14</v>
      </c>
      <c r="P59" s="30">
        <f t="shared" si="2"/>
        <v>263.24</v>
      </c>
      <c r="Q59" s="30">
        <v>166.7</v>
      </c>
      <c r="R59" s="30">
        <v>96.54</v>
      </c>
      <c r="S59" s="151">
        <v>1400</v>
      </c>
      <c r="T59" s="30">
        <f t="shared" si="3"/>
        <v>246.4</v>
      </c>
      <c r="U59" s="30">
        <f t="shared" si="12"/>
        <v>168</v>
      </c>
      <c r="V59" s="30">
        <f t="shared" si="13"/>
        <v>78.400000000000006</v>
      </c>
      <c r="W59" s="30">
        <f t="shared" si="6"/>
        <v>16.839999999999989</v>
      </c>
      <c r="X59" s="30">
        <f t="shared" si="7"/>
        <v>-1.3000000000000114</v>
      </c>
      <c r="Y59" s="30">
        <f t="shared" si="7"/>
        <v>18.14</v>
      </c>
      <c r="Z59" s="30">
        <f t="shared" si="8"/>
        <v>237</v>
      </c>
      <c r="AA59" s="31">
        <v>150</v>
      </c>
      <c r="AB59" s="30">
        <v>87</v>
      </c>
      <c r="AC59" s="30">
        <v>25.72</v>
      </c>
      <c r="AD59" s="148">
        <v>-7.1999999999999602</v>
      </c>
      <c r="AE59" s="30"/>
      <c r="AF59" s="149"/>
    </row>
    <row r="60" spans="1:32">
      <c r="A60" s="277"/>
      <c r="B60" s="31" t="s">
        <v>90</v>
      </c>
      <c r="C60" s="30">
        <v>7895</v>
      </c>
      <c r="D60" s="30">
        <v>1184</v>
      </c>
      <c r="E60" s="30">
        <v>550</v>
      </c>
      <c r="F60" s="30">
        <v>634</v>
      </c>
      <c r="G60" s="30">
        <v>0.6</v>
      </c>
      <c r="H60" s="30">
        <v>0.4</v>
      </c>
      <c r="I60" s="30">
        <v>0.7</v>
      </c>
      <c r="J60" s="30">
        <v>0</v>
      </c>
      <c r="K60" s="30">
        <v>0.3</v>
      </c>
      <c r="L60" s="30">
        <f t="shared" si="1"/>
        <v>228.4</v>
      </c>
      <c r="M60" s="30">
        <f t="shared" si="9"/>
        <v>137.04</v>
      </c>
      <c r="N60" s="30">
        <f t="shared" si="10"/>
        <v>63.95</v>
      </c>
      <c r="O60" s="30">
        <f t="shared" si="11"/>
        <v>27.41</v>
      </c>
      <c r="P60" s="30">
        <f t="shared" si="2"/>
        <v>212.92000000000002</v>
      </c>
      <c r="Q60" s="30">
        <v>134.83000000000001</v>
      </c>
      <c r="R60" s="30">
        <v>78.09</v>
      </c>
      <c r="S60" s="151">
        <v>1343</v>
      </c>
      <c r="T60" s="30">
        <f t="shared" si="3"/>
        <v>236.37</v>
      </c>
      <c r="U60" s="30">
        <f t="shared" si="12"/>
        <v>161.16</v>
      </c>
      <c r="V60" s="30">
        <f t="shared" si="13"/>
        <v>75.209999999999994</v>
      </c>
      <c r="W60" s="30">
        <f t="shared" si="6"/>
        <v>-23.449999999999974</v>
      </c>
      <c r="X60" s="30">
        <f t="shared" si="7"/>
        <v>-26.329999999999984</v>
      </c>
      <c r="Y60" s="30">
        <f t="shared" si="7"/>
        <v>2.8800000000000097</v>
      </c>
      <c r="Z60" s="30">
        <f t="shared" si="8"/>
        <v>191</v>
      </c>
      <c r="AA60" s="31">
        <v>121</v>
      </c>
      <c r="AB60" s="30">
        <v>70</v>
      </c>
      <c r="AC60" s="30">
        <v>29.45</v>
      </c>
      <c r="AD60" s="148">
        <v>3.9899999999999984</v>
      </c>
      <c r="AE60" s="30"/>
      <c r="AF60" s="149"/>
    </row>
    <row r="61" spans="1:32">
      <c r="A61" s="277"/>
      <c r="B61" s="31" t="s">
        <v>88</v>
      </c>
      <c r="C61" s="30">
        <v>11451</v>
      </c>
      <c r="D61" s="30">
        <v>1718</v>
      </c>
      <c r="E61" s="30">
        <v>798</v>
      </c>
      <c r="F61" s="30">
        <v>920</v>
      </c>
      <c r="G61" s="30">
        <v>0.6</v>
      </c>
      <c r="H61" s="30">
        <v>0.4</v>
      </c>
      <c r="I61" s="30">
        <v>0.7</v>
      </c>
      <c r="J61" s="30">
        <v>0</v>
      </c>
      <c r="K61" s="30">
        <v>0.3</v>
      </c>
      <c r="L61" s="30">
        <f t="shared" si="1"/>
        <v>331.4</v>
      </c>
      <c r="M61" s="30">
        <f t="shared" si="9"/>
        <v>198.84</v>
      </c>
      <c r="N61" s="30">
        <f t="shared" si="10"/>
        <v>92.79</v>
      </c>
      <c r="O61" s="30">
        <f t="shared" si="11"/>
        <v>39.770000000000003</v>
      </c>
      <c r="P61" s="30">
        <f t="shared" si="2"/>
        <v>322.75</v>
      </c>
      <c r="Q61" s="30">
        <v>204.39</v>
      </c>
      <c r="R61" s="30">
        <v>118.36</v>
      </c>
      <c r="S61" s="151">
        <v>1540</v>
      </c>
      <c r="T61" s="30">
        <f t="shared" si="3"/>
        <v>271.04000000000002</v>
      </c>
      <c r="U61" s="30">
        <f t="shared" si="12"/>
        <v>184.8</v>
      </c>
      <c r="V61" s="30">
        <f t="shared" si="13"/>
        <v>86.24</v>
      </c>
      <c r="W61" s="30">
        <f t="shared" si="6"/>
        <v>51.70999999999998</v>
      </c>
      <c r="X61" s="30">
        <f t="shared" si="7"/>
        <v>19.589999999999975</v>
      </c>
      <c r="Y61" s="30">
        <f t="shared" si="7"/>
        <v>32.120000000000005</v>
      </c>
      <c r="Z61" s="30">
        <f t="shared" si="8"/>
        <v>291</v>
      </c>
      <c r="AA61" s="31">
        <v>184</v>
      </c>
      <c r="AB61" s="30">
        <v>107</v>
      </c>
      <c r="AC61" s="30">
        <v>-3.3</v>
      </c>
      <c r="AD61" s="148">
        <v>-47.779999999999987</v>
      </c>
      <c r="AE61" s="30"/>
      <c r="AF61" s="149"/>
    </row>
    <row r="62" spans="1:32">
      <c r="A62" s="277"/>
      <c r="B62" s="31" t="s">
        <v>87</v>
      </c>
      <c r="C62" s="30">
        <v>19305</v>
      </c>
      <c r="D62" s="30">
        <v>5792</v>
      </c>
      <c r="E62" s="30">
        <v>2690</v>
      </c>
      <c r="F62" s="30">
        <v>3102</v>
      </c>
      <c r="G62" s="30">
        <v>0.8</v>
      </c>
      <c r="H62" s="30">
        <v>0.2</v>
      </c>
      <c r="I62" s="30">
        <v>0.8</v>
      </c>
      <c r="J62" s="30">
        <v>0</v>
      </c>
      <c r="K62" s="30">
        <v>0.2</v>
      </c>
      <c r="L62" s="30">
        <f t="shared" si="1"/>
        <v>1117.2</v>
      </c>
      <c r="M62" s="30">
        <f t="shared" si="9"/>
        <v>893.76</v>
      </c>
      <c r="N62" s="30">
        <f t="shared" si="10"/>
        <v>178.75</v>
      </c>
      <c r="O62" s="30">
        <f t="shared" si="11"/>
        <v>44.69</v>
      </c>
      <c r="P62" s="30">
        <f t="shared" si="2"/>
        <v>1023.04</v>
      </c>
      <c r="Q62" s="30">
        <v>819.62</v>
      </c>
      <c r="R62" s="30">
        <v>203.42</v>
      </c>
      <c r="S62" s="151">
        <v>5715</v>
      </c>
      <c r="T62" s="30">
        <f t="shared" si="3"/>
        <v>1097.28</v>
      </c>
      <c r="U62" s="30">
        <f t="shared" si="12"/>
        <v>914.4</v>
      </c>
      <c r="V62" s="30">
        <f t="shared" si="13"/>
        <v>182.88</v>
      </c>
      <c r="W62" s="30">
        <f t="shared" si="6"/>
        <v>-74.239999999999981</v>
      </c>
      <c r="X62" s="30">
        <f t="shared" si="7"/>
        <v>-94.779999999999973</v>
      </c>
      <c r="Y62" s="30">
        <f t="shared" si="7"/>
        <v>20.539999999999992</v>
      </c>
      <c r="Z62" s="30">
        <f t="shared" si="8"/>
        <v>921</v>
      </c>
      <c r="AA62" s="31">
        <v>738</v>
      </c>
      <c r="AB62" s="30">
        <v>183</v>
      </c>
      <c r="AC62" s="30">
        <v>174.13</v>
      </c>
      <c r="AD62" s="148">
        <v>51.620000000000005</v>
      </c>
      <c r="AE62" s="30"/>
      <c r="AF62" s="149"/>
    </row>
    <row r="63" spans="1:32">
      <c r="A63" s="277"/>
      <c r="B63" s="31" t="s">
        <v>86</v>
      </c>
      <c r="C63" s="30">
        <v>10676</v>
      </c>
      <c r="D63" s="30">
        <v>1601</v>
      </c>
      <c r="E63" s="30">
        <v>744</v>
      </c>
      <c r="F63" s="30">
        <v>857</v>
      </c>
      <c r="G63" s="30">
        <v>0.6</v>
      </c>
      <c r="H63" s="30">
        <v>0.4</v>
      </c>
      <c r="I63" s="30">
        <v>0.7</v>
      </c>
      <c r="J63" s="30">
        <v>0</v>
      </c>
      <c r="K63" s="30">
        <v>0.3</v>
      </c>
      <c r="L63" s="30">
        <f t="shared" si="1"/>
        <v>308.89999999999998</v>
      </c>
      <c r="M63" s="30">
        <f t="shared" si="9"/>
        <v>185.34</v>
      </c>
      <c r="N63" s="30">
        <f t="shared" si="10"/>
        <v>86.49</v>
      </c>
      <c r="O63" s="30">
        <f t="shared" si="11"/>
        <v>37.07</v>
      </c>
      <c r="P63" s="30">
        <f t="shared" si="2"/>
        <v>263.60000000000002</v>
      </c>
      <c r="Q63" s="30">
        <v>166.93</v>
      </c>
      <c r="R63" s="30">
        <v>96.67</v>
      </c>
      <c r="S63" s="151">
        <v>1638</v>
      </c>
      <c r="T63" s="30">
        <f t="shared" si="3"/>
        <v>288.29000000000002</v>
      </c>
      <c r="U63" s="30">
        <f t="shared" si="12"/>
        <v>196.56</v>
      </c>
      <c r="V63" s="30">
        <f t="shared" si="13"/>
        <v>91.73</v>
      </c>
      <c r="W63" s="30">
        <f t="shared" si="6"/>
        <v>-24.689999999999998</v>
      </c>
      <c r="X63" s="30">
        <f t="shared" si="7"/>
        <v>-29.629999999999995</v>
      </c>
      <c r="Y63" s="30">
        <f t="shared" si="7"/>
        <v>4.9399999999999977</v>
      </c>
      <c r="Z63" s="30">
        <f t="shared" si="8"/>
        <v>237</v>
      </c>
      <c r="AA63" s="31">
        <v>150</v>
      </c>
      <c r="AB63" s="30">
        <v>87</v>
      </c>
      <c r="AC63" s="30">
        <v>45.15</v>
      </c>
      <c r="AD63" s="148">
        <v>14.369999999999983</v>
      </c>
      <c r="AE63" s="30"/>
      <c r="AF63" s="149"/>
    </row>
    <row r="64" spans="1:32">
      <c r="A64" s="278"/>
      <c r="B64" s="31" t="s">
        <v>89</v>
      </c>
      <c r="C64" s="30">
        <v>8894</v>
      </c>
      <c r="D64" s="30">
        <v>1334</v>
      </c>
      <c r="E64" s="30">
        <v>620</v>
      </c>
      <c r="F64" s="30">
        <v>714</v>
      </c>
      <c r="G64" s="30">
        <v>0.6</v>
      </c>
      <c r="H64" s="30">
        <v>0.4</v>
      </c>
      <c r="I64" s="30">
        <v>0.7</v>
      </c>
      <c r="J64" s="30">
        <v>0</v>
      </c>
      <c r="K64" s="30">
        <v>0.3</v>
      </c>
      <c r="L64" s="30">
        <f t="shared" si="1"/>
        <v>257.39999999999998</v>
      </c>
      <c r="M64" s="30">
        <f t="shared" si="9"/>
        <v>154.44</v>
      </c>
      <c r="N64" s="30">
        <f t="shared" si="10"/>
        <v>72.069999999999993</v>
      </c>
      <c r="O64" s="30">
        <f t="shared" si="11"/>
        <v>30.89</v>
      </c>
      <c r="P64" s="30">
        <f t="shared" si="2"/>
        <v>237.72</v>
      </c>
      <c r="Q64" s="30">
        <v>150.54</v>
      </c>
      <c r="R64" s="30">
        <v>87.18</v>
      </c>
      <c r="S64" s="151">
        <v>2116</v>
      </c>
      <c r="T64" s="30">
        <f t="shared" si="3"/>
        <v>372.41999999999996</v>
      </c>
      <c r="U64" s="30">
        <f t="shared" si="12"/>
        <v>253.92</v>
      </c>
      <c r="V64" s="30">
        <f t="shared" si="13"/>
        <v>118.5</v>
      </c>
      <c r="W64" s="30">
        <f t="shared" si="6"/>
        <v>-134.69999999999999</v>
      </c>
      <c r="X64" s="30">
        <f t="shared" si="7"/>
        <v>-103.38</v>
      </c>
      <c r="Y64" s="30">
        <f t="shared" si="7"/>
        <v>-31.319999999999993</v>
      </c>
      <c r="Z64" s="30">
        <f t="shared" si="8"/>
        <v>213</v>
      </c>
      <c r="AA64" s="31">
        <v>135</v>
      </c>
      <c r="AB64" s="30">
        <v>78</v>
      </c>
      <c r="AC64" s="30">
        <v>85.36</v>
      </c>
      <c r="AD64" s="148">
        <v>62.84999999999998</v>
      </c>
      <c r="AE64" s="30"/>
      <c r="AF64" s="149"/>
    </row>
    <row r="65" spans="1:32">
      <c r="A65" s="276" t="s">
        <v>92</v>
      </c>
      <c r="B65" s="31" t="s">
        <v>94</v>
      </c>
      <c r="C65" s="30">
        <v>12182</v>
      </c>
      <c r="D65" s="30">
        <v>1827</v>
      </c>
      <c r="E65" s="30">
        <v>849</v>
      </c>
      <c r="F65" s="30">
        <v>978</v>
      </c>
      <c r="G65" s="30">
        <v>0.6</v>
      </c>
      <c r="H65" s="30">
        <v>0.4</v>
      </c>
      <c r="I65" s="30">
        <v>0</v>
      </c>
      <c r="J65" s="30">
        <v>1</v>
      </c>
      <c r="K65" s="30">
        <v>0</v>
      </c>
      <c r="L65" s="30">
        <f t="shared" si="1"/>
        <v>352.5</v>
      </c>
      <c r="M65" s="30">
        <f t="shared" si="9"/>
        <v>211.5</v>
      </c>
      <c r="N65" s="30">
        <f t="shared" si="10"/>
        <v>0</v>
      </c>
      <c r="O65" s="30">
        <f t="shared" si="11"/>
        <v>141</v>
      </c>
      <c r="P65" s="30">
        <f t="shared" si="2"/>
        <v>201.65</v>
      </c>
      <c r="Q65" s="30">
        <v>201.65</v>
      </c>
      <c r="R65" s="30">
        <v>0</v>
      </c>
      <c r="S65" s="151">
        <v>620</v>
      </c>
      <c r="T65" s="30">
        <f t="shared" si="3"/>
        <v>74.400000000000006</v>
      </c>
      <c r="U65" s="30">
        <f t="shared" si="12"/>
        <v>74.400000000000006</v>
      </c>
      <c r="V65" s="30">
        <f t="shared" si="13"/>
        <v>0</v>
      </c>
      <c r="W65" s="30">
        <f t="shared" si="6"/>
        <v>127.25</v>
      </c>
      <c r="X65" s="30">
        <f t="shared" si="7"/>
        <v>127.25</v>
      </c>
      <c r="Y65" s="30">
        <f t="shared" si="7"/>
        <v>0</v>
      </c>
      <c r="Z65" s="30">
        <f t="shared" si="8"/>
        <v>181</v>
      </c>
      <c r="AA65" s="31">
        <v>181</v>
      </c>
      <c r="AB65" s="30">
        <v>0</v>
      </c>
      <c r="AC65" s="30">
        <v>-67.239999999999995</v>
      </c>
      <c r="AD65" s="148">
        <v>-29.510000000000005</v>
      </c>
      <c r="AE65" s="30"/>
      <c r="AF65" s="149"/>
    </row>
    <row r="66" spans="1:32">
      <c r="A66" s="277"/>
      <c r="B66" s="31" t="s">
        <v>247</v>
      </c>
      <c r="C66" s="30">
        <v>966</v>
      </c>
      <c r="D66" s="30">
        <v>145</v>
      </c>
      <c r="E66" s="30">
        <v>67</v>
      </c>
      <c r="F66" s="30">
        <v>78</v>
      </c>
      <c r="G66" s="30">
        <v>0.6</v>
      </c>
      <c r="H66" s="30">
        <v>0.4</v>
      </c>
      <c r="I66" s="30">
        <v>0</v>
      </c>
      <c r="J66" s="30">
        <v>1</v>
      </c>
      <c r="K66" s="30">
        <v>0</v>
      </c>
      <c r="L66" s="30">
        <f t="shared" si="1"/>
        <v>27.9</v>
      </c>
      <c r="M66" s="30">
        <f t="shared" si="9"/>
        <v>16.739999999999998</v>
      </c>
      <c r="N66" s="30">
        <f t="shared" si="10"/>
        <v>0</v>
      </c>
      <c r="O66" s="30">
        <f t="shared" si="11"/>
        <v>11.16</v>
      </c>
      <c r="P66" s="30">
        <f t="shared" si="2"/>
        <v>0</v>
      </c>
      <c r="Q66" s="30">
        <v>0</v>
      </c>
      <c r="R66" s="30">
        <v>0</v>
      </c>
      <c r="S66" s="151">
        <v>19</v>
      </c>
      <c r="T66" s="30">
        <f t="shared" si="3"/>
        <v>2.2799999999999998</v>
      </c>
      <c r="U66" s="30">
        <f t="shared" si="12"/>
        <v>2.2799999999999998</v>
      </c>
      <c r="V66" s="30">
        <f t="shared" si="13"/>
        <v>0</v>
      </c>
      <c r="W66" s="30">
        <f t="shared" si="6"/>
        <v>-2.2799999999999998</v>
      </c>
      <c r="X66" s="30">
        <f t="shared" si="7"/>
        <v>-2.2799999999999998</v>
      </c>
      <c r="Y66" s="30">
        <f t="shared" si="7"/>
        <v>0</v>
      </c>
      <c r="Z66" s="30">
        <f t="shared" si="8"/>
        <v>0</v>
      </c>
      <c r="AA66" s="31">
        <v>0</v>
      </c>
      <c r="AB66" s="30">
        <v>0</v>
      </c>
      <c r="AC66" s="30">
        <v>13.22</v>
      </c>
      <c r="AD66" s="148">
        <v>5.7999999999999989</v>
      </c>
      <c r="AE66" s="30"/>
      <c r="AF66" s="149"/>
    </row>
    <row r="67" spans="1:32">
      <c r="A67" s="277"/>
      <c r="B67" s="31" t="s">
        <v>99</v>
      </c>
      <c r="C67" s="30">
        <v>456</v>
      </c>
      <c r="D67" s="30">
        <v>68</v>
      </c>
      <c r="E67" s="30">
        <v>32</v>
      </c>
      <c r="F67" s="30">
        <v>36</v>
      </c>
      <c r="G67" s="30">
        <v>0.6</v>
      </c>
      <c r="H67" s="30">
        <v>0.4</v>
      </c>
      <c r="I67" s="30">
        <v>0.4</v>
      </c>
      <c r="J67" s="30">
        <v>0.6</v>
      </c>
      <c r="K67" s="30">
        <v>0</v>
      </c>
      <c r="L67" s="30">
        <f t="shared" si="1"/>
        <v>13.2</v>
      </c>
      <c r="M67" s="30">
        <f t="shared" si="9"/>
        <v>7.92</v>
      </c>
      <c r="N67" s="30">
        <f t="shared" si="10"/>
        <v>2.11</v>
      </c>
      <c r="O67" s="30">
        <f t="shared" si="11"/>
        <v>3.17</v>
      </c>
      <c r="P67" s="30">
        <f t="shared" si="2"/>
        <v>17.940000000000001</v>
      </c>
      <c r="Q67" s="30">
        <v>13.48</v>
      </c>
      <c r="R67" s="30">
        <v>4.46</v>
      </c>
      <c r="S67" s="151">
        <v>13</v>
      </c>
      <c r="T67" s="30">
        <f t="shared" si="3"/>
        <v>1.98</v>
      </c>
      <c r="U67" s="30">
        <f t="shared" si="12"/>
        <v>1.56</v>
      </c>
      <c r="V67" s="30">
        <f t="shared" si="13"/>
        <v>0.42</v>
      </c>
      <c r="W67" s="30">
        <f t="shared" si="6"/>
        <v>15.96</v>
      </c>
      <c r="X67" s="30">
        <f t="shared" si="7"/>
        <v>11.92</v>
      </c>
      <c r="Y67" s="30">
        <f t="shared" si="7"/>
        <v>4.04</v>
      </c>
      <c r="Z67" s="30">
        <f t="shared" si="8"/>
        <v>16</v>
      </c>
      <c r="AA67" s="31">
        <v>12</v>
      </c>
      <c r="AB67" s="30">
        <v>4</v>
      </c>
      <c r="AC67" s="30">
        <v>-11.12</v>
      </c>
      <c r="AD67" s="148">
        <v>-10.81</v>
      </c>
      <c r="AE67" s="30"/>
      <c r="AF67" s="149"/>
    </row>
    <row r="68" spans="1:32">
      <c r="A68" s="277"/>
      <c r="B68" s="31" t="s">
        <v>100</v>
      </c>
      <c r="C68" s="30">
        <v>7893</v>
      </c>
      <c r="D68" s="30">
        <v>1184</v>
      </c>
      <c r="E68" s="30">
        <v>550</v>
      </c>
      <c r="F68" s="30">
        <v>634</v>
      </c>
      <c r="G68" s="30">
        <v>0.6</v>
      </c>
      <c r="H68" s="30">
        <v>0.4</v>
      </c>
      <c r="I68" s="30">
        <v>0.5</v>
      </c>
      <c r="J68" s="30">
        <v>0.5</v>
      </c>
      <c r="K68" s="30">
        <v>0</v>
      </c>
      <c r="L68" s="30">
        <f t="shared" si="1"/>
        <v>228.4</v>
      </c>
      <c r="M68" s="30">
        <f t="shared" si="9"/>
        <v>137.04</v>
      </c>
      <c r="N68" s="30">
        <f t="shared" si="10"/>
        <v>45.68</v>
      </c>
      <c r="O68" s="30">
        <f t="shared" si="11"/>
        <v>45.68</v>
      </c>
      <c r="P68" s="30">
        <f t="shared" si="2"/>
        <v>182.62</v>
      </c>
      <c r="Q68" s="30">
        <v>129.18</v>
      </c>
      <c r="R68" s="30">
        <v>53.44</v>
      </c>
      <c r="S68" s="151">
        <v>1060</v>
      </c>
      <c r="T68" s="30">
        <f t="shared" si="3"/>
        <v>169.6</v>
      </c>
      <c r="U68" s="30">
        <f t="shared" si="12"/>
        <v>127.2</v>
      </c>
      <c r="V68" s="30">
        <f t="shared" si="13"/>
        <v>42.4</v>
      </c>
      <c r="W68" s="30">
        <f t="shared" si="6"/>
        <v>13.020000000000003</v>
      </c>
      <c r="X68" s="30">
        <f t="shared" si="7"/>
        <v>1.980000000000004</v>
      </c>
      <c r="Y68" s="30">
        <f t="shared" si="7"/>
        <v>11.04</v>
      </c>
      <c r="Z68" s="30">
        <f t="shared" si="8"/>
        <v>164</v>
      </c>
      <c r="AA68" s="31">
        <v>116</v>
      </c>
      <c r="AB68" s="30">
        <v>48</v>
      </c>
      <c r="AC68" s="30">
        <v>13.25</v>
      </c>
      <c r="AD68" s="148">
        <v>-7.5500000000000114</v>
      </c>
      <c r="AE68" s="30"/>
      <c r="AF68" s="149"/>
    </row>
    <row r="69" spans="1:32">
      <c r="A69" s="277"/>
      <c r="B69" s="31" t="s">
        <v>96</v>
      </c>
      <c r="C69" s="30">
        <v>1175</v>
      </c>
      <c r="D69" s="30">
        <v>176</v>
      </c>
      <c r="E69" s="30">
        <v>135</v>
      </c>
      <c r="F69" s="30">
        <v>41</v>
      </c>
      <c r="G69" s="30">
        <v>0.6</v>
      </c>
      <c r="H69" s="30">
        <v>0.4</v>
      </c>
      <c r="I69" s="30">
        <v>0.5</v>
      </c>
      <c r="J69" s="30">
        <v>0.5</v>
      </c>
      <c r="K69" s="30">
        <v>0</v>
      </c>
      <c r="L69" s="30">
        <f t="shared" si="1"/>
        <v>44.6</v>
      </c>
      <c r="M69" s="30">
        <f t="shared" si="9"/>
        <v>26.76</v>
      </c>
      <c r="N69" s="30">
        <f t="shared" si="10"/>
        <v>8.92</v>
      </c>
      <c r="O69" s="30">
        <f t="shared" si="11"/>
        <v>8.92</v>
      </c>
      <c r="P69" s="30">
        <f t="shared" si="2"/>
        <v>37.619999999999997</v>
      </c>
      <c r="Q69" s="30">
        <v>26.61</v>
      </c>
      <c r="R69" s="30">
        <v>11.01</v>
      </c>
      <c r="S69" s="151">
        <v>175</v>
      </c>
      <c r="T69" s="30">
        <f t="shared" si="3"/>
        <v>28</v>
      </c>
      <c r="U69" s="30">
        <f t="shared" si="12"/>
        <v>21</v>
      </c>
      <c r="V69" s="30">
        <f t="shared" si="13"/>
        <v>7</v>
      </c>
      <c r="W69" s="30">
        <f t="shared" si="6"/>
        <v>9.6199999999999992</v>
      </c>
      <c r="X69" s="30">
        <f t="shared" si="7"/>
        <v>5.6099999999999994</v>
      </c>
      <c r="Y69" s="30">
        <f t="shared" si="7"/>
        <v>4.01</v>
      </c>
      <c r="Z69" s="30">
        <f t="shared" si="8"/>
        <v>34</v>
      </c>
      <c r="AA69" s="31">
        <v>24</v>
      </c>
      <c r="AB69" s="30">
        <v>10</v>
      </c>
      <c r="AC69" s="30">
        <v>-1.98</v>
      </c>
      <c r="AD69" s="148">
        <v>-5.9599999999999973</v>
      </c>
      <c r="AE69" s="30"/>
      <c r="AF69" s="149"/>
    </row>
    <row r="70" spans="1:32">
      <c r="A70" s="277"/>
      <c r="B70" s="31" t="s">
        <v>97</v>
      </c>
      <c r="C70" s="30">
        <v>985</v>
      </c>
      <c r="D70" s="30">
        <v>148</v>
      </c>
      <c r="E70" s="30">
        <v>82</v>
      </c>
      <c r="F70" s="30">
        <v>66</v>
      </c>
      <c r="G70" s="30">
        <v>0.6</v>
      </c>
      <c r="H70" s="30">
        <v>0.4</v>
      </c>
      <c r="I70" s="30">
        <v>0.5</v>
      </c>
      <c r="J70" s="30">
        <v>0.5</v>
      </c>
      <c r="K70" s="30">
        <v>0</v>
      </c>
      <c r="L70" s="30">
        <f t="shared" ref="L70:L133" si="14">M70+N70+O70</f>
        <v>31.200000000000003</v>
      </c>
      <c r="M70" s="30">
        <f t="shared" si="9"/>
        <v>18.72</v>
      </c>
      <c r="N70" s="30">
        <f t="shared" si="10"/>
        <v>6.24</v>
      </c>
      <c r="O70" s="30">
        <f t="shared" si="11"/>
        <v>6.24</v>
      </c>
      <c r="P70" s="30">
        <f t="shared" ref="P70:P133" si="15">Q70+R70</f>
        <v>23.01</v>
      </c>
      <c r="Q70" s="30">
        <v>16.28</v>
      </c>
      <c r="R70" s="30">
        <v>6.73</v>
      </c>
      <c r="S70" s="151">
        <v>111</v>
      </c>
      <c r="T70" s="30">
        <f t="shared" ref="T70:T133" si="16">U70+V70</f>
        <v>17.760000000000002</v>
      </c>
      <c r="U70" s="30">
        <f t="shared" ref="U70:U101" si="17">ROUND((S70*0.2)*G70,2)</f>
        <v>13.32</v>
      </c>
      <c r="V70" s="30">
        <f t="shared" ref="V70:V101" si="18">ROUND((S70*0.2)*H70*I70,2)</f>
        <v>4.4400000000000004</v>
      </c>
      <c r="W70" s="30">
        <f t="shared" ref="W70:W133" si="19">X70+Y70</f>
        <v>5.2500000000000009</v>
      </c>
      <c r="X70" s="30">
        <f t="shared" ref="X70:Y85" si="20">Q70-U70</f>
        <v>2.9600000000000009</v>
      </c>
      <c r="Y70" s="30">
        <f t="shared" si="20"/>
        <v>2.29</v>
      </c>
      <c r="Z70" s="30">
        <f t="shared" ref="Z70:Z133" si="21">AA70+AB70</f>
        <v>21</v>
      </c>
      <c r="AA70" s="31">
        <v>15</v>
      </c>
      <c r="AB70" s="30">
        <v>6</v>
      </c>
      <c r="AC70" s="30">
        <v>0.53</v>
      </c>
      <c r="AD70" s="148">
        <v>-1.8199999999999992</v>
      </c>
      <c r="AE70" s="30"/>
      <c r="AF70" s="149"/>
    </row>
    <row r="71" spans="1:32">
      <c r="A71" s="277"/>
      <c r="B71" s="31" t="s">
        <v>98</v>
      </c>
      <c r="C71" s="30">
        <v>1169</v>
      </c>
      <c r="D71" s="30">
        <v>175</v>
      </c>
      <c r="E71" s="30">
        <v>95</v>
      </c>
      <c r="F71" s="30">
        <v>80</v>
      </c>
      <c r="G71" s="30">
        <v>0.6</v>
      </c>
      <c r="H71" s="30">
        <v>0.4</v>
      </c>
      <c r="I71" s="30">
        <v>0.5</v>
      </c>
      <c r="J71" s="30">
        <v>0.5</v>
      </c>
      <c r="K71" s="30">
        <v>0</v>
      </c>
      <c r="L71" s="30">
        <f t="shared" si="14"/>
        <v>36.5</v>
      </c>
      <c r="M71" s="30">
        <f t="shared" si="9"/>
        <v>21.9</v>
      </c>
      <c r="N71" s="30">
        <f t="shared" si="10"/>
        <v>7.3</v>
      </c>
      <c r="O71" s="30">
        <f t="shared" si="11"/>
        <v>7.3</v>
      </c>
      <c r="P71" s="30">
        <f t="shared" si="15"/>
        <v>27.61</v>
      </c>
      <c r="Q71" s="30">
        <v>19.53</v>
      </c>
      <c r="R71" s="30">
        <v>8.08</v>
      </c>
      <c r="S71" s="151">
        <v>177</v>
      </c>
      <c r="T71" s="30">
        <f t="shared" si="16"/>
        <v>28.32</v>
      </c>
      <c r="U71" s="30">
        <f t="shared" si="17"/>
        <v>21.24</v>
      </c>
      <c r="V71" s="30">
        <f t="shared" si="18"/>
        <v>7.08</v>
      </c>
      <c r="W71" s="30">
        <f t="shared" si="19"/>
        <v>-0.7099999999999973</v>
      </c>
      <c r="X71" s="30">
        <f t="shared" si="20"/>
        <v>-1.7099999999999973</v>
      </c>
      <c r="Y71" s="30">
        <f t="shared" si="20"/>
        <v>1</v>
      </c>
      <c r="Z71" s="30">
        <f t="shared" si="21"/>
        <v>25</v>
      </c>
      <c r="AA71" s="31">
        <v>18</v>
      </c>
      <c r="AB71" s="30">
        <v>7</v>
      </c>
      <c r="AC71" s="30">
        <v>3.9</v>
      </c>
      <c r="AD71" s="148">
        <v>1.0099999999999967</v>
      </c>
      <c r="AE71" s="30"/>
      <c r="AF71" s="149"/>
    </row>
    <row r="72" spans="1:32">
      <c r="A72" s="277"/>
      <c r="B72" s="31" t="s">
        <v>102</v>
      </c>
      <c r="C72" s="30">
        <v>5674</v>
      </c>
      <c r="D72" s="30">
        <v>851</v>
      </c>
      <c r="E72" s="30">
        <v>487</v>
      </c>
      <c r="F72" s="30">
        <v>364</v>
      </c>
      <c r="G72" s="30">
        <v>0.6</v>
      </c>
      <c r="H72" s="30">
        <v>0.4</v>
      </c>
      <c r="I72" s="30">
        <v>0.7</v>
      </c>
      <c r="J72" s="30">
        <v>0</v>
      </c>
      <c r="K72" s="30">
        <v>0.3</v>
      </c>
      <c r="L72" s="30">
        <f t="shared" si="14"/>
        <v>182.5</v>
      </c>
      <c r="M72" s="30">
        <f t="shared" si="9"/>
        <v>109.5</v>
      </c>
      <c r="N72" s="30">
        <f t="shared" si="10"/>
        <v>51.1</v>
      </c>
      <c r="O72" s="30">
        <f t="shared" si="11"/>
        <v>21.9</v>
      </c>
      <c r="P72" s="30">
        <f t="shared" si="15"/>
        <v>157.72</v>
      </c>
      <c r="Q72" s="30">
        <v>99.88</v>
      </c>
      <c r="R72" s="30">
        <v>57.84</v>
      </c>
      <c r="S72" s="151">
        <v>798</v>
      </c>
      <c r="T72" s="30">
        <f t="shared" si="16"/>
        <v>140.44999999999999</v>
      </c>
      <c r="U72" s="30">
        <f t="shared" si="17"/>
        <v>95.76</v>
      </c>
      <c r="V72" s="30">
        <f t="shared" si="18"/>
        <v>44.69</v>
      </c>
      <c r="W72" s="30">
        <f t="shared" si="19"/>
        <v>17.269999999999996</v>
      </c>
      <c r="X72" s="30">
        <f t="shared" si="20"/>
        <v>4.1199999999999903</v>
      </c>
      <c r="Y72" s="30">
        <f t="shared" si="20"/>
        <v>13.150000000000006</v>
      </c>
      <c r="Z72" s="30">
        <f t="shared" si="21"/>
        <v>142</v>
      </c>
      <c r="AA72" s="31">
        <v>90</v>
      </c>
      <c r="AB72" s="30">
        <v>52</v>
      </c>
      <c r="AC72" s="30">
        <v>10.69</v>
      </c>
      <c r="AD72" s="148">
        <v>-9.3600000000000154</v>
      </c>
      <c r="AE72" s="30"/>
      <c r="AF72" s="149"/>
    </row>
    <row r="73" spans="1:32">
      <c r="A73" s="277"/>
      <c r="B73" s="31" t="s">
        <v>103</v>
      </c>
      <c r="C73" s="30">
        <v>11048</v>
      </c>
      <c r="D73" s="30">
        <v>1657</v>
      </c>
      <c r="E73" s="30">
        <v>770</v>
      </c>
      <c r="F73" s="30">
        <v>887</v>
      </c>
      <c r="G73" s="30">
        <v>0.6</v>
      </c>
      <c r="H73" s="30">
        <v>0.4</v>
      </c>
      <c r="I73" s="30">
        <v>0.7</v>
      </c>
      <c r="J73" s="30">
        <v>0</v>
      </c>
      <c r="K73" s="30">
        <v>0.3</v>
      </c>
      <c r="L73" s="30">
        <f t="shared" si="14"/>
        <v>319.7</v>
      </c>
      <c r="M73" s="30">
        <f t="shared" si="9"/>
        <v>191.82</v>
      </c>
      <c r="N73" s="30">
        <f t="shared" si="10"/>
        <v>89.52</v>
      </c>
      <c r="O73" s="30">
        <f t="shared" si="11"/>
        <v>38.36</v>
      </c>
      <c r="P73" s="30">
        <f t="shared" si="15"/>
        <v>274.78999999999996</v>
      </c>
      <c r="Q73" s="30">
        <v>174.01</v>
      </c>
      <c r="R73" s="30">
        <v>100.78</v>
      </c>
      <c r="S73" s="151">
        <v>1664</v>
      </c>
      <c r="T73" s="30">
        <f t="shared" si="16"/>
        <v>292.86</v>
      </c>
      <c r="U73" s="30">
        <f t="shared" si="17"/>
        <v>199.68</v>
      </c>
      <c r="V73" s="30">
        <f t="shared" si="18"/>
        <v>93.18</v>
      </c>
      <c r="W73" s="30">
        <f t="shared" si="19"/>
        <v>-18.070000000000022</v>
      </c>
      <c r="X73" s="30">
        <f t="shared" si="20"/>
        <v>-25.670000000000016</v>
      </c>
      <c r="Y73" s="30">
        <f t="shared" si="20"/>
        <v>7.5999999999999943</v>
      </c>
      <c r="Z73" s="30">
        <f t="shared" si="21"/>
        <v>248</v>
      </c>
      <c r="AA73" s="31">
        <v>157</v>
      </c>
      <c r="AB73" s="30">
        <v>91</v>
      </c>
      <c r="AC73" s="30">
        <v>42.04</v>
      </c>
      <c r="AD73" s="148">
        <v>9.369999999999969</v>
      </c>
      <c r="AE73" s="30"/>
      <c r="AF73" s="149"/>
    </row>
    <row r="74" spans="1:32">
      <c r="A74" s="277"/>
      <c r="B74" s="31" t="s">
        <v>104</v>
      </c>
      <c r="C74" s="30">
        <v>12528</v>
      </c>
      <c r="D74" s="30">
        <v>1879</v>
      </c>
      <c r="E74" s="30">
        <v>873</v>
      </c>
      <c r="F74" s="30">
        <v>1006</v>
      </c>
      <c r="G74" s="30">
        <v>0.8</v>
      </c>
      <c r="H74" s="30">
        <v>0.2</v>
      </c>
      <c r="I74" s="30">
        <v>0.7</v>
      </c>
      <c r="J74" s="30">
        <v>0</v>
      </c>
      <c r="K74" s="30">
        <v>0.3</v>
      </c>
      <c r="L74" s="30">
        <f t="shared" si="14"/>
        <v>362.5</v>
      </c>
      <c r="M74" s="30">
        <f t="shared" ref="M74:M137" si="22">ROUND((E74*0.3+F74*0.1)*G74,2)</f>
        <v>290</v>
      </c>
      <c r="N74" s="30">
        <f t="shared" ref="N74:N137" si="23">ROUND((E74*0.3+F74*0.1)*H74*I74,2)</f>
        <v>50.75</v>
      </c>
      <c r="O74" s="30">
        <f t="shared" ref="O74:O137" si="24">ROUND((E74*0.3+F74*0.1)*H74*(1-I74),2)</f>
        <v>21.75</v>
      </c>
      <c r="P74" s="30">
        <f t="shared" si="15"/>
        <v>324.01</v>
      </c>
      <c r="Q74" s="30">
        <v>266.2</v>
      </c>
      <c r="R74" s="30">
        <v>57.81</v>
      </c>
      <c r="S74" s="151">
        <v>1699</v>
      </c>
      <c r="T74" s="30">
        <f t="shared" si="16"/>
        <v>319.40999999999997</v>
      </c>
      <c r="U74" s="30">
        <f t="shared" si="17"/>
        <v>271.83999999999997</v>
      </c>
      <c r="V74" s="30">
        <f t="shared" si="18"/>
        <v>47.57</v>
      </c>
      <c r="W74" s="30">
        <f t="shared" si="19"/>
        <v>4.6000000000000156</v>
      </c>
      <c r="X74" s="30">
        <f t="shared" si="20"/>
        <v>-5.6399999999999864</v>
      </c>
      <c r="Y74" s="30">
        <f t="shared" si="20"/>
        <v>10.240000000000002</v>
      </c>
      <c r="Z74" s="30">
        <f t="shared" si="21"/>
        <v>292</v>
      </c>
      <c r="AA74" s="31">
        <v>240</v>
      </c>
      <c r="AB74" s="30">
        <v>52</v>
      </c>
      <c r="AC74" s="30">
        <v>38.67</v>
      </c>
      <c r="AD74" s="148">
        <v>5.4799999999999756</v>
      </c>
      <c r="AE74" s="30"/>
      <c r="AF74" s="149"/>
    </row>
    <row r="75" spans="1:32">
      <c r="A75" s="277"/>
      <c r="B75" s="31" t="s">
        <v>105</v>
      </c>
      <c r="C75" s="30">
        <v>6820</v>
      </c>
      <c r="D75" s="30">
        <v>1023</v>
      </c>
      <c r="E75" s="30">
        <v>475</v>
      </c>
      <c r="F75" s="30">
        <v>548</v>
      </c>
      <c r="G75" s="30">
        <v>0.6</v>
      </c>
      <c r="H75" s="30">
        <v>0.4</v>
      </c>
      <c r="I75" s="30">
        <v>0.7</v>
      </c>
      <c r="J75" s="30">
        <v>0</v>
      </c>
      <c r="K75" s="30">
        <v>0.3</v>
      </c>
      <c r="L75" s="30">
        <f t="shared" si="14"/>
        <v>197.3</v>
      </c>
      <c r="M75" s="30">
        <f t="shared" si="22"/>
        <v>118.38</v>
      </c>
      <c r="N75" s="30">
        <f t="shared" si="23"/>
        <v>55.24</v>
      </c>
      <c r="O75" s="30">
        <f t="shared" si="24"/>
        <v>23.68</v>
      </c>
      <c r="P75" s="30">
        <f t="shared" si="15"/>
        <v>174.05</v>
      </c>
      <c r="Q75" s="30">
        <v>110.22</v>
      </c>
      <c r="R75" s="30">
        <v>63.83</v>
      </c>
      <c r="S75" s="151">
        <v>994</v>
      </c>
      <c r="T75" s="30">
        <f t="shared" si="16"/>
        <v>174.94</v>
      </c>
      <c r="U75" s="30">
        <f t="shared" si="17"/>
        <v>119.28</v>
      </c>
      <c r="V75" s="30">
        <f t="shared" si="18"/>
        <v>55.66</v>
      </c>
      <c r="W75" s="30">
        <f t="shared" si="19"/>
        <v>-0.89000000000000057</v>
      </c>
      <c r="X75" s="30">
        <f t="shared" si="20"/>
        <v>-9.0600000000000023</v>
      </c>
      <c r="Y75" s="30">
        <f t="shared" si="20"/>
        <v>8.1700000000000017</v>
      </c>
      <c r="Z75" s="30">
        <f t="shared" si="21"/>
        <v>156</v>
      </c>
      <c r="AA75" s="31">
        <v>99</v>
      </c>
      <c r="AB75" s="30">
        <v>57</v>
      </c>
      <c r="AC75" s="30">
        <v>19.77</v>
      </c>
      <c r="AD75" s="148">
        <v>-1.2600000000000087</v>
      </c>
      <c r="AE75" s="30"/>
      <c r="AF75" s="149"/>
    </row>
    <row r="76" spans="1:32">
      <c r="A76" s="277"/>
      <c r="B76" s="31" t="s">
        <v>106</v>
      </c>
      <c r="C76" s="30">
        <v>12355</v>
      </c>
      <c r="D76" s="30">
        <v>1853</v>
      </c>
      <c r="E76" s="30">
        <v>861</v>
      </c>
      <c r="F76" s="30">
        <v>992</v>
      </c>
      <c r="G76" s="30">
        <v>0.6</v>
      </c>
      <c r="H76" s="30">
        <v>0.4</v>
      </c>
      <c r="I76" s="30">
        <v>0.7</v>
      </c>
      <c r="J76" s="30">
        <v>0</v>
      </c>
      <c r="K76" s="30">
        <v>0.3</v>
      </c>
      <c r="L76" s="30">
        <f t="shared" si="14"/>
        <v>357.5</v>
      </c>
      <c r="M76" s="30">
        <f t="shared" si="22"/>
        <v>214.5</v>
      </c>
      <c r="N76" s="30">
        <f t="shared" si="23"/>
        <v>100.1</v>
      </c>
      <c r="O76" s="30">
        <f t="shared" si="24"/>
        <v>42.9</v>
      </c>
      <c r="P76" s="30">
        <f t="shared" si="15"/>
        <v>316.89</v>
      </c>
      <c r="Q76" s="30">
        <v>200.68</v>
      </c>
      <c r="R76" s="30">
        <v>116.21</v>
      </c>
      <c r="S76" s="151">
        <v>1699</v>
      </c>
      <c r="T76" s="30">
        <f t="shared" si="16"/>
        <v>299.02</v>
      </c>
      <c r="U76" s="30">
        <f t="shared" si="17"/>
        <v>203.88</v>
      </c>
      <c r="V76" s="30">
        <f t="shared" si="18"/>
        <v>95.14</v>
      </c>
      <c r="W76" s="30">
        <f t="shared" si="19"/>
        <v>17.870000000000005</v>
      </c>
      <c r="X76" s="30">
        <f t="shared" si="20"/>
        <v>-3.1999999999999886</v>
      </c>
      <c r="Y76" s="30">
        <f t="shared" si="20"/>
        <v>21.069999999999993</v>
      </c>
      <c r="Z76" s="30">
        <f t="shared" si="21"/>
        <v>286</v>
      </c>
      <c r="AA76" s="31">
        <v>181</v>
      </c>
      <c r="AB76" s="30">
        <v>105</v>
      </c>
      <c r="AC76" s="30">
        <v>25.51</v>
      </c>
      <c r="AD76" s="148">
        <v>-14.779999999999983</v>
      </c>
      <c r="AE76" s="30"/>
      <c r="AF76" s="149"/>
    </row>
    <row r="77" spans="1:32">
      <c r="A77" s="277"/>
      <c r="B77" s="31" t="s">
        <v>107</v>
      </c>
      <c r="C77" s="30">
        <v>9635</v>
      </c>
      <c r="D77" s="30">
        <v>2891</v>
      </c>
      <c r="E77" s="30">
        <v>1343</v>
      </c>
      <c r="F77" s="30">
        <v>1548</v>
      </c>
      <c r="G77" s="30">
        <v>0.6</v>
      </c>
      <c r="H77" s="30">
        <v>0.4</v>
      </c>
      <c r="I77" s="30">
        <v>0.8</v>
      </c>
      <c r="J77" s="30">
        <v>0</v>
      </c>
      <c r="K77" s="30">
        <v>0.2</v>
      </c>
      <c r="L77" s="30">
        <f t="shared" si="14"/>
        <v>557.70000000000005</v>
      </c>
      <c r="M77" s="30">
        <f t="shared" si="22"/>
        <v>334.62</v>
      </c>
      <c r="N77" s="30">
        <f t="shared" si="23"/>
        <v>178.46</v>
      </c>
      <c r="O77" s="30">
        <f t="shared" si="24"/>
        <v>44.62</v>
      </c>
      <c r="P77" s="30">
        <f t="shared" si="15"/>
        <v>505.46000000000004</v>
      </c>
      <c r="Q77" s="30">
        <v>304.16000000000003</v>
      </c>
      <c r="R77" s="30">
        <v>201.3</v>
      </c>
      <c r="S77" s="151">
        <v>2815</v>
      </c>
      <c r="T77" s="30">
        <f t="shared" si="16"/>
        <v>517.96</v>
      </c>
      <c r="U77" s="30">
        <f t="shared" si="17"/>
        <v>337.8</v>
      </c>
      <c r="V77" s="30">
        <f t="shared" si="18"/>
        <v>180.16</v>
      </c>
      <c r="W77" s="30">
        <f t="shared" si="19"/>
        <v>-12.499999999999972</v>
      </c>
      <c r="X77" s="30">
        <f t="shared" si="20"/>
        <v>-33.639999999999986</v>
      </c>
      <c r="Y77" s="30">
        <f t="shared" si="20"/>
        <v>21.140000000000015</v>
      </c>
      <c r="Z77" s="30">
        <f t="shared" si="21"/>
        <v>455</v>
      </c>
      <c r="AA77" s="31">
        <v>274</v>
      </c>
      <c r="AB77" s="30">
        <v>181</v>
      </c>
      <c r="AC77" s="30">
        <v>65.510000000000005</v>
      </c>
      <c r="AD77" s="148">
        <v>5.0700000000000358</v>
      </c>
      <c r="AE77" s="30"/>
      <c r="AF77" s="149"/>
    </row>
    <row r="78" spans="1:32">
      <c r="A78" s="278"/>
      <c r="B78" s="31" t="s">
        <v>101</v>
      </c>
      <c r="C78" s="30">
        <v>2289</v>
      </c>
      <c r="D78" s="30">
        <v>343</v>
      </c>
      <c r="E78" s="30">
        <v>159</v>
      </c>
      <c r="F78" s="30">
        <v>184</v>
      </c>
      <c r="G78" s="30">
        <v>0.8</v>
      </c>
      <c r="H78" s="30">
        <v>0.2</v>
      </c>
      <c r="I78" s="30">
        <v>0.7</v>
      </c>
      <c r="J78" s="30">
        <v>0</v>
      </c>
      <c r="K78" s="30">
        <v>0.3</v>
      </c>
      <c r="L78" s="30">
        <f t="shared" si="14"/>
        <v>66.100000000000009</v>
      </c>
      <c r="M78" s="30">
        <f t="shared" si="22"/>
        <v>52.88</v>
      </c>
      <c r="N78" s="30">
        <f t="shared" si="23"/>
        <v>9.25</v>
      </c>
      <c r="O78" s="30">
        <f t="shared" si="24"/>
        <v>3.97</v>
      </c>
      <c r="P78" s="30">
        <f t="shared" si="15"/>
        <v>59.69</v>
      </c>
      <c r="Q78" s="30">
        <v>49.04</v>
      </c>
      <c r="R78" s="30">
        <v>10.65</v>
      </c>
      <c r="S78" s="151">
        <v>332</v>
      </c>
      <c r="T78" s="30">
        <f t="shared" si="16"/>
        <v>62.42</v>
      </c>
      <c r="U78" s="30">
        <f t="shared" si="17"/>
        <v>53.12</v>
      </c>
      <c r="V78" s="30">
        <f t="shared" si="18"/>
        <v>9.3000000000000007</v>
      </c>
      <c r="W78" s="30">
        <f t="shared" si="19"/>
        <v>-2.7299999999999986</v>
      </c>
      <c r="X78" s="30">
        <f t="shared" si="20"/>
        <v>-4.0799999999999983</v>
      </c>
      <c r="Y78" s="30">
        <f t="shared" si="20"/>
        <v>1.3499999999999996</v>
      </c>
      <c r="Z78" s="30">
        <f t="shared" si="21"/>
        <v>54</v>
      </c>
      <c r="AA78" s="31">
        <v>44</v>
      </c>
      <c r="AB78" s="30">
        <v>10</v>
      </c>
      <c r="AC78" s="30">
        <v>9.01</v>
      </c>
      <c r="AD78" s="148">
        <v>1.8499999999999996</v>
      </c>
      <c r="AE78" s="30"/>
      <c r="AF78" s="149"/>
    </row>
    <row r="79" spans="1:32">
      <c r="A79" s="276" t="s">
        <v>108</v>
      </c>
      <c r="B79" s="31" t="s">
        <v>110</v>
      </c>
      <c r="C79" s="30">
        <v>0</v>
      </c>
      <c r="D79" s="30">
        <v>0</v>
      </c>
      <c r="E79" s="30">
        <v>0</v>
      </c>
      <c r="F79" s="30">
        <v>0</v>
      </c>
      <c r="G79" s="30">
        <v>0.6</v>
      </c>
      <c r="H79" s="30">
        <v>0.4</v>
      </c>
      <c r="I79" s="30">
        <v>0</v>
      </c>
      <c r="J79" s="30">
        <v>1</v>
      </c>
      <c r="K79" s="30">
        <v>0</v>
      </c>
      <c r="L79" s="30">
        <f t="shared" si="14"/>
        <v>0</v>
      </c>
      <c r="M79" s="30">
        <f t="shared" si="22"/>
        <v>0</v>
      </c>
      <c r="N79" s="30">
        <f t="shared" si="23"/>
        <v>0</v>
      </c>
      <c r="O79" s="30">
        <f t="shared" si="24"/>
        <v>0</v>
      </c>
      <c r="P79" s="30">
        <f t="shared" si="15"/>
        <v>57.74</v>
      </c>
      <c r="Q79" s="30">
        <v>57.74</v>
      </c>
      <c r="R79" s="30">
        <v>0</v>
      </c>
      <c r="S79" s="151">
        <v>0</v>
      </c>
      <c r="T79" s="30">
        <f t="shared" si="16"/>
        <v>0</v>
      </c>
      <c r="U79" s="30">
        <f t="shared" si="17"/>
        <v>0</v>
      </c>
      <c r="V79" s="30">
        <f t="shared" si="18"/>
        <v>0</v>
      </c>
      <c r="W79" s="30">
        <f t="shared" si="19"/>
        <v>57.74</v>
      </c>
      <c r="X79" s="30">
        <f t="shared" si="20"/>
        <v>57.74</v>
      </c>
      <c r="Y79" s="30">
        <f t="shared" si="20"/>
        <v>0</v>
      </c>
      <c r="Z79" s="30">
        <f t="shared" si="21"/>
        <v>52</v>
      </c>
      <c r="AA79" s="31">
        <v>52</v>
      </c>
      <c r="AB79" s="30">
        <v>0</v>
      </c>
      <c r="AC79" s="30">
        <v>-76.27</v>
      </c>
      <c r="AD79" s="148">
        <v>-33.470000000000013</v>
      </c>
      <c r="AE79" s="30"/>
      <c r="AF79" s="149"/>
    </row>
    <row r="80" spans="1:32">
      <c r="A80" s="277"/>
      <c r="B80" s="31" t="s">
        <v>111</v>
      </c>
      <c r="C80" s="30">
        <v>10706</v>
      </c>
      <c r="D80" s="30">
        <v>3212</v>
      </c>
      <c r="E80" s="30">
        <v>1492</v>
      </c>
      <c r="F80" s="30">
        <v>1720</v>
      </c>
      <c r="G80" s="30">
        <v>0.8</v>
      </c>
      <c r="H80" s="30">
        <v>0.2</v>
      </c>
      <c r="I80" s="30">
        <v>0.6</v>
      </c>
      <c r="J80" s="30">
        <v>0.4</v>
      </c>
      <c r="K80" s="30">
        <v>0</v>
      </c>
      <c r="L80" s="30">
        <f t="shared" si="14"/>
        <v>619.6</v>
      </c>
      <c r="M80" s="30">
        <f t="shared" si="22"/>
        <v>495.68</v>
      </c>
      <c r="N80" s="30">
        <f t="shared" si="23"/>
        <v>74.349999999999994</v>
      </c>
      <c r="O80" s="30">
        <f t="shared" si="24"/>
        <v>49.57</v>
      </c>
      <c r="P80" s="30">
        <f t="shared" si="15"/>
        <v>418.9</v>
      </c>
      <c r="Q80" s="30">
        <v>279.94</v>
      </c>
      <c r="R80" s="30">
        <v>138.96</v>
      </c>
      <c r="S80" s="151">
        <v>2654</v>
      </c>
      <c r="T80" s="30">
        <f t="shared" si="16"/>
        <v>488.34</v>
      </c>
      <c r="U80" s="30">
        <f t="shared" si="17"/>
        <v>424.64</v>
      </c>
      <c r="V80" s="30">
        <f t="shared" si="18"/>
        <v>63.7</v>
      </c>
      <c r="W80" s="30">
        <f t="shared" si="19"/>
        <v>-69.439999999999984</v>
      </c>
      <c r="X80" s="30">
        <f t="shared" si="20"/>
        <v>-144.69999999999999</v>
      </c>
      <c r="Y80" s="30">
        <f t="shared" si="20"/>
        <v>75.260000000000005</v>
      </c>
      <c r="Z80" s="30">
        <f t="shared" si="21"/>
        <v>377</v>
      </c>
      <c r="AA80" s="31">
        <v>252</v>
      </c>
      <c r="AB80" s="30">
        <v>125</v>
      </c>
      <c r="AC80" s="30">
        <v>269.93</v>
      </c>
      <c r="AD80" s="148">
        <v>-7.4600000000000932</v>
      </c>
      <c r="AE80" s="30"/>
      <c r="AF80" s="149"/>
    </row>
    <row r="81" spans="1:32">
      <c r="A81" s="277"/>
      <c r="B81" s="31" t="s">
        <v>112</v>
      </c>
      <c r="C81" s="30">
        <v>1046</v>
      </c>
      <c r="D81" s="30">
        <v>314</v>
      </c>
      <c r="E81" s="30">
        <v>146</v>
      </c>
      <c r="F81" s="30">
        <v>168</v>
      </c>
      <c r="G81" s="30">
        <v>0.8</v>
      </c>
      <c r="H81" s="30">
        <v>0.2</v>
      </c>
      <c r="I81" s="30">
        <v>0.6</v>
      </c>
      <c r="J81" s="30">
        <v>0.4</v>
      </c>
      <c r="K81" s="30">
        <v>0</v>
      </c>
      <c r="L81" s="30">
        <f t="shared" si="14"/>
        <v>60.6</v>
      </c>
      <c r="M81" s="30">
        <f t="shared" si="22"/>
        <v>48.48</v>
      </c>
      <c r="N81" s="30">
        <f t="shared" si="23"/>
        <v>7.27</v>
      </c>
      <c r="O81" s="30">
        <f t="shared" si="24"/>
        <v>4.8499999999999996</v>
      </c>
      <c r="P81" s="30">
        <f t="shared" si="15"/>
        <v>52.989999999999995</v>
      </c>
      <c r="Q81" s="30">
        <v>35.409999999999997</v>
      </c>
      <c r="R81" s="30">
        <v>17.579999999999998</v>
      </c>
      <c r="S81" s="151">
        <v>313</v>
      </c>
      <c r="T81" s="30">
        <f t="shared" si="16"/>
        <v>57.589999999999996</v>
      </c>
      <c r="U81" s="30">
        <f t="shared" si="17"/>
        <v>50.08</v>
      </c>
      <c r="V81" s="30">
        <f t="shared" si="18"/>
        <v>7.51</v>
      </c>
      <c r="W81" s="30">
        <f t="shared" si="19"/>
        <v>-4.6000000000000032</v>
      </c>
      <c r="X81" s="30">
        <f t="shared" si="20"/>
        <v>-14.670000000000002</v>
      </c>
      <c r="Y81" s="30">
        <f t="shared" si="20"/>
        <v>10.069999999999999</v>
      </c>
      <c r="Z81" s="30">
        <f t="shared" si="21"/>
        <v>48</v>
      </c>
      <c r="AA81" s="31">
        <v>32</v>
      </c>
      <c r="AB81" s="30">
        <v>16</v>
      </c>
      <c r="AC81" s="30">
        <v>21.65</v>
      </c>
      <c r="AD81" s="148">
        <v>-9.2999999999999972</v>
      </c>
      <c r="AE81" s="30"/>
      <c r="AF81" s="149"/>
    </row>
    <row r="82" spans="1:32">
      <c r="A82" s="277"/>
      <c r="B82" s="31" t="s">
        <v>113</v>
      </c>
      <c r="C82" s="30">
        <v>10558</v>
      </c>
      <c r="D82" s="30">
        <v>3167</v>
      </c>
      <c r="E82" s="30">
        <v>1471</v>
      </c>
      <c r="F82" s="30">
        <v>1696</v>
      </c>
      <c r="G82" s="30">
        <v>0.8</v>
      </c>
      <c r="H82" s="30">
        <v>0.2</v>
      </c>
      <c r="I82" s="30">
        <v>0.8</v>
      </c>
      <c r="J82" s="30">
        <v>0</v>
      </c>
      <c r="K82" s="30">
        <v>0.2</v>
      </c>
      <c r="L82" s="30">
        <f t="shared" si="14"/>
        <v>610.90000000000009</v>
      </c>
      <c r="M82" s="30">
        <f t="shared" si="22"/>
        <v>488.72</v>
      </c>
      <c r="N82" s="30">
        <f t="shared" si="23"/>
        <v>97.74</v>
      </c>
      <c r="O82" s="30">
        <f t="shared" si="24"/>
        <v>24.44</v>
      </c>
      <c r="P82" s="30">
        <f t="shared" si="15"/>
        <v>546.11</v>
      </c>
      <c r="Q82" s="30">
        <v>437.52</v>
      </c>
      <c r="R82" s="30">
        <v>108.59</v>
      </c>
      <c r="S82" s="151">
        <v>2776</v>
      </c>
      <c r="T82" s="30">
        <f t="shared" si="16"/>
        <v>532.99</v>
      </c>
      <c r="U82" s="30">
        <f t="shared" si="17"/>
        <v>444.16</v>
      </c>
      <c r="V82" s="30">
        <f t="shared" si="18"/>
        <v>88.83</v>
      </c>
      <c r="W82" s="30">
        <f t="shared" si="19"/>
        <v>13.119999999999962</v>
      </c>
      <c r="X82" s="30">
        <f t="shared" si="20"/>
        <v>-6.6400000000000432</v>
      </c>
      <c r="Y82" s="30">
        <f t="shared" si="20"/>
        <v>19.760000000000005</v>
      </c>
      <c r="Z82" s="30">
        <f t="shared" si="21"/>
        <v>492</v>
      </c>
      <c r="AA82" s="31">
        <v>394</v>
      </c>
      <c r="AB82" s="30">
        <v>98</v>
      </c>
      <c r="AC82" s="30">
        <v>70.45</v>
      </c>
      <c r="AD82" s="148">
        <v>10.890000000000029</v>
      </c>
      <c r="AE82" s="30"/>
      <c r="AF82" s="149"/>
    </row>
    <row r="83" spans="1:32">
      <c r="A83" s="278"/>
      <c r="B83" s="31" t="s">
        <v>114</v>
      </c>
      <c r="C83" s="30">
        <v>8957</v>
      </c>
      <c r="D83" s="30">
        <v>2687</v>
      </c>
      <c r="E83" s="30">
        <v>1789</v>
      </c>
      <c r="F83" s="30">
        <v>898</v>
      </c>
      <c r="G83" s="30">
        <v>0.8</v>
      </c>
      <c r="H83" s="30">
        <v>0.2</v>
      </c>
      <c r="I83" s="30">
        <v>0.8</v>
      </c>
      <c r="J83" s="30">
        <v>0</v>
      </c>
      <c r="K83" s="30">
        <v>0.2</v>
      </c>
      <c r="L83" s="30">
        <f t="shared" si="14"/>
        <v>626.49999999999989</v>
      </c>
      <c r="M83" s="30">
        <f t="shared" si="22"/>
        <v>501.2</v>
      </c>
      <c r="N83" s="30">
        <f t="shared" si="23"/>
        <v>100.24</v>
      </c>
      <c r="O83" s="30">
        <f t="shared" si="24"/>
        <v>25.06</v>
      </c>
      <c r="P83" s="30">
        <f t="shared" si="15"/>
        <v>602.85</v>
      </c>
      <c r="Q83" s="30">
        <v>482.98</v>
      </c>
      <c r="R83" s="30">
        <v>119.87</v>
      </c>
      <c r="S83" s="151">
        <v>1996</v>
      </c>
      <c r="T83" s="30">
        <f t="shared" si="16"/>
        <v>383.23</v>
      </c>
      <c r="U83" s="30">
        <f t="shared" si="17"/>
        <v>319.36</v>
      </c>
      <c r="V83" s="30">
        <f t="shared" si="18"/>
        <v>63.87</v>
      </c>
      <c r="W83" s="30">
        <f t="shared" si="19"/>
        <v>219.62</v>
      </c>
      <c r="X83" s="30">
        <f t="shared" si="20"/>
        <v>163.62</v>
      </c>
      <c r="Y83" s="30">
        <f t="shared" si="20"/>
        <v>56.000000000000007</v>
      </c>
      <c r="Z83" s="30">
        <f t="shared" si="21"/>
        <v>543</v>
      </c>
      <c r="AA83" s="31">
        <v>435</v>
      </c>
      <c r="AB83" s="30">
        <v>108</v>
      </c>
      <c r="AC83" s="30">
        <v>-67.709999999999994</v>
      </c>
      <c r="AD83" s="148">
        <v>-93.47000000000007</v>
      </c>
      <c r="AE83" s="30"/>
      <c r="AF83" s="149"/>
    </row>
    <row r="84" spans="1:32">
      <c r="A84" s="276" t="s">
        <v>115</v>
      </c>
      <c r="B84" s="31" t="s">
        <v>117</v>
      </c>
      <c r="C84" s="30">
        <v>4300</v>
      </c>
      <c r="D84" s="30">
        <v>645</v>
      </c>
      <c r="E84" s="30">
        <v>300</v>
      </c>
      <c r="F84" s="30">
        <v>345</v>
      </c>
      <c r="G84" s="30">
        <v>0.6</v>
      </c>
      <c r="H84" s="30">
        <v>0.4</v>
      </c>
      <c r="I84" s="30">
        <v>0</v>
      </c>
      <c r="J84" s="30">
        <v>1</v>
      </c>
      <c r="K84" s="30">
        <v>0</v>
      </c>
      <c r="L84" s="30">
        <f t="shared" si="14"/>
        <v>124.5</v>
      </c>
      <c r="M84" s="30">
        <f t="shared" si="22"/>
        <v>74.7</v>
      </c>
      <c r="N84" s="30">
        <f t="shared" si="23"/>
        <v>0</v>
      </c>
      <c r="O84" s="30">
        <f t="shared" si="24"/>
        <v>49.8</v>
      </c>
      <c r="P84" s="30">
        <f t="shared" si="15"/>
        <v>66.53</v>
      </c>
      <c r="Q84" s="30">
        <v>66.53</v>
      </c>
      <c r="R84" s="30">
        <v>0</v>
      </c>
      <c r="S84" s="151">
        <v>532</v>
      </c>
      <c r="T84" s="30">
        <f t="shared" si="16"/>
        <v>63.84</v>
      </c>
      <c r="U84" s="30">
        <f t="shared" si="17"/>
        <v>63.84</v>
      </c>
      <c r="V84" s="30">
        <f t="shared" si="18"/>
        <v>0</v>
      </c>
      <c r="W84" s="30">
        <f t="shared" si="19"/>
        <v>2.6899999999999977</v>
      </c>
      <c r="X84" s="30">
        <f t="shared" si="20"/>
        <v>2.6899999999999977</v>
      </c>
      <c r="Y84" s="30">
        <f t="shared" si="20"/>
        <v>0</v>
      </c>
      <c r="Z84" s="30">
        <f t="shared" si="21"/>
        <v>60</v>
      </c>
      <c r="AA84" s="31">
        <v>60</v>
      </c>
      <c r="AB84" s="30">
        <v>0</v>
      </c>
      <c r="AC84" s="30">
        <v>8.35</v>
      </c>
      <c r="AD84" s="148">
        <v>3.6600000000000055</v>
      </c>
      <c r="AE84" s="30"/>
      <c r="AF84" s="149"/>
    </row>
    <row r="85" spans="1:32">
      <c r="A85" s="277"/>
      <c r="B85" s="31" t="s">
        <v>118</v>
      </c>
      <c r="C85" s="30">
        <v>7385</v>
      </c>
      <c r="D85" s="30">
        <v>1108</v>
      </c>
      <c r="E85" s="30">
        <v>515</v>
      </c>
      <c r="F85" s="30">
        <v>593</v>
      </c>
      <c r="G85" s="30">
        <v>0.6</v>
      </c>
      <c r="H85" s="30">
        <v>0.4</v>
      </c>
      <c r="I85" s="30">
        <v>0.5</v>
      </c>
      <c r="J85" s="30">
        <v>0.5</v>
      </c>
      <c r="K85" s="30">
        <v>0</v>
      </c>
      <c r="L85" s="30">
        <f t="shared" si="14"/>
        <v>213.79999999999998</v>
      </c>
      <c r="M85" s="30">
        <f t="shared" si="22"/>
        <v>128.28</v>
      </c>
      <c r="N85" s="30">
        <f t="shared" si="23"/>
        <v>42.76</v>
      </c>
      <c r="O85" s="30">
        <f t="shared" si="24"/>
        <v>42.76</v>
      </c>
      <c r="P85" s="30">
        <f t="shared" si="15"/>
        <v>176.24</v>
      </c>
      <c r="Q85" s="30">
        <v>124.67</v>
      </c>
      <c r="R85" s="30">
        <v>51.57</v>
      </c>
      <c r="S85" s="151">
        <v>1052</v>
      </c>
      <c r="T85" s="30">
        <f t="shared" si="16"/>
        <v>168.32</v>
      </c>
      <c r="U85" s="30">
        <f t="shared" si="17"/>
        <v>126.24</v>
      </c>
      <c r="V85" s="30">
        <f t="shared" si="18"/>
        <v>42.08</v>
      </c>
      <c r="W85" s="30">
        <f t="shared" si="19"/>
        <v>7.9200000000000088</v>
      </c>
      <c r="X85" s="30">
        <f t="shared" si="20"/>
        <v>-1.5699999999999932</v>
      </c>
      <c r="Y85" s="30">
        <f t="shared" si="20"/>
        <v>9.490000000000002</v>
      </c>
      <c r="Z85" s="30">
        <f t="shared" si="21"/>
        <v>158</v>
      </c>
      <c r="AA85" s="31">
        <v>112</v>
      </c>
      <c r="AB85" s="30">
        <v>46</v>
      </c>
      <c r="AC85" s="30">
        <v>12.41</v>
      </c>
      <c r="AD85" s="148">
        <v>-7.290000000000024</v>
      </c>
      <c r="AE85" s="30"/>
      <c r="AF85" s="149"/>
    </row>
    <row r="86" spans="1:32">
      <c r="A86" s="277"/>
      <c r="B86" s="31" t="s">
        <v>120</v>
      </c>
      <c r="C86" s="30">
        <v>16639</v>
      </c>
      <c r="D86" s="30">
        <v>2496</v>
      </c>
      <c r="E86" s="30">
        <v>1159</v>
      </c>
      <c r="F86" s="30">
        <v>1337</v>
      </c>
      <c r="G86" s="30">
        <v>0.6</v>
      </c>
      <c r="H86" s="30">
        <v>0.4</v>
      </c>
      <c r="I86" s="30">
        <v>0.5</v>
      </c>
      <c r="J86" s="30">
        <v>0.5</v>
      </c>
      <c r="K86" s="30">
        <v>0</v>
      </c>
      <c r="L86" s="30">
        <f t="shared" si="14"/>
        <v>481.4</v>
      </c>
      <c r="M86" s="30">
        <f t="shared" si="22"/>
        <v>288.83999999999997</v>
      </c>
      <c r="N86" s="30">
        <f t="shared" si="23"/>
        <v>96.28</v>
      </c>
      <c r="O86" s="30">
        <f t="shared" si="24"/>
        <v>96.28</v>
      </c>
      <c r="P86" s="30">
        <f t="shared" si="15"/>
        <v>360.53999999999996</v>
      </c>
      <c r="Q86" s="30">
        <v>255.04</v>
      </c>
      <c r="R86" s="30">
        <v>105.5</v>
      </c>
      <c r="S86" s="151">
        <v>1877</v>
      </c>
      <c r="T86" s="30">
        <f t="shared" si="16"/>
        <v>300.32</v>
      </c>
      <c r="U86" s="30">
        <f t="shared" si="17"/>
        <v>225.24</v>
      </c>
      <c r="V86" s="30">
        <f t="shared" si="18"/>
        <v>75.08</v>
      </c>
      <c r="W86" s="30">
        <f t="shared" si="19"/>
        <v>60.219999999999985</v>
      </c>
      <c r="X86" s="30">
        <f t="shared" ref="X86:Y104" si="25">Q86-U86</f>
        <v>29.799999999999983</v>
      </c>
      <c r="Y86" s="30">
        <f t="shared" si="25"/>
        <v>30.42</v>
      </c>
      <c r="Z86" s="30">
        <f t="shared" si="21"/>
        <v>325</v>
      </c>
      <c r="AA86" s="31">
        <v>230</v>
      </c>
      <c r="AB86" s="30">
        <v>95</v>
      </c>
      <c r="AC86" s="30">
        <v>20.18</v>
      </c>
      <c r="AD86" s="148">
        <v>-20.279999999999966</v>
      </c>
      <c r="AE86" s="30"/>
      <c r="AF86" s="149"/>
    </row>
    <row r="87" spans="1:32">
      <c r="A87" s="277"/>
      <c r="B87" s="31" t="s">
        <v>119</v>
      </c>
      <c r="C87" s="30">
        <v>1065</v>
      </c>
      <c r="D87" s="30">
        <v>160</v>
      </c>
      <c r="E87" s="30">
        <v>131</v>
      </c>
      <c r="F87" s="30">
        <v>29</v>
      </c>
      <c r="G87" s="30">
        <v>0.8</v>
      </c>
      <c r="H87" s="30">
        <v>0.2</v>
      </c>
      <c r="I87" s="30">
        <v>0.7</v>
      </c>
      <c r="J87" s="30">
        <v>0</v>
      </c>
      <c r="K87" s="30">
        <v>0.3</v>
      </c>
      <c r="L87" s="30">
        <f t="shared" si="14"/>
        <v>42.2</v>
      </c>
      <c r="M87" s="30">
        <f t="shared" si="22"/>
        <v>33.76</v>
      </c>
      <c r="N87" s="30">
        <f t="shared" si="23"/>
        <v>5.91</v>
      </c>
      <c r="O87" s="30">
        <f t="shared" si="24"/>
        <v>2.5299999999999998</v>
      </c>
      <c r="P87" s="30">
        <f t="shared" si="15"/>
        <v>41.519999999999996</v>
      </c>
      <c r="Q87" s="30">
        <v>34.11</v>
      </c>
      <c r="R87" s="30">
        <v>7.41</v>
      </c>
      <c r="S87" s="151">
        <v>161</v>
      </c>
      <c r="T87" s="30">
        <f t="shared" si="16"/>
        <v>30.270000000000003</v>
      </c>
      <c r="U87" s="30">
        <f t="shared" si="17"/>
        <v>25.76</v>
      </c>
      <c r="V87" s="30">
        <f t="shared" si="18"/>
        <v>4.51</v>
      </c>
      <c r="W87" s="30">
        <f t="shared" si="19"/>
        <v>11.249999999999998</v>
      </c>
      <c r="X87" s="30">
        <f t="shared" si="25"/>
        <v>8.3499999999999979</v>
      </c>
      <c r="Y87" s="30">
        <f t="shared" si="25"/>
        <v>2.9000000000000004</v>
      </c>
      <c r="Z87" s="30">
        <f t="shared" si="21"/>
        <v>38</v>
      </c>
      <c r="AA87" s="31">
        <v>31</v>
      </c>
      <c r="AB87" s="30">
        <v>7</v>
      </c>
      <c r="AC87" s="30">
        <v>-3.89</v>
      </c>
      <c r="AD87" s="148">
        <v>-5.6899999999999977</v>
      </c>
      <c r="AE87" s="30"/>
      <c r="AF87" s="149"/>
    </row>
    <row r="88" spans="1:32">
      <c r="A88" s="277"/>
      <c r="B88" s="31" t="s">
        <v>122</v>
      </c>
      <c r="C88" s="30">
        <v>6412</v>
      </c>
      <c r="D88" s="30">
        <v>962</v>
      </c>
      <c r="E88" s="30">
        <v>447</v>
      </c>
      <c r="F88" s="30">
        <v>515</v>
      </c>
      <c r="G88" s="30">
        <v>0.8</v>
      </c>
      <c r="H88" s="30">
        <v>0.2</v>
      </c>
      <c r="I88" s="30">
        <v>0.7</v>
      </c>
      <c r="J88" s="30">
        <v>0</v>
      </c>
      <c r="K88" s="30">
        <v>0.3</v>
      </c>
      <c r="L88" s="30">
        <f t="shared" si="14"/>
        <v>185.59999999999997</v>
      </c>
      <c r="M88" s="30">
        <f t="shared" si="22"/>
        <v>148.47999999999999</v>
      </c>
      <c r="N88" s="30">
        <f t="shared" si="23"/>
        <v>25.98</v>
      </c>
      <c r="O88" s="30">
        <f t="shared" si="24"/>
        <v>11.14</v>
      </c>
      <c r="P88" s="30">
        <f t="shared" si="15"/>
        <v>176.83</v>
      </c>
      <c r="Q88" s="30">
        <v>145.28</v>
      </c>
      <c r="R88" s="30">
        <v>31.55</v>
      </c>
      <c r="S88" s="151">
        <v>854</v>
      </c>
      <c r="T88" s="30">
        <f t="shared" si="16"/>
        <v>160.54999999999998</v>
      </c>
      <c r="U88" s="30">
        <f t="shared" si="17"/>
        <v>136.63999999999999</v>
      </c>
      <c r="V88" s="30">
        <f t="shared" si="18"/>
        <v>23.91</v>
      </c>
      <c r="W88" s="30">
        <f t="shared" si="19"/>
        <v>16.280000000000015</v>
      </c>
      <c r="X88" s="30">
        <f t="shared" si="25"/>
        <v>8.6400000000000148</v>
      </c>
      <c r="Y88" s="30">
        <f t="shared" si="25"/>
        <v>7.6400000000000006</v>
      </c>
      <c r="Z88" s="30">
        <f t="shared" si="21"/>
        <v>159</v>
      </c>
      <c r="AA88" s="31">
        <v>131</v>
      </c>
      <c r="AB88" s="30">
        <v>28</v>
      </c>
      <c r="AC88" s="30">
        <v>6.14</v>
      </c>
      <c r="AD88" s="148">
        <v>-6.9600000000000497</v>
      </c>
      <c r="AE88" s="30"/>
      <c r="AF88" s="149"/>
    </row>
    <row r="89" spans="1:32">
      <c r="A89" s="277"/>
      <c r="B89" s="31" t="s">
        <v>123</v>
      </c>
      <c r="C89" s="30">
        <v>13229</v>
      </c>
      <c r="D89" s="30">
        <v>1984</v>
      </c>
      <c r="E89" s="30">
        <v>922</v>
      </c>
      <c r="F89" s="30">
        <v>1062</v>
      </c>
      <c r="G89" s="30">
        <v>0.6</v>
      </c>
      <c r="H89" s="30">
        <v>0.4</v>
      </c>
      <c r="I89" s="30">
        <v>0.7</v>
      </c>
      <c r="J89" s="30">
        <v>0</v>
      </c>
      <c r="K89" s="30">
        <v>0.3</v>
      </c>
      <c r="L89" s="30">
        <f t="shared" si="14"/>
        <v>382.8</v>
      </c>
      <c r="M89" s="30">
        <f t="shared" si="22"/>
        <v>229.68</v>
      </c>
      <c r="N89" s="30">
        <f t="shared" si="23"/>
        <v>107.18</v>
      </c>
      <c r="O89" s="30">
        <f t="shared" si="24"/>
        <v>45.94</v>
      </c>
      <c r="P89" s="30">
        <f t="shared" si="15"/>
        <v>348.73</v>
      </c>
      <c r="Q89" s="30">
        <v>220.84</v>
      </c>
      <c r="R89" s="30">
        <v>127.89</v>
      </c>
      <c r="S89" s="151">
        <v>2028</v>
      </c>
      <c r="T89" s="30">
        <f t="shared" si="16"/>
        <v>356.93</v>
      </c>
      <c r="U89" s="30">
        <f t="shared" si="17"/>
        <v>243.36</v>
      </c>
      <c r="V89" s="30">
        <f t="shared" si="18"/>
        <v>113.57</v>
      </c>
      <c r="W89" s="30">
        <f t="shared" si="19"/>
        <v>-8.2000000000000028</v>
      </c>
      <c r="X89" s="30">
        <f t="shared" si="25"/>
        <v>-22.52000000000001</v>
      </c>
      <c r="Y89" s="30">
        <f t="shared" si="25"/>
        <v>14.320000000000007</v>
      </c>
      <c r="Z89" s="30">
        <f t="shared" si="21"/>
        <v>314</v>
      </c>
      <c r="AA89" s="31">
        <v>199</v>
      </c>
      <c r="AB89" s="30">
        <v>115</v>
      </c>
      <c r="AC89" s="30">
        <v>36.97</v>
      </c>
      <c r="AD89" s="148">
        <v>-5.9099999999999966</v>
      </c>
      <c r="AE89" s="30"/>
      <c r="AF89" s="149"/>
    </row>
    <row r="90" spans="1:32">
      <c r="A90" s="277"/>
      <c r="B90" s="31" t="s">
        <v>124</v>
      </c>
      <c r="C90" s="30">
        <v>12849</v>
      </c>
      <c r="D90" s="30">
        <v>3855</v>
      </c>
      <c r="E90" s="30">
        <v>2013</v>
      </c>
      <c r="F90" s="30">
        <v>1842</v>
      </c>
      <c r="G90" s="30">
        <v>0.8</v>
      </c>
      <c r="H90" s="30">
        <v>0.2</v>
      </c>
      <c r="I90" s="30">
        <v>0.8</v>
      </c>
      <c r="J90" s="30">
        <v>0</v>
      </c>
      <c r="K90" s="30">
        <v>0.2</v>
      </c>
      <c r="L90" s="30">
        <f t="shared" si="14"/>
        <v>788.1</v>
      </c>
      <c r="M90" s="30">
        <f t="shared" si="22"/>
        <v>630.48</v>
      </c>
      <c r="N90" s="30">
        <f t="shared" si="23"/>
        <v>126.1</v>
      </c>
      <c r="O90" s="30">
        <f t="shared" si="24"/>
        <v>31.52</v>
      </c>
      <c r="P90" s="30">
        <f t="shared" si="15"/>
        <v>735.81999999999994</v>
      </c>
      <c r="Q90" s="30">
        <v>589.51</v>
      </c>
      <c r="R90" s="30">
        <v>146.31</v>
      </c>
      <c r="S90" s="151">
        <v>3957</v>
      </c>
      <c r="T90" s="30">
        <f t="shared" si="16"/>
        <v>759.74</v>
      </c>
      <c r="U90" s="30">
        <f t="shared" si="17"/>
        <v>633.12</v>
      </c>
      <c r="V90" s="30">
        <f t="shared" si="18"/>
        <v>126.62</v>
      </c>
      <c r="W90" s="30">
        <f t="shared" si="19"/>
        <v>-23.920000000000016</v>
      </c>
      <c r="X90" s="30">
        <f t="shared" si="25"/>
        <v>-43.610000000000014</v>
      </c>
      <c r="Y90" s="30">
        <f t="shared" si="25"/>
        <v>19.689999999999998</v>
      </c>
      <c r="Z90" s="30">
        <f t="shared" si="21"/>
        <v>663</v>
      </c>
      <c r="AA90" s="31">
        <v>531</v>
      </c>
      <c r="AB90" s="30">
        <v>132</v>
      </c>
      <c r="AC90" s="30">
        <v>99.45</v>
      </c>
      <c r="AD90" s="148">
        <v>18.049999999999997</v>
      </c>
      <c r="AE90" s="30"/>
      <c r="AF90" s="149"/>
    </row>
    <row r="91" spans="1:32">
      <c r="A91" s="278"/>
      <c r="B91" s="31" t="s">
        <v>121</v>
      </c>
      <c r="C91" s="30">
        <v>8291</v>
      </c>
      <c r="D91" s="30">
        <v>1244</v>
      </c>
      <c r="E91" s="30">
        <v>578</v>
      </c>
      <c r="F91" s="30">
        <v>666</v>
      </c>
      <c r="G91" s="30">
        <v>0.8</v>
      </c>
      <c r="H91" s="30">
        <v>0.2</v>
      </c>
      <c r="I91" s="30">
        <v>0.7</v>
      </c>
      <c r="J91" s="30">
        <v>0</v>
      </c>
      <c r="K91" s="30">
        <v>0.3</v>
      </c>
      <c r="L91" s="30">
        <f t="shared" si="14"/>
        <v>240</v>
      </c>
      <c r="M91" s="30">
        <f t="shared" si="22"/>
        <v>192</v>
      </c>
      <c r="N91" s="30">
        <f t="shared" si="23"/>
        <v>33.6</v>
      </c>
      <c r="O91" s="30">
        <f t="shared" si="24"/>
        <v>14.4</v>
      </c>
      <c r="P91" s="30">
        <f t="shared" si="15"/>
        <v>219.57</v>
      </c>
      <c r="Q91" s="30">
        <v>180.39</v>
      </c>
      <c r="R91" s="30">
        <v>39.18</v>
      </c>
      <c r="S91" s="151">
        <v>1252</v>
      </c>
      <c r="T91" s="30">
        <f t="shared" si="16"/>
        <v>235.38</v>
      </c>
      <c r="U91" s="30">
        <f t="shared" si="17"/>
        <v>200.32</v>
      </c>
      <c r="V91" s="30">
        <f t="shared" si="18"/>
        <v>35.06</v>
      </c>
      <c r="W91" s="30">
        <f t="shared" si="19"/>
        <v>-15.810000000000009</v>
      </c>
      <c r="X91" s="30">
        <f t="shared" si="25"/>
        <v>-19.930000000000007</v>
      </c>
      <c r="Y91" s="30">
        <f t="shared" si="25"/>
        <v>4.1199999999999974</v>
      </c>
      <c r="Z91" s="30">
        <f t="shared" si="21"/>
        <v>197</v>
      </c>
      <c r="AA91" s="31">
        <v>162</v>
      </c>
      <c r="AB91" s="30">
        <v>35</v>
      </c>
      <c r="AC91" s="30">
        <v>34.700000000000003</v>
      </c>
      <c r="AD91" s="148">
        <v>9.7099999999999937</v>
      </c>
      <c r="AE91" s="30"/>
      <c r="AF91" s="149"/>
    </row>
    <row r="92" spans="1:32">
      <c r="A92" s="276" t="s">
        <v>141</v>
      </c>
      <c r="B92" s="31" t="s">
        <v>143</v>
      </c>
      <c r="C92" s="30">
        <v>9684</v>
      </c>
      <c r="D92" s="30">
        <v>1453</v>
      </c>
      <c r="E92" s="30">
        <v>675</v>
      </c>
      <c r="F92" s="30">
        <v>778</v>
      </c>
      <c r="G92" s="30">
        <v>0.6</v>
      </c>
      <c r="H92" s="30">
        <v>0.4</v>
      </c>
      <c r="I92" s="30">
        <v>0</v>
      </c>
      <c r="J92" s="30">
        <v>1</v>
      </c>
      <c r="K92" s="30">
        <v>0</v>
      </c>
      <c r="L92" s="30">
        <f t="shared" si="14"/>
        <v>280.3</v>
      </c>
      <c r="M92" s="30">
        <f t="shared" si="22"/>
        <v>168.18</v>
      </c>
      <c r="N92" s="30">
        <f t="shared" si="23"/>
        <v>0</v>
      </c>
      <c r="O92" s="30">
        <f t="shared" si="24"/>
        <v>112.12</v>
      </c>
      <c r="P92" s="30">
        <f t="shared" si="15"/>
        <v>155.79</v>
      </c>
      <c r="Q92" s="30">
        <v>155.79</v>
      </c>
      <c r="R92" s="30">
        <v>0</v>
      </c>
      <c r="S92" s="151">
        <v>1337</v>
      </c>
      <c r="T92" s="30">
        <f t="shared" si="16"/>
        <v>160.44</v>
      </c>
      <c r="U92" s="30">
        <f t="shared" si="17"/>
        <v>160.44</v>
      </c>
      <c r="V92" s="30">
        <f t="shared" si="18"/>
        <v>0</v>
      </c>
      <c r="W92" s="30">
        <f t="shared" si="19"/>
        <v>-4.6500000000000057</v>
      </c>
      <c r="X92" s="30">
        <f t="shared" si="25"/>
        <v>-4.6500000000000057</v>
      </c>
      <c r="Y92" s="30">
        <f t="shared" si="25"/>
        <v>0</v>
      </c>
      <c r="Z92" s="30">
        <f t="shared" si="21"/>
        <v>140</v>
      </c>
      <c r="AA92" s="31">
        <v>140</v>
      </c>
      <c r="AB92" s="30">
        <v>0</v>
      </c>
      <c r="AC92" s="30">
        <v>22.82</v>
      </c>
      <c r="AD92" s="148">
        <v>10.010000000000012</v>
      </c>
      <c r="AE92" s="30"/>
      <c r="AF92" s="149"/>
    </row>
    <row r="93" spans="1:32">
      <c r="A93" s="277"/>
      <c r="B93" s="31" t="s">
        <v>144</v>
      </c>
      <c r="C93" s="30">
        <v>11225</v>
      </c>
      <c r="D93" s="30">
        <v>1684</v>
      </c>
      <c r="E93" s="30">
        <v>782</v>
      </c>
      <c r="F93" s="30">
        <v>902</v>
      </c>
      <c r="G93" s="30">
        <v>0.6</v>
      </c>
      <c r="H93" s="30">
        <v>0.4</v>
      </c>
      <c r="I93" s="30">
        <v>0.4</v>
      </c>
      <c r="J93" s="30">
        <v>0.6</v>
      </c>
      <c r="K93" s="30">
        <v>0</v>
      </c>
      <c r="L93" s="30">
        <f t="shared" si="14"/>
        <v>324.8</v>
      </c>
      <c r="M93" s="30">
        <f t="shared" si="22"/>
        <v>194.88</v>
      </c>
      <c r="N93" s="30">
        <f t="shared" si="23"/>
        <v>51.97</v>
      </c>
      <c r="O93" s="30">
        <f t="shared" si="24"/>
        <v>77.95</v>
      </c>
      <c r="P93" s="30">
        <f t="shared" si="15"/>
        <v>220.95</v>
      </c>
      <c r="Q93" s="30">
        <v>166.01</v>
      </c>
      <c r="R93" s="30">
        <v>54.94</v>
      </c>
      <c r="S93" s="151">
        <v>1096</v>
      </c>
      <c r="T93" s="30">
        <f t="shared" si="16"/>
        <v>166.59</v>
      </c>
      <c r="U93" s="30">
        <f t="shared" si="17"/>
        <v>131.52000000000001</v>
      </c>
      <c r="V93" s="30">
        <f t="shared" si="18"/>
        <v>35.07</v>
      </c>
      <c r="W93" s="30">
        <f t="shared" si="19"/>
        <v>54.359999999999978</v>
      </c>
      <c r="X93" s="30">
        <f t="shared" si="25"/>
        <v>34.489999999999981</v>
      </c>
      <c r="Y93" s="30">
        <f t="shared" si="25"/>
        <v>19.869999999999997</v>
      </c>
      <c r="Z93" s="30">
        <f t="shared" si="21"/>
        <v>198</v>
      </c>
      <c r="AA93" s="31">
        <v>149</v>
      </c>
      <c r="AB93" s="30">
        <v>49</v>
      </c>
      <c r="AC93" s="30">
        <v>7.92</v>
      </c>
      <c r="AD93" s="148">
        <v>-13.429999999999991</v>
      </c>
      <c r="AE93" s="30"/>
      <c r="AF93" s="149"/>
    </row>
    <row r="94" spans="1:32">
      <c r="A94" s="277"/>
      <c r="B94" s="31" t="s">
        <v>145</v>
      </c>
      <c r="C94" s="30">
        <v>11713</v>
      </c>
      <c r="D94" s="30">
        <v>1757</v>
      </c>
      <c r="E94" s="30">
        <v>816</v>
      </c>
      <c r="F94" s="30">
        <v>941</v>
      </c>
      <c r="G94" s="30">
        <v>0.6</v>
      </c>
      <c r="H94" s="30">
        <v>0.4</v>
      </c>
      <c r="I94" s="30">
        <v>0.4</v>
      </c>
      <c r="J94" s="30">
        <v>0.6</v>
      </c>
      <c r="K94" s="30">
        <v>0</v>
      </c>
      <c r="L94" s="30">
        <f t="shared" si="14"/>
        <v>338.9</v>
      </c>
      <c r="M94" s="30">
        <f t="shared" si="22"/>
        <v>203.34</v>
      </c>
      <c r="N94" s="30">
        <f t="shared" si="23"/>
        <v>54.22</v>
      </c>
      <c r="O94" s="30">
        <f t="shared" si="24"/>
        <v>81.34</v>
      </c>
      <c r="P94" s="30">
        <f t="shared" si="15"/>
        <v>234.57</v>
      </c>
      <c r="Q94" s="30">
        <v>176.24</v>
      </c>
      <c r="R94" s="30">
        <v>58.33</v>
      </c>
      <c r="S94" s="151">
        <v>1298</v>
      </c>
      <c r="T94" s="30">
        <f t="shared" si="16"/>
        <v>197.29999999999998</v>
      </c>
      <c r="U94" s="30">
        <f t="shared" si="17"/>
        <v>155.76</v>
      </c>
      <c r="V94" s="30">
        <f t="shared" si="18"/>
        <v>41.54</v>
      </c>
      <c r="W94" s="30">
        <f t="shared" si="19"/>
        <v>37.270000000000017</v>
      </c>
      <c r="X94" s="30">
        <f t="shared" si="25"/>
        <v>20.480000000000018</v>
      </c>
      <c r="Y94" s="30">
        <f t="shared" si="25"/>
        <v>16.79</v>
      </c>
      <c r="Z94" s="30">
        <f t="shared" si="21"/>
        <v>211</v>
      </c>
      <c r="AA94" s="31">
        <v>159</v>
      </c>
      <c r="AB94" s="30">
        <v>52</v>
      </c>
      <c r="AC94" s="30">
        <v>16.579999999999998</v>
      </c>
      <c r="AD94" s="148">
        <v>-7.2900000000000063</v>
      </c>
      <c r="AE94" s="30"/>
      <c r="AF94" s="149"/>
    </row>
    <row r="95" spans="1:32">
      <c r="A95" s="277"/>
      <c r="B95" s="31" t="s">
        <v>147</v>
      </c>
      <c r="C95" s="30">
        <v>20029</v>
      </c>
      <c r="D95" s="30">
        <v>3004</v>
      </c>
      <c r="E95" s="30">
        <v>1395</v>
      </c>
      <c r="F95" s="30">
        <v>1609</v>
      </c>
      <c r="G95" s="30">
        <v>0.6</v>
      </c>
      <c r="H95" s="30">
        <v>0.4</v>
      </c>
      <c r="I95" s="30">
        <v>0.7</v>
      </c>
      <c r="J95" s="30">
        <v>0</v>
      </c>
      <c r="K95" s="30">
        <v>0.3</v>
      </c>
      <c r="L95" s="30">
        <f t="shared" si="14"/>
        <v>579.4</v>
      </c>
      <c r="M95" s="30">
        <f t="shared" si="22"/>
        <v>347.64</v>
      </c>
      <c r="N95" s="30">
        <f t="shared" si="23"/>
        <v>162.22999999999999</v>
      </c>
      <c r="O95" s="30">
        <f t="shared" si="24"/>
        <v>69.53</v>
      </c>
      <c r="P95" s="30">
        <f t="shared" si="15"/>
        <v>542.62</v>
      </c>
      <c r="Q95" s="30">
        <v>343.62</v>
      </c>
      <c r="R95" s="30">
        <v>199</v>
      </c>
      <c r="S95" s="151">
        <v>2301</v>
      </c>
      <c r="T95" s="30">
        <f t="shared" si="16"/>
        <v>404.98</v>
      </c>
      <c r="U95" s="30">
        <f t="shared" si="17"/>
        <v>276.12</v>
      </c>
      <c r="V95" s="30">
        <f t="shared" si="18"/>
        <v>128.86000000000001</v>
      </c>
      <c r="W95" s="30">
        <f t="shared" si="19"/>
        <v>137.63999999999999</v>
      </c>
      <c r="X95" s="30">
        <f t="shared" si="25"/>
        <v>67.5</v>
      </c>
      <c r="Y95" s="30">
        <f t="shared" si="25"/>
        <v>70.139999999999986</v>
      </c>
      <c r="Z95" s="30">
        <f t="shared" si="21"/>
        <v>488</v>
      </c>
      <c r="AA95" s="31">
        <v>309</v>
      </c>
      <c r="AB95" s="30">
        <v>179</v>
      </c>
      <c r="AC95" s="30">
        <v>-20.059999999999999</v>
      </c>
      <c r="AD95" s="148">
        <v>-95.70999999999998</v>
      </c>
      <c r="AE95" s="30"/>
      <c r="AF95" s="149"/>
    </row>
    <row r="96" spans="1:32">
      <c r="A96" s="277"/>
      <c r="B96" s="31" t="s">
        <v>149</v>
      </c>
      <c r="C96" s="30">
        <v>15692</v>
      </c>
      <c r="D96" s="30">
        <v>4708</v>
      </c>
      <c r="E96" s="30">
        <v>2187</v>
      </c>
      <c r="F96" s="30">
        <v>2521</v>
      </c>
      <c r="G96" s="30">
        <v>0.6</v>
      </c>
      <c r="H96" s="30">
        <v>0.4</v>
      </c>
      <c r="I96" s="30">
        <v>0.8</v>
      </c>
      <c r="J96" s="30">
        <v>0</v>
      </c>
      <c r="K96" s="30">
        <v>0.2</v>
      </c>
      <c r="L96" s="30">
        <f t="shared" si="14"/>
        <v>908.19999999999993</v>
      </c>
      <c r="M96" s="30">
        <f t="shared" si="22"/>
        <v>544.91999999999996</v>
      </c>
      <c r="N96" s="30">
        <f t="shared" si="23"/>
        <v>290.62</v>
      </c>
      <c r="O96" s="30">
        <f t="shared" si="24"/>
        <v>72.66</v>
      </c>
      <c r="P96" s="30">
        <f t="shared" si="15"/>
        <v>846.83999999999992</v>
      </c>
      <c r="Q96" s="30">
        <v>509.58</v>
      </c>
      <c r="R96" s="30">
        <v>337.26</v>
      </c>
      <c r="S96" s="151">
        <v>3754</v>
      </c>
      <c r="T96" s="30">
        <f t="shared" si="16"/>
        <v>690.74</v>
      </c>
      <c r="U96" s="30">
        <f t="shared" si="17"/>
        <v>450.48</v>
      </c>
      <c r="V96" s="30">
        <f t="shared" si="18"/>
        <v>240.26</v>
      </c>
      <c r="W96" s="30">
        <f t="shared" si="19"/>
        <v>156.09999999999997</v>
      </c>
      <c r="X96" s="30">
        <f t="shared" si="25"/>
        <v>59.099999999999966</v>
      </c>
      <c r="Y96" s="30">
        <f t="shared" si="25"/>
        <v>97</v>
      </c>
      <c r="Z96" s="30">
        <f t="shared" si="21"/>
        <v>763</v>
      </c>
      <c r="AA96" s="31">
        <v>459</v>
      </c>
      <c r="AB96" s="30">
        <v>304</v>
      </c>
      <c r="AC96" s="30">
        <v>18.64</v>
      </c>
      <c r="AD96" s="148">
        <v>-102.19999999999995</v>
      </c>
      <c r="AE96" s="30"/>
      <c r="AF96" s="149"/>
    </row>
    <row r="97" spans="1:32">
      <c r="A97" s="277"/>
      <c r="B97" s="31" t="s">
        <v>148</v>
      </c>
      <c r="C97" s="30">
        <v>15431</v>
      </c>
      <c r="D97" s="30">
        <v>2315</v>
      </c>
      <c r="E97" s="30">
        <v>1075</v>
      </c>
      <c r="F97" s="30">
        <v>1240</v>
      </c>
      <c r="G97" s="30">
        <v>0.8</v>
      </c>
      <c r="H97" s="30">
        <v>0.2</v>
      </c>
      <c r="I97" s="30">
        <v>0.7</v>
      </c>
      <c r="J97" s="30">
        <v>0</v>
      </c>
      <c r="K97" s="30">
        <v>0.3</v>
      </c>
      <c r="L97" s="30">
        <f t="shared" si="14"/>
        <v>446.5</v>
      </c>
      <c r="M97" s="30">
        <f t="shared" si="22"/>
        <v>357.2</v>
      </c>
      <c r="N97" s="30">
        <f t="shared" si="23"/>
        <v>62.51</v>
      </c>
      <c r="O97" s="30">
        <f t="shared" si="24"/>
        <v>26.79</v>
      </c>
      <c r="P97" s="30">
        <f t="shared" si="15"/>
        <v>395.75</v>
      </c>
      <c r="Q97" s="30">
        <v>325.14</v>
      </c>
      <c r="R97" s="30">
        <v>70.61</v>
      </c>
      <c r="S97" s="151">
        <v>2216</v>
      </c>
      <c r="T97" s="30">
        <f t="shared" si="16"/>
        <v>416.61</v>
      </c>
      <c r="U97" s="30">
        <f t="shared" si="17"/>
        <v>354.56</v>
      </c>
      <c r="V97" s="30">
        <f t="shared" si="18"/>
        <v>62.05</v>
      </c>
      <c r="W97" s="30">
        <f t="shared" si="19"/>
        <v>-20.860000000000014</v>
      </c>
      <c r="X97" s="30">
        <f t="shared" si="25"/>
        <v>-29.420000000000016</v>
      </c>
      <c r="Y97" s="30">
        <f t="shared" si="25"/>
        <v>8.5600000000000023</v>
      </c>
      <c r="Z97" s="30">
        <f t="shared" si="21"/>
        <v>357</v>
      </c>
      <c r="AA97" s="31">
        <v>293</v>
      </c>
      <c r="AB97" s="30">
        <v>64</v>
      </c>
      <c r="AC97" s="30">
        <v>65.069999999999993</v>
      </c>
      <c r="AD97" s="148">
        <v>18.5</v>
      </c>
      <c r="AE97" s="30"/>
      <c r="AF97" s="149"/>
    </row>
    <row r="98" spans="1:32">
      <c r="A98" s="277"/>
      <c r="B98" s="31" t="s">
        <v>150</v>
      </c>
      <c r="C98" s="30">
        <v>10921</v>
      </c>
      <c r="D98" s="30">
        <v>1638</v>
      </c>
      <c r="E98" s="30">
        <v>761</v>
      </c>
      <c r="F98" s="30">
        <v>877</v>
      </c>
      <c r="G98" s="30">
        <v>0.6</v>
      </c>
      <c r="H98" s="30">
        <v>0.4</v>
      </c>
      <c r="I98" s="30">
        <v>0.7</v>
      </c>
      <c r="J98" s="30">
        <v>0</v>
      </c>
      <c r="K98" s="30">
        <v>0.3</v>
      </c>
      <c r="L98" s="30">
        <f t="shared" si="14"/>
        <v>316</v>
      </c>
      <c r="M98" s="30">
        <f t="shared" si="22"/>
        <v>189.6</v>
      </c>
      <c r="N98" s="30">
        <f t="shared" si="23"/>
        <v>88.48</v>
      </c>
      <c r="O98" s="30">
        <f t="shared" si="24"/>
        <v>37.92</v>
      </c>
      <c r="P98" s="30">
        <f t="shared" si="15"/>
        <v>263.24</v>
      </c>
      <c r="Q98" s="30">
        <v>166.7</v>
      </c>
      <c r="R98" s="30">
        <v>96.54</v>
      </c>
      <c r="S98" s="151">
        <v>1558</v>
      </c>
      <c r="T98" s="30">
        <f t="shared" si="16"/>
        <v>274.21000000000004</v>
      </c>
      <c r="U98" s="30">
        <f t="shared" si="17"/>
        <v>186.96</v>
      </c>
      <c r="V98" s="30">
        <f t="shared" si="18"/>
        <v>87.25</v>
      </c>
      <c r="W98" s="30">
        <f t="shared" si="19"/>
        <v>-10.970000000000013</v>
      </c>
      <c r="X98" s="30">
        <f t="shared" si="25"/>
        <v>-20.260000000000019</v>
      </c>
      <c r="Y98" s="30">
        <f t="shared" si="25"/>
        <v>9.2900000000000063</v>
      </c>
      <c r="Z98" s="30">
        <f t="shared" si="21"/>
        <v>237</v>
      </c>
      <c r="AA98" s="31">
        <v>150</v>
      </c>
      <c r="AB98" s="30">
        <v>87</v>
      </c>
      <c r="AC98" s="30">
        <v>41.6</v>
      </c>
      <c r="AD98" s="148">
        <v>10.45000000000001</v>
      </c>
      <c r="AE98" s="30"/>
      <c r="AF98" s="149"/>
    </row>
    <row r="99" spans="1:32">
      <c r="A99" s="277"/>
      <c r="B99" s="31" t="s">
        <v>151</v>
      </c>
      <c r="C99" s="30">
        <v>10687</v>
      </c>
      <c r="D99" s="30">
        <v>1603</v>
      </c>
      <c r="E99" s="30">
        <v>745</v>
      </c>
      <c r="F99" s="30">
        <v>858</v>
      </c>
      <c r="G99" s="30">
        <v>0.6</v>
      </c>
      <c r="H99" s="30">
        <v>0.4</v>
      </c>
      <c r="I99" s="30">
        <v>0.7</v>
      </c>
      <c r="J99" s="30">
        <v>0</v>
      </c>
      <c r="K99" s="30">
        <v>0.3</v>
      </c>
      <c r="L99" s="30">
        <f t="shared" si="14"/>
        <v>309.3</v>
      </c>
      <c r="M99" s="30">
        <f t="shared" si="22"/>
        <v>185.58</v>
      </c>
      <c r="N99" s="30">
        <f t="shared" si="23"/>
        <v>86.6</v>
      </c>
      <c r="O99" s="30">
        <f t="shared" si="24"/>
        <v>37.119999999999997</v>
      </c>
      <c r="P99" s="30">
        <f t="shared" si="15"/>
        <v>277.85000000000002</v>
      </c>
      <c r="Q99" s="30">
        <v>175.95</v>
      </c>
      <c r="R99" s="30">
        <v>101.9</v>
      </c>
      <c r="S99" s="151">
        <v>1527</v>
      </c>
      <c r="T99" s="30">
        <f t="shared" si="16"/>
        <v>268.75</v>
      </c>
      <c r="U99" s="30">
        <f t="shared" si="17"/>
        <v>183.24</v>
      </c>
      <c r="V99" s="30">
        <f t="shared" si="18"/>
        <v>85.51</v>
      </c>
      <c r="W99" s="30">
        <f t="shared" si="19"/>
        <v>9.0999999999999801</v>
      </c>
      <c r="X99" s="30">
        <f t="shared" si="25"/>
        <v>-7.2900000000000205</v>
      </c>
      <c r="Y99" s="30">
        <f t="shared" si="25"/>
        <v>16.39</v>
      </c>
      <c r="Z99" s="30">
        <f t="shared" si="21"/>
        <v>250</v>
      </c>
      <c r="AA99" s="31">
        <v>158</v>
      </c>
      <c r="AB99" s="30">
        <v>92</v>
      </c>
      <c r="AC99" s="30">
        <v>24.23</v>
      </c>
      <c r="AD99" s="148">
        <v>-11.149999999999959</v>
      </c>
      <c r="AE99" s="30"/>
      <c r="AF99" s="149"/>
    </row>
    <row r="100" spans="1:32">
      <c r="A100" s="277"/>
      <c r="B100" s="31" t="s">
        <v>152</v>
      </c>
      <c r="C100" s="30">
        <v>11191</v>
      </c>
      <c r="D100" s="30">
        <v>3357</v>
      </c>
      <c r="E100" s="30">
        <v>1575</v>
      </c>
      <c r="F100" s="30">
        <v>1782</v>
      </c>
      <c r="G100" s="30">
        <v>0.8</v>
      </c>
      <c r="H100" s="30">
        <v>0.2</v>
      </c>
      <c r="I100" s="30">
        <v>0.8</v>
      </c>
      <c r="J100" s="30">
        <v>0</v>
      </c>
      <c r="K100" s="30">
        <v>0.2</v>
      </c>
      <c r="L100" s="30">
        <f t="shared" si="14"/>
        <v>650.69999999999993</v>
      </c>
      <c r="M100" s="30">
        <f t="shared" si="22"/>
        <v>520.55999999999995</v>
      </c>
      <c r="N100" s="30">
        <f t="shared" si="23"/>
        <v>104.11</v>
      </c>
      <c r="O100" s="30">
        <f t="shared" si="24"/>
        <v>26.03</v>
      </c>
      <c r="P100" s="30">
        <f t="shared" si="15"/>
        <v>622.91</v>
      </c>
      <c r="Q100" s="30">
        <v>499.05</v>
      </c>
      <c r="R100" s="30">
        <v>123.86</v>
      </c>
      <c r="S100" s="151">
        <v>2793</v>
      </c>
      <c r="T100" s="30">
        <f t="shared" si="16"/>
        <v>536.26</v>
      </c>
      <c r="U100" s="30">
        <f t="shared" si="17"/>
        <v>446.88</v>
      </c>
      <c r="V100" s="30">
        <f t="shared" si="18"/>
        <v>89.38</v>
      </c>
      <c r="W100" s="30">
        <f t="shared" si="19"/>
        <v>86.65000000000002</v>
      </c>
      <c r="X100" s="30">
        <f t="shared" si="25"/>
        <v>52.170000000000016</v>
      </c>
      <c r="Y100" s="30">
        <f t="shared" si="25"/>
        <v>34.480000000000004</v>
      </c>
      <c r="Z100" s="30">
        <f t="shared" si="21"/>
        <v>560</v>
      </c>
      <c r="AA100" s="31">
        <v>449</v>
      </c>
      <c r="AB100" s="30">
        <v>111</v>
      </c>
      <c r="AC100" s="30">
        <v>13.48</v>
      </c>
      <c r="AD100" s="148">
        <v>-35.460000000000022</v>
      </c>
      <c r="AE100" s="30"/>
      <c r="AF100" s="149"/>
    </row>
    <row r="101" spans="1:32">
      <c r="A101" s="277"/>
      <c r="B101" s="31" t="s">
        <v>153</v>
      </c>
      <c r="C101" s="30">
        <v>3567</v>
      </c>
      <c r="D101" s="30">
        <v>1070</v>
      </c>
      <c r="E101" s="30">
        <v>929</v>
      </c>
      <c r="F101" s="30">
        <v>141</v>
      </c>
      <c r="G101" s="30">
        <v>0.8</v>
      </c>
      <c r="H101" s="30">
        <v>0.2</v>
      </c>
      <c r="I101" s="30">
        <v>0.8</v>
      </c>
      <c r="J101" s="30">
        <v>0</v>
      </c>
      <c r="K101" s="30">
        <v>0.2</v>
      </c>
      <c r="L101" s="30">
        <f t="shared" si="14"/>
        <v>292.8</v>
      </c>
      <c r="M101" s="30">
        <f t="shared" si="22"/>
        <v>234.24</v>
      </c>
      <c r="N101" s="30">
        <f t="shared" si="23"/>
        <v>46.85</v>
      </c>
      <c r="O101" s="30">
        <f t="shared" si="24"/>
        <v>11.71</v>
      </c>
      <c r="P101" s="30">
        <f t="shared" si="15"/>
        <v>276.09999999999997</v>
      </c>
      <c r="Q101" s="30">
        <v>221.2</v>
      </c>
      <c r="R101" s="30">
        <v>54.9</v>
      </c>
      <c r="S101" s="151">
        <v>1007</v>
      </c>
      <c r="T101" s="30">
        <f t="shared" si="16"/>
        <v>193.34</v>
      </c>
      <c r="U101" s="30">
        <f t="shared" si="17"/>
        <v>161.12</v>
      </c>
      <c r="V101" s="30">
        <f t="shared" si="18"/>
        <v>32.22</v>
      </c>
      <c r="W101" s="30">
        <f t="shared" si="19"/>
        <v>82.759999999999991</v>
      </c>
      <c r="X101" s="30">
        <f t="shared" si="25"/>
        <v>60.079999999999984</v>
      </c>
      <c r="Y101" s="30">
        <f t="shared" si="25"/>
        <v>22.68</v>
      </c>
      <c r="Z101" s="30">
        <f t="shared" si="21"/>
        <v>248</v>
      </c>
      <c r="AA101" s="31">
        <v>199</v>
      </c>
      <c r="AB101" s="30">
        <v>49</v>
      </c>
      <c r="AC101" s="30">
        <v>-17.260000000000002</v>
      </c>
      <c r="AD101" s="148">
        <v>-32.409999999999954</v>
      </c>
      <c r="AE101" s="30"/>
      <c r="AF101" s="149"/>
    </row>
    <row r="102" spans="1:32">
      <c r="A102" s="277"/>
      <c r="B102" s="31" t="s">
        <v>154</v>
      </c>
      <c r="C102" s="30">
        <v>9749</v>
      </c>
      <c r="D102" s="30">
        <v>2925</v>
      </c>
      <c r="E102" s="30">
        <v>1442</v>
      </c>
      <c r="F102" s="30">
        <v>1483</v>
      </c>
      <c r="G102" s="30">
        <v>0.8</v>
      </c>
      <c r="H102" s="30">
        <v>0.2</v>
      </c>
      <c r="I102" s="30">
        <v>0.8</v>
      </c>
      <c r="J102" s="30">
        <v>0</v>
      </c>
      <c r="K102" s="30">
        <v>0.2</v>
      </c>
      <c r="L102" s="30">
        <f t="shared" si="14"/>
        <v>580.90000000000009</v>
      </c>
      <c r="M102" s="30">
        <f t="shared" si="22"/>
        <v>464.72</v>
      </c>
      <c r="N102" s="30">
        <f t="shared" si="23"/>
        <v>92.94</v>
      </c>
      <c r="O102" s="30">
        <f t="shared" si="24"/>
        <v>23.24</v>
      </c>
      <c r="P102" s="30">
        <f t="shared" si="15"/>
        <v>588.89</v>
      </c>
      <c r="Q102" s="30">
        <v>471.79</v>
      </c>
      <c r="R102" s="30">
        <v>117.1</v>
      </c>
      <c r="S102" s="151">
        <v>3118</v>
      </c>
      <c r="T102" s="30">
        <f t="shared" si="16"/>
        <v>598.66</v>
      </c>
      <c r="U102" s="30">
        <f t="shared" ref="U102:U133" si="26">ROUND((S102*0.2)*G102,2)</f>
        <v>498.88</v>
      </c>
      <c r="V102" s="30">
        <f t="shared" ref="V102:V133" si="27">ROUND((S102*0.2)*H102*I102,2)</f>
        <v>99.78</v>
      </c>
      <c r="W102" s="30">
        <f t="shared" si="19"/>
        <v>-9.7699999999999818</v>
      </c>
      <c r="X102" s="30">
        <f t="shared" si="25"/>
        <v>-27.089999999999975</v>
      </c>
      <c r="Y102" s="30">
        <f t="shared" si="25"/>
        <v>17.319999999999993</v>
      </c>
      <c r="Z102" s="30">
        <f t="shared" si="21"/>
        <v>530</v>
      </c>
      <c r="AA102" s="31">
        <v>425</v>
      </c>
      <c r="AB102" s="30">
        <v>105</v>
      </c>
      <c r="AC102" s="30">
        <v>46.43</v>
      </c>
      <c r="AD102" s="148">
        <v>-8.9999999999999361</v>
      </c>
      <c r="AE102" s="30"/>
      <c r="AF102" s="149"/>
    </row>
    <row r="103" spans="1:32">
      <c r="A103" s="278"/>
      <c r="B103" s="31" t="s">
        <v>146</v>
      </c>
      <c r="C103" s="30">
        <v>5417</v>
      </c>
      <c r="D103" s="30">
        <v>813</v>
      </c>
      <c r="E103" s="30">
        <v>378</v>
      </c>
      <c r="F103" s="30">
        <v>435</v>
      </c>
      <c r="G103" s="30">
        <v>0.6</v>
      </c>
      <c r="H103" s="30">
        <v>0.4</v>
      </c>
      <c r="I103" s="30">
        <v>0.7</v>
      </c>
      <c r="J103" s="30">
        <v>0</v>
      </c>
      <c r="K103" s="30">
        <v>0.3</v>
      </c>
      <c r="L103" s="30">
        <f t="shared" si="14"/>
        <v>156.89999999999998</v>
      </c>
      <c r="M103" s="30">
        <f t="shared" si="22"/>
        <v>94.14</v>
      </c>
      <c r="N103" s="30">
        <f t="shared" si="23"/>
        <v>43.93</v>
      </c>
      <c r="O103" s="30">
        <f t="shared" si="24"/>
        <v>18.829999999999998</v>
      </c>
      <c r="P103" s="30">
        <f t="shared" si="15"/>
        <v>144.64999999999998</v>
      </c>
      <c r="Q103" s="30">
        <v>91.6</v>
      </c>
      <c r="R103" s="30">
        <v>53.05</v>
      </c>
      <c r="S103" s="151">
        <v>899</v>
      </c>
      <c r="T103" s="30">
        <f t="shared" si="16"/>
        <v>158.22</v>
      </c>
      <c r="U103" s="30">
        <f t="shared" si="26"/>
        <v>107.88</v>
      </c>
      <c r="V103" s="30">
        <f t="shared" si="27"/>
        <v>50.34</v>
      </c>
      <c r="W103" s="30">
        <f t="shared" si="19"/>
        <v>-13.570000000000007</v>
      </c>
      <c r="X103" s="30">
        <f t="shared" si="25"/>
        <v>-16.28</v>
      </c>
      <c r="Y103" s="30">
        <f t="shared" si="25"/>
        <v>2.7099999999999937</v>
      </c>
      <c r="Z103" s="30">
        <f t="shared" si="21"/>
        <v>130</v>
      </c>
      <c r="AA103" s="31">
        <v>82</v>
      </c>
      <c r="AB103" s="30">
        <v>48</v>
      </c>
      <c r="AC103" s="30">
        <v>19.75</v>
      </c>
      <c r="AD103" s="148">
        <v>1.8899999999999864</v>
      </c>
      <c r="AE103" s="30"/>
      <c r="AF103" s="149"/>
    </row>
    <row r="104" spans="1:32">
      <c r="A104" s="276" t="s">
        <v>125</v>
      </c>
      <c r="B104" s="31" t="s">
        <v>127</v>
      </c>
      <c r="C104" s="30">
        <v>10172</v>
      </c>
      <c r="D104" s="30">
        <v>1526</v>
      </c>
      <c r="E104" s="30">
        <v>709</v>
      </c>
      <c r="F104" s="30">
        <v>817</v>
      </c>
      <c r="G104" s="30">
        <v>0.6</v>
      </c>
      <c r="H104" s="30">
        <v>0.4</v>
      </c>
      <c r="I104" s="30">
        <v>0</v>
      </c>
      <c r="J104" s="30">
        <v>1</v>
      </c>
      <c r="K104" s="30">
        <v>0</v>
      </c>
      <c r="L104" s="30">
        <f t="shared" si="14"/>
        <v>294.39999999999998</v>
      </c>
      <c r="M104" s="30">
        <f t="shared" si="22"/>
        <v>176.64</v>
      </c>
      <c r="N104" s="30">
        <f t="shared" si="23"/>
        <v>0</v>
      </c>
      <c r="O104" s="30">
        <f t="shared" si="24"/>
        <v>117.76</v>
      </c>
      <c r="P104" s="30">
        <f t="shared" si="15"/>
        <v>165.56</v>
      </c>
      <c r="Q104" s="30">
        <v>165.56</v>
      </c>
      <c r="R104" s="30">
        <v>0</v>
      </c>
      <c r="S104" s="151">
        <v>1470</v>
      </c>
      <c r="T104" s="30">
        <f t="shared" si="16"/>
        <v>176.4</v>
      </c>
      <c r="U104" s="30">
        <f t="shared" si="26"/>
        <v>176.4</v>
      </c>
      <c r="V104" s="30">
        <f t="shared" si="27"/>
        <v>0</v>
      </c>
      <c r="W104" s="30">
        <f t="shared" si="19"/>
        <v>-10.840000000000003</v>
      </c>
      <c r="X104" s="30">
        <f t="shared" si="25"/>
        <v>-10.840000000000003</v>
      </c>
      <c r="Y104" s="30">
        <f t="shared" si="25"/>
        <v>0</v>
      </c>
      <c r="Z104" s="30">
        <f t="shared" si="21"/>
        <v>149</v>
      </c>
      <c r="AA104" s="31">
        <v>149</v>
      </c>
      <c r="AB104" s="30">
        <v>0</v>
      </c>
      <c r="AC104" s="30">
        <v>26.74</v>
      </c>
      <c r="AD104" s="148">
        <v>11.739999999999991</v>
      </c>
      <c r="AE104" s="30"/>
      <c r="AF104" s="149"/>
    </row>
    <row r="105" spans="1:32">
      <c r="A105" s="277"/>
      <c r="B105" s="31" t="s">
        <v>130</v>
      </c>
      <c r="C105" s="30">
        <v>9015</v>
      </c>
      <c r="D105" s="30">
        <v>1352</v>
      </c>
      <c r="E105" s="30">
        <v>628</v>
      </c>
      <c r="F105" s="30">
        <v>724</v>
      </c>
      <c r="G105" s="30">
        <v>0.6</v>
      </c>
      <c r="H105" s="30">
        <v>0.4</v>
      </c>
      <c r="I105" s="30">
        <v>0.5</v>
      </c>
      <c r="J105" s="30">
        <v>0.5</v>
      </c>
      <c r="K105" s="30">
        <v>0</v>
      </c>
      <c r="L105" s="30">
        <f t="shared" si="14"/>
        <v>260.79999999999995</v>
      </c>
      <c r="M105" s="30">
        <f t="shared" si="22"/>
        <v>156.47999999999999</v>
      </c>
      <c r="N105" s="30">
        <f t="shared" si="23"/>
        <v>52.16</v>
      </c>
      <c r="O105" s="30">
        <f t="shared" si="24"/>
        <v>52.16</v>
      </c>
      <c r="P105" s="30">
        <f t="shared" si="15"/>
        <v>212.16000000000003</v>
      </c>
      <c r="Q105" s="30">
        <v>150.08000000000001</v>
      </c>
      <c r="R105" s="30">
        <v>62.08</v>
      </c>
      <c r="S105" s="151">
        <v>1094</v>
      </c>
      <c r="T105" s="30">
        <f t="shared" si="16"/>
        <v>175.04</v>
      </c>
      <c r="U105" s="30">
        <f t="shared" si="26"/>
        <v>131.28</v>
      </c>
      <c r="V105" s="30">
        <f t="shared" si="27"/>
        <v>43.76</v>
      </c>
      <c r="W105" s="30">
        <f t="shared" si="19"/>
        <v>37.120000000000012</v>
      </c>
      <c r="X105" s="30">
        <f t="shared" ref="X105:Y145" si="28">Q105-U105</f>
        <v>18.800000000000011</v>
      </c>
      <c r="Y105" s="30">
        <f t="shared" si="28"/>
        <v>18.32</v>
      </c>
      <c r="Z105" s="30">
        <f t="shared" si="21"/>
        <v>191</v>
      </c>
      <c r="AA105" s="31">
        <v>135</v>
      </c>
      <c r="AB105" s="30">
        <v>56</v>
      </c>
      <c r="AC105" s="30">
        <v>1.86</v>
      </c>
      <c r="AD105" s="148">
        <v>-21.340000000000018</v>
      </c>
      <c r="AE105" s="30"/>
      <c r="AF105" s="149"/>
    </row>
    <row r="106" spans="1:32">
      <c r="A106" s="277"/>
      <c r="B106" s="31" t="s">
        <v>131</v>
      </c>
      <c r="C106" s="30">
        <v>13253</v>
      </c>
      <c r="D106" s="30">
        <v>1988</v>
      </c>
      <c r="E106" s="30">
        <v>923</v>
      </c>
      <c r="F106" s="30">
        <v>1065</v>
      </c>
      <c r="G106" s="30">
        <v>0.6</v>
      </c>
      <c r="H106" s="30">
        <v>0.4</v>
      </c>
      <c r="I106" s="30">
        <v>0.4</v>
      </c>
      <c r="J106" s="30">
        <v>0.6</v>
      </c>
      <c r="K106" s="30">
        <v>0</v>
      </c>
      <c r="L106" s="30">
        <f t="shared" si="14"/>
        <v>383.4</v>
      </c>
      <c r="M106" s="30">
        <f t="shared" si="22"/>
        <v>230.04</v>
      </c>
      <c r="N106" s="30">
        <f t="shared" si="23"/>
        <v>61.34</v>
      </c>
      <c r="O106" s="30">
        <f t="shared" si="24"/>
        <v>92.02</v>
      </c>
      <c r="P106" s="30">
        <f t="shared" si="15"/>
        <v>263.89</v>
      </c>
      <c r="Q106" s="30">
        <v>198.28</v>
      </c>
      <c r="R106" s="30">
        <v>65.61</v>
      </c>
      <c r="S106" s="151">
        <v>1270</v>
      </c>
      <c r="T106" s="30">
        <f t="shared" si="16"/>
        <v>193.04000000000002</v>
      </c>
      <c r="U106" s="30">
        <f t="shared" si="26"/>
        <v>152.4</v>
      </c>
      <c r="V106" s="30">
        <f t="shared" si="27"/>
        <v>40.64</v>
      </c>
      <c r="W106" s="30">
        <f t="shared" si="19"/>
        <v>70.849999999999994</v>
      </c>
      <c r="X106" s="30">
        <f t="shared" si="28"/>
        <v>45.879999999999995</v>
      </c>
      <c r="Y106" s="30">
        <f t="shared" si="28"/>
        <v>24.97</v>
      </c>
      <c r="Z106" s="30">
        <f t="shared" si="21"/>
        <v>237</v>
      </c>
      <c r="AA106" s="31">
        <v>178</v>
      </c>
      <c r="AB106" s="30">
        <v>59</v>
      </c>
      <c r="AC106" s="30">
        <v>4.28</v>
      </c>
      <c r="AD106" s="148">
        <v>-20.75</v>
      </c>
      <c r="AE106" s="30"/>
      <c r="AF106" s="149"/>
    </row>
    <row r="107" spans="1:32">
      <c r="A107" s="277"/>
      <c r="B107" s="31" t="s">
        <v>140</v>
      </c>
      <c r="C107" s="30">
        <v>18408</v>
      </c>
      <c r="D107" s="30">
        <v>2761</v>
      </c>
      <c r="E107" s="30">
        <v>1500</v>
      </c>
      <c r="F107" s="30">
        <v>1261</v>
      </c>
      <c r="G107" s="30">
        <v>0.8</v>
      </c>
      <c r="H107" s="30">
        <v>0.2</v>
      </c>
      <c r="I107" s="30">
        <v>0.7</v>
      </c>
      <c r="J107" s="30">
        <v>0</v>
      </c>
      <c r="K107" s="30">
        <v>0.3</v>
      </c>
      <c r="L107" s="30">
        <f t="shared" si="14"/>
        <v>576.1</v>
      </c>
      <c r="M107" s="30">
        <f t="shared" si="22"/>
        <v>460.88</v>
      </c>
      <c r="N107" s="30">
        <f t="shared" si="23"/>
        <v>80.650000000000006</v>
      </c>
      <c r="O107" s="30">
        <f t="shared" si="24"/>
        <v>34.57</v>
      </c>
      <c r="P107" s="30">
        <f t="shared" si="15"/>
        <v>523.27</v>
      </c>
      <c r="Q107" s="30">
        <v>429.91</v>
      </c>
      <c r="R107" s="30">
        <v>93.3599999999999</v>
      </c>
      <c r="S107" s="151">
        <v>2633</v>
      </c>
      <c r="T107" s="30">
        <f t="shared" si="16"/>
        <v>495</v>
      </c>
      <c r="U107" s="30">
        <f t="shared" si="26"/>
        <v>421.28</v>
      </c>
      <c r="V107" s="30">
        <f t="shared" si="27"/>
        <v>73.72</v>
      </c>
      <c r="W107" s="30">
        <f t="shared" si="19"/>
        <v>28.269999999999953</v>
      </c>
      <c r="X107" s="30">
        <f t="shared" si="28"/>
        <v>8.6300000000000523</v>
      </c>
      <c r="Y107" s="30">
        <f t="shared" si="28"/>
        <v>19.639999999999901</v>
      </c>
      <c r="Z107" s="30">
        <f t="shared" si="21"/>
        <v>471</v>
      </c>
      <c r="AA107" s="31">
        <v>387</v>
      </c>
      <c r="AB107" s="30">
        <v>84</v>
      </c>
      <c r="AC107" s="30">
        <v>45.35</v>
      </c>
      <c r="AD107" s="148">
        <v>-3.0900000000000105</v>
      </c>
      <c r="AE107" s="30"/>
      <c r="AF107" s="149"/>
    </row>
    <row r="108" spans="1:32">
      <c r="A108" s="277"/>
      <c r="B108" s="31" t="s">
        <v>132</v>
      </c>
      <c r="C108" s="30">
        <v>11609</v>
      </c>
      <c r="D108" s="30">
        <v>1741</v>
      </c>
      <c r="E108" s="30">
        <v>983</v>
      </c>
      <c r="F108" s="30">
        <v>758</v>
      </c>
      <c r="G108" s="30">
        <v>0.6</v>
      </c>
      <c r="H108" s="30">
        <v>0.4</v>
      </c>
      <c r="I108" s="30">
        <v>0.7</v>
      </c>
      <c r="J108" s="30">
        <v>0</v>
      </c>
      <c r="K108" s="30">
        <v>0.3</v>
      </c>
      <c r="L108" s="30">
        <f t="shared" si="14"/>
        <v>370.7</v>
      </c>
      <c r="M108" s="30">
        <f t="shared" si="22"/>
        <v>222.42</v>
      </c>
      <c r="N108" s="30">
        <f t="shared" si="23"/>
        <v>103.8</v>
      </c>
      <c r="O108" s="30">
        <f t="shared" si="24"/>
        <v>44.48</v>
      </c>
      <c r="P108" s="30">
        <f t="shared" si="15"/>
        <v>307.15999999999997</v>
      </c>
      <c r="Q108" s="30">
        <v>194.51</v>
      </c>
      <c r="R108" s="30">
        <v>112.65</v>
      </c>
      <c r="S108" s="151">
        <v>1665</v>
      </c>
      <c r="T108" s="30">
        <f t="shared" si="16"/>
        <v>293.04000000000002</v>
      </c>
      <c r="U108" s="30">
        <f t="shared" si="26"/>
        <v>199.8</v>
      </c>
      <c r="V108" s="30">
        <f t="shared" si="27"/>
        <v>93.24</v>
      </c>
      <c r="W108" s="30">
        <f t="shared" si="19"/>
        <v>14.11999999999999</v>
      </c>
      <c r="X108" s="30">
        <f t="shared" si="28"/>
        <v>-5.2900000000000205</v>
      </c>
      <c r="Y108" s="30">
        <f t="shared" si="28"/>
        <v>19.410000000000011</v>
      </c>
      <c r="Z108" s="30">
        <f t="shared" si="21"/>
        <v>276</v>
      </c>
      <c r="AA108" s="31">
        <v>175</v>
      </c>
      <c r="AB108" s="30">
        <v>101</v>
      </c>
      <c r="AC108" s="30">
        <v>36.630000000000003</v>
      </c>
      <c r="AD108" s="148">
        <v>-0.53000000000003666</v>
      </c>
      <c r="AE108" s="30"/>
      <c r="AF108" s="149"/>
    </row>
    <row r="109" spans="1:32">
      <c r="A109" s="277"/>
      <c r="B109" s="31" t="s">
        <v>139</v>
      </c>
      <c r="C109" s="30">
        <v>2999</v>
      </c>
      <c r="D109" s="30">
        <v>900</v>
      </c>
      <c r="E109" s="30">
        <v>527</v>
      </c>
      <c r="F109" s="30">
        <v>373</v>
      </c>
      <c r="G109" s="30">
        <v>0.6</v>
      </c>
      <c r="H109" s="30">
        <v>0.4</v>
      </c>
      <c r="I109" s="30">
        <v>0.8</v>
      </c>
      <c r="J109" s="30">
        <v>0</v>
      </c>
      <c r="K109" s="30">
        <v>0.2</v>
      </c>
      <c r="L109" s="30">
        <f t="shared" si="14"/>
        <v>195.39999999999998</v>
      </c>
      <c r="M109" s="30">
        <f t="shared" si="22"/>
        <v>117.24</v>
      </c>
      <c r="N109" s="30">
        <f t="shared" si="23"/>
        <v>62.53</v>
      </c>
      <c r="O109" s="30">
        <f t="shared" si="24"/>
        <v>15.63</v>
      </c>
      <c r="P109" s="30">
        <f t="shared" si="15"/>
        <v>166.47</v>
      </c>
      <c r="Q109" s="30">
        <v>100.17</v>
      </c>
      <c r="R109" s="30">
        <v>66.3</v>
      </c>
      <c r="S109" s="151">
        <v>899</v>
      </c>
      <c r="T109" s="30">
        <f t="shared" si="16"/>
        <v>165.42</v>
      </c>
      <c r="U109" s="30">
        <f t="shared" si="26"/>
        <v>107.88</v>
      </c>
      <c r="V109" s="30">
        <f t="shared" si="27"/>
        <v>57.54</v>
      </c>
      <c r="W109" s="30">
        <f t="shared" si="19"/>
        <v>1.0500000000000043</v>
      </c>
      <c r="X109" s="30">
        <f t="shared" si="28"/>
        <v>-7.7099999999999937</v>
      </c>
      <c r="Y109" s="30">
        <f t="shared" si="28"/>
        <v>8.759999999999998</v>
      </c>
      <c r="Z109" s="30">
        <f t="shared" si="21"/>
        <v>150</v>
      </c>
      <c r="AA109" s="31">
        <v>90</v>
      </c>
      <c r="AB109" s="30">
        <v>60</v>
      </c>
      <c r="AC109" s="30">
        <v>24.29</v>
      </c>
      <c r="AD109" s="148">
        <v>4.4299999999999713</v>
      </c>
      <c r="AE109" s="30"/>
      <c r="AF109" s="149"/>
    </row>
    <row r="110" spans="1:32">
      <c r="A110" s="277"/>
      <c r="B110" s="31" t="s">
        <v>133</v>
      </c>
      <c r="C110" s="30">
        <v>17942</v>
      </c>
      <c r="D110" s="30">
        <v>2691</v>
      </c>
      <c r="E110" s="30">
        <v>1273</v>
      </c>
      <c r="F110" s="30">
        <v>1418</v>
      </c>
      <c r="G110" s="30">
        <v>0.6</v>
      </c>
      <c r="H110" s="30">
        <v>0.4</v>
      </c>
      <c r="I110" s="30">
        <v>0.7</v>
      </c>
      <c r="J110" s="30">
        <v>0</v>
      </c>
      <c r="K110" s="30">
        <v>0.3</v>
      </c>
      <c r="L110" s="30">
        <f t="shared" si="14"/>
        <v>523.70000000000005</v>
      </c>
      <c r="M110" s="30">
        <f t="shared" si="22"/>
        <v>314.22000000000003</v>
      </c>
      <c r="N110" s="30">
        <f t="shared" si="23"/>
        <v>146.63999999999999</v>
      </c>
      <c r="O110" s="30">
        <f t="shared" si="24"/>
        <v>62.84</v>
      </c>
      <c r="P110" s="30">
        <f t="shared" si="15"/>
        <v>450.45</v>
      </c>
      <c r="Q110" s="30">
        <v>285.25</v>
      </c>
      <c r="R110" s="30">
        <v>165.2</v>
      </c>
      <c r="S110" s="151">
        <v>2862</v>
      </c>
      <c r="T110" s="30">
        <f t="shared" si="16"/>
        <v>503.71000000000004</v>
      </c>
      <c r="U110" s="30">
        <f t="shared" si="26"/>
        <v>343.44</v>
      </c>
      <c r="V110" s="30">
        <f t="shared" si="27"/>
        <v>160.27000000000001</v>
      </c>
      <c r="W110" s="30">
        <f t="shared" si="19"/>
        <v>-53.260000000000019</v>
      </c>
      <c r="X110" s="30">
        <f t="shared" si="28"/>
        <v>-58.19</v>
      </c>
      <c r="Y110" s="30">
        <f t="shared" si="28"/>
        <v>4.9299999999999784</v>
      </c>
      <c r="Z110" s="30">
        <f t="shared" si="21"/>
        <v>406</v>
      </c>
      <c r="AA110" s="31">
        <v>257</v>
      </c>
      <c r="AB110" s="30">
        <v>149</v>
      </c>
      <c r="AC110" s="30">
        <v>80.209999999999994</v>
      </c>
      <c r="AD110" s="148">
        <v>27.910000000000011</v>
      </c>
      <c r="AE110" s="30"/>
      <c r="AF110" s="149"/>
    </row>
    <row r="111" spans="1:32">
      <c r="A111" s="277"/>
      <c r="B111" s="31" t="s">
        <v>135</v>
      </c>
      <c r="C111" s="30">
        <v>5193</v>
      </c>
      <c r="D111" s="30">
        <v>1558</v>
      </c>
      <c r="E111" s="30">
        <v>911</v>
      </c>
      <c r="F111" s="30">
        <v>647</v>
      </c>
      <c r="G111" s="30">
        <v>0.8</v>
      </c>
      <c r="H111" s="30">
        <v>0.2</v>
      </c>
      <c r="I111" s="30">
        <v>0.8</v>
      </c>
      <c r="J111" s="30">
        <v>0</v>
      </c>
      <c r="K111" s="30">
        <v>0.2</v>
      </c>
      <c r="L111" s="30">
        <f t="shared" si="14"/>
        <v>337.99999999999994</v>
      </c>
      <c r="M111" s="30">
        <f t="shared" si="22"/>
        <v>270.39999999999998</v>
      </c>
      <c r="N111" s="30">
        <f t="shared" si="23"/>
        <v>54.08</v>
      </c>
      <c r="O111" s="30">
        <f t="shared" si="24"/>
        <v>13.52</v>
      </c>
      <c r="P111" s="30">
        <f t="shared" si="15"/>
        <v>309.94</v>
      </c>
      <c r="Q111" s="30">
        <v>248.31</v>
      </c>
      <c r="R111" s="30">
        <v>61.63</v>
      </c>
      <c r="S111" s="151">
        <v>1621</v>
      </c>
      <c r="T111" s="30">
        <f t="shared" si="16"/>
        <v>311.23</v>
      </c>
      <c r="U111" s="30">
        <f t="shared" si="26"/>
        <v>259.36</v>
      </c>
      <c r="V111" s="30">
        <f t="shared" si="27"/>
        <v>51.87</v>
      </c>
      <c r="W111" s="30">
        <f t="shared" si="19"/>
        <v>-1.2900000000000063</v>
      </c>
      <c r="X111" s="30">
        <f t="shared" si="28"/>
        <v>-11.050000000000011</v>
      </c>
      <c r="Y111" s="30">
        <f t="shared" si="28"/>
        <v>9.7600000000000051</v>
      </c>
      <c r="Z111" s="30">
        <f t="shared" si="21"/>
        <v>278</v>
      </c>
      <c r="AA111" s="31">
        <v>223</v>
      </c>
      <c r="AB111" s="30">
        <v>55</v>
      </c>
      <c r="AC111" s="30">
        <v>40.619999999999997</v>
      </c>
      <c r="AD111" s="148">
        <v>7.1499999999999844</v>
      </c>
      <c r="AE111" s="30"/>
      <c r="AF111" s="149"/>
    </row>
    <row r="112" spans="1:32">
      <c r="A112" s="277"/>
      <c r="B112" s="31" t="s">
        <v>134</v>
      </c>
      <c r="C112" s="30">
        <v>19373</v>
      </c>
      <c r="D112" s="30">
        <v>5812</v>
      </c>
      <c r="E112" s="30">
        <v>2700</v>
      </c>
      <c r="F112" s="30">
        <v>3112</v>
      </c>
      <c r="G112" s="30">
        <v>0.8</v>
      </c>
      <c r="H112" s="30">
        <v>0.2</v>
      </c>
      <c r="I112" s="30">
        <v>0.8</v>
      </c>
      <c r="J112" s="30">
        <v>0</v>
      </c>
      <c r="K112" s="30">
        <v>0.2</v>
      </c>
      <c r="L112" s="30">
        <f t="shared" si="14"/>
        <v>1121.1999999999998</v>
      </c>
      <c r="M112" s="30">
        <f t="shared" si="22"/>
        <v>896.96</v>
      </c>
      <c r="N112" s="30">
        <f t="shared" si="23"/>
        <v>179.39</v>
      </c>
      <c r="O112" s="30">
        <f t="shared" si="24"/>
        <v>44.85</v>
      </c>
      <c r="P112" s="30">
        <f t="shared" si="15"/>
        <v>1087.1000000000001</v>
      </c>
      <c r="Q112" s="30">
        <v>870.94</v>
      </c>
      <c r="R112" s="30">
        <v>216.16</v>
      </c>
      <c r="S112" s="151">
        <v>6005</v>
      </c>
      <c r="T112" s="30">
        <f t="shared" si="16"/>
        <v>1152.96</v>
      </c>
      <c r="U112" s="30">
        <f t="shared" si="26"/>
        <v>960.8</v>
      </c>
      <c r="V112" s="30">
        <f t="shared" si="27"/>
        <v>192.16</v>
      </c>
      <c r="W112" s="30">
        <f t="shared" si="19"/>
        <v>-65.8599999999999</v>
      </c>
      <c r="X112" s="30">
        <f t="shared" si="28"/>
        <v>-89.8599999999999</v>
      </c>
      <c r="Y112" s="30">
        <f t="shared" si="28"/>
        <v>24</v>
      </c>
      <c r="Z112" s="30">
        <f t="shared" si="21"/>
        <v>979</v>
      </c>
      <c r="AA112" s="31">
        <v>784</v>
      </c>
      <c r="AB112" s="30">
        <v>195</v>
      </c>
      <c r="AC112" s="30">
        <v>140.96</v>
      </c>
      <c r="AD112" s="148">
        <v>22.249999999999801</v>
      </c>
      <c r="AE112" s="30"/>
      <c r="AF112" s="149"/>
    </row>
    <row r="113" spans="1:32">
      <c r="A113" s="277"/>
      <c r="B113" s="31" t="s">
        <v>137</v>
      </c>
      <c r="C113" s="30">
        <v>6800</v>
      </c>
      <c r="D113" s="30">
        <v>1020</v>
      </c>
      <c r="E113" s="30">
        <v>492</v>
      </c>
      <c r="F113" s="30">
        <v>528</v>
      </c>
      <c r="G113" s="30">
        <v>0.8</v>
      </c>
      <c r="H113" s="30">
        <v>0.2</v>
      </c>
      <c r="I113" s="30">
        <v>0.7</v>
      </c>
      <c r="J113" s="30">
        <v>0</v>
      </c>
      <c r="K113" s="30">
        <v>0.3</v>
      </c>
      <c r="L113" s="30">
        <f t="shared" si="14"/>
        <v>200.4</v>
      </c>
      <c r="M113" s="30">
        <f t="shared" si="22"/>
        <v>160.32</v>
      </c>
      <c r="N113" s="30">
        <f t="shared" si="23"/>
        <v>28.06</v>
      </c>
      <c r="O113" s="30">
        <f t="shared" si="24"/>
        <v>12.02</v>
      </c>
      <c r="P113" s="30">
        <f t="shared" si="15"/>
        <v>168.76999999999998</v>
      </c>
      <c r="Q113" s="30">
        <v>138.66</v>
      </c>
      <c r="R113" s="30">
        <v>30.11</v>
      </c>
      <c r="S113" s="151">
        <v>891</v>
      </c>
      <c r="T113" s="30">
        <f t="shared" si="16"/>
        <v>167.51</v>
      </c>
      <c r="U113" s="30">
        <f t="shared" si="26"/>
        <v>142.56</v>
      </c>
      <c r="V113" s="30">
        <f t="shared" si="27"/>
        <v>24.95</v>
      </c>
      <c r="W113" s="30">
        <f t="shared" si="19"/>
        <v>1.2599999999999945</v>
      </c>
      <c r="X113" s="30">
        <f t="shared" si="28"/>
        <v>-3.9000000000000057</v>
      </c>
      <c r="Y113" s="30">
        <f t="shared" si="28"/>
        <v>5.16</v>
      </c>
      <c r="Z113" s="30">
        <f t="shared" si="21"/>
        <v>152</v>
      </c>
      <c r="AA113" s="31">
        <v>125</v>
      </c>
      <c r="AB113" s="30">
        <v>27</v>
      </c>
      <c r="AC113" s="30">
        <v>27.26</v>
      </c>
      <c r="AD113" s="148">
        <v>7.860000000000003</v>
      </c>
      <c r="AE113" s="30"/>
      <c r="AF113" s="149"/>
    </row>
    <row r="114" spans="1:32">
      <c r="A114" s="277"/>
      <c r="B114" s="31" t="s">
        <v>138</v>
      </c>
      <c r="C114" s="30">
        <v>8706</v>
      </c>
      <c r="D114" s="30">
        <v>2612</v>
      </c>
      <c r="E114" s="30">
        <v>1289</v>
      </c>
      <c r="F114" s="30">
        <v>1323</v>
      </c>
      <c r="G114" s="30">
        <v>0.8</v>
      </c>
      <c r="H114" s="30">
        <v>0.2</v>
      </c>
      <c r="I114" s="30">
        <v>0.8</v>
      </c>
      <c r="J114" s="30">
        <v>0</v>
      </c>
      <c r="K114" s="30">
        <v>0.2</v>
      </c>
      <c r="L114" s="30">
        <f t="shared" si="14"/>
        <v>519</v>
      </c>
      <c r="M114" s="30">
        <f t="shared" si="22"/>
        <v>415.2</v>
      </c>
      <c r="N114" s="30">
        <f t="shared" si="23"/>
        <v>83.04</v>
      </c>
      <c r="O114" s="30">
        <f t="shared" si="24"/>
        <v>20.76</v>
      </c>
      <c r="P114" s="30">
        <f t="shared" si="15"/>
        <v>513.99</v>
      </c>
      <c r="Q114" s="30">
        <v>411.79</v>
      </c>
      <c r="R114" s="30">
        <v>102.2</v>
      </c>
      <c r="S114" s="151">
        <v>1809</v>
      </c>
      <c r="T114" s="30">
        <f t="shared" si="16"/>
        <v>347.33</v>
      </c>
      <c r="U114" s="30">
        <f t="shared" si="26"/>
        <v>289.44</v>
      </c>
      <c r="V114" s="30">
        <f t="shared" si="27"/>
        <v>57.89</v>
      </c>
      <c r="W114" s="30">
        <f t="shared" si="19"/>
        <v>166.66000000000003</v>
      </c>
      <c r="X114" s="30">
        <f t="shared" si="28"/>
        <v>122.35000000000002</v>
      </c>
      <c r="Y114" s="30">
        <f t="shared" si="28"/>
        <v>44.31</v>
      </c>
      <c r="Z114" s="30">
        <f t="shared" si="21"/>
        <v>463</v>
      </c>
      <c r="AA114" s="31">
        <v>371</v>
      </c>
      <c r="AB114" s="30">
        <v>92</v>
      </c>
      <c r="AC114" s="30">
        <v>-54.31</v>
      </c>
      <c r="AD114" s="148">
        <v>-77.110000000000014</v>
      </c>
      <c r="AE114" s="30"/>
      <c r="AF114" s="149"/>
    </row>
    <row r="115" spans="1:32">
      <c r="A115" s="278"/>
      <c r="B115" s="31" t="s">
        <v>136</v>
      </c>
      <c r="C115" s="30">
        <v>9907</v>
      </c>
      <c r="D115" s="30">
        <v>2972</v>
      </c>
      <c r="E115" s="30">
        <v>1777</v>
      </c>
      <c r="F115" s="30">
        <v>1195</v>
      </c>
      <c r="G115" s="30">
        <v>0.8</v>
      </c>
      <c r="H115" s="30">
        <v>0.2</v>
      </c>
      <c r="I115" s="30">
        <v>0.8</v>
      </c>
      <c r="J115" s="30">
        <v>0</v>
      </c>
      <c r="K115" s="30">
        <v>0.2</v>
      </c>
      <c r="L115" s="30">
        <f t="shared" si="14"/>
        <v>652.6</v>
      </c>
      <c r="M115" s="30">
        <f t="shared" si="22"/>
        <v>522.08000000000004</v>
      </c>
      <c r="N115" s="30">
        <f t="shared" si="23"/>
        <v>104.42</v>
      </c>
      <c r="O115" s="30">
        <f t="shared" si="24"/>
        <v>26.1</v>
      </c>
      <c r="P115" s="30">
        <f t="shared" si="15"/>
        <v>559.62</v>
      </c>
      <c r="Q115" s="30">
        <v>448.34</v>
      </c>
      <c r="R115" s="30">
        <v>111.28</v>
      </c>
      <c r="S115" s="151">
        <v>1877</v>
      </c>
      <c r="T115" s="30">
        <f t="shared" si="16"/>
        <v>360.38</v>
      </c>
      <c r="U115" s="30">
        <f t="shared" si="26"/>
        <v>300.32</v>
      </c>
      <c r="V115" s="30">
        <f t="shared" si="27"/>
        <v>60.06</v>
      </c>
      <c r="W115" s="30">
        <f t="shared" si="19"/>
        <v>199.23999999999998</v>
      </c>
      <c r="X115" s="30">
        <f t="shared" si="28"/>
        <v>148.01999999999998</v>
      </c>
      <c r="Y115" s="30">
        <f t="shared" si="28"/>
        <v>51.22</v>
      </c>
      <c r="Z115" s="30">
        <f t="shared" si="21"/>
        <v>504</v>
      </c>
      <c r="AA115" s="31">
        <v>404</v>
      </c>
      <c r="AB115" s="30">
        <v>100</v>
      </c>
      <c r="AC115" s="30">
        <v>-20.81</v>
      </c>
      <c r="AD115" s="148">
        <v>-55.930000000000007</v>
      </c>
      <c r="AE115" s="30"/>
      <c r="AF115" s="149"/>
    </row>
    <row r="116" spans="1:32">
      <c r="A116" s="276" t="s">
        <v>164</v>
      </c>
      <c r="B116" s="31" t="s">
        <v>166</v>
      </c>
      <c r="C116" s="30">
        <v>16543</v>
      </c>
      <c r="D116" s="30">
        <v>4963</v>
      </c>
      <c r="E116" s="30">
        <v>2305</v>
      </c>
      <c r="F116" s="30">
        <v>2658</v>
      </c>
      <c r="G116" s="30">
        <v>0.6</v>
      </c>
      <c r="H116" s="30">
        <v>0.4</v>
      </c>
      <c r="I116" s="30">
        <v>0</v>
      </c>
      <c r="J116" s="30">
        <v>1</v>
      </c>
      <c r="K116" s="30">
        <v>0</v>
      </c>
      <c r="L116" s="30">
        <f t="shared" si="14"/>
        <v>957.3</v>
      </c>
      <c r="M116" s="30">
        <f t="shared" si="22"/>
        <v>574.38</v>
      </c>
      <c r="N116" s="30">
        <f t="shared" si="23"/>
        <v>0</v>
      </c>
      <c r="O116" s="30">
        <f t="shared" si="24"/>
        <v>382.92</v>
      </c>
      <c r="P116" s="30">
        <f t="shared" si="15"/>
        <v>498.44</v>
      </c>
      <c r="Q116" s="30">
        <v>498.44</v>
      </c>
      <c r="R116" s="30">
        <v>0</v>
      </c>
      <c r="S116" s="151">
        <v>4402</v>
      </c>
      <c r="T116" s="30">
        <f t="shared" si="16"/>
        <v>528.24</v>
      </c>
      <c r="U116" s="30">
        <f t="shared" si="26"/>
        <v>528.24</v>
      </c>
      <c r="V116" s="30">
        <f t="shared" si="27"/>
        <v>0</v>
      </c>
      <c r="W116" s="30">
        <f t="shared" si="19"/>
        <v>-29.800000000000011</v>
      </c>
      <c r="X116" s="30">
        <f t="shared" si="28"/>
        <v>-29.800000000000011</v>
      </c>
      <c r="Y116" s="30">
        <f t="shared" si="28"/>
        <v>0</v>
      </c>
      <c r="Z116" s="30">
        <f t="shared" si="21"/>
        <v>449</v>
      </c>
      <c r="AA116" s="31">
        <v>449</v>
      </c>
      <c r="AB116" s="30">
        <v>0</v>
      </c>
      <c r="AC116" s="30">
        <v>107.85</v>
      </c>
      <c r="AD116" s="148">
        <v>47.330000000000069</v>
      </c>
      <c r="AE116" s="30"/>
      <c r="AF116" s="149"/>
    </row>
    <row r="117" spans="1:32">
      <c r="A117" s="277"/>
      <c r="B117" s="31" t="s">
        <v>167</v>
      </c>
      <c r="C117" s="30">
        <v>5242</v>
      </c>
      <c r="D117" s="30">
        <v>1573</v>
      </c>
      <c r="E117" s="30">
        <v>731</v>
      </c>
      <c r="F117" s="30">
        <v>842</v>
      </c>
      <c r="G117" s="30">
        <v>0.6</v>
      </c>
      <c r="H117" s="30">
        <v>0.4</v>
      </c>
      <c r="I117" s="30">
        <v>0.6</v>
      </c>
      <c r="J117" s="30">
        <v>0.4</v>
      </c>
      <c r="K117" s="30">
        <v>0</v>
      </c>
      <c r="L117" s="30">
        <f t="shared" si="14"/>
        <v>303.5</v>
      </c>
      <c r="M117" s="30">
        <f t="shared" si="22"/>
        <v>182.1</v>
      </c>
      <c r="N117" s="30">
        <f t="shared" si="23"/>
        <v>72.84</v>
      </c>
      <c r="O117" s="30">
        <f t="shared" si="24"/>
        <v>48.56</v>
      </c>
      <c r="P117" s="30">
        <f t="shared" si="15"/>
        <v>265.42</v>
      </c>
      <c r="Q117" s="30">
        <v>177.38</v>
      </c>
      <c r="R117" s="30">
        <v>88.04</v>
      </c>
      <c r="S117" s="151">
        <v>1447</v>
      </c>
      <c r="T117" s="30">
        <f t="shared" si="16"/>
        <v>243.09999999999997</v>
      </c>
      <c r="U117" s="30">
        <f t="shared" si="26"/>
        <v>173.64</v>
      </c>
      <c r="V117" s="30">
        <f t="shared" si="27"/>
        <v>69.459999999999994</v>
      </c>
      <c r="W117" s="30">
        <f t="shared" si="19"/>
        <v>22.320000000000022</v>
      </c>
      <c r="X117" s="30">
        <f t="shared" si="28"/>
        <v>3.7400000000000091</v>
      </c>
      <c r="Y117" s="30">
        <f t="shared" si="28"/>
        <v>18.580000000000013</v>
      </c>
      <c r="Z117" s="30">
        <f t="shared" si="21"/>
        <v>239</v>
      </c>
      <c r="AA117" s="31">
        <v>160</v>
      </c>
      <c r="AB117" s="30">
        <v>79</v>
      </c>
      <c r="AC117" s="30">
        <v>12.76</v>
      </c>
      <c r="AD117" s="148">
        <v>-19.140000000000022</v>
      </c>
      <c r="AE117" s="30"/>
      <c r="AF117" s="149"/>
    </row>
    <row r="118" spans="1:32">
      <c r="A118" s="277"/>
      <c r="B118" s="31" t="s">
        <v>174</v>
      </c>
      <c r="C118" s="30">
        <v>4704</v>
      </c>
      <c r="D118" s="30">
        <v>1411</v>
      </c>
      <c r="E118" s="30">
        <v>655</v>
      </c>
      <c r="F118" s="30">
        <v>756</v>
      </c>
      <c r="G118" s="30">
        <v>0.6</v>
      </c>
      <c r="H118" s="30">
        <v>0.4</v>
      </c>
      <c r="I118" s="30">
        <v>0.8</v>
      </c>
      <c r="J118" s="30">
        <v>0</v>
      </c>
      <c r="K118" s="30">
        <v>0.2</v>
      </c>
      <c r="L118" s="30">
        <f t="shared" si="14"/>
        <v>272.09999999999997</v>
      </c>
      <c r="M118" s="30">
        <f t="shared" si="22"/>
        <v>163.26</v>
      </c>
      <c r="N118" s="30">
        <f t="shared" si="23"/>
        <v>87.07</v>
      </c>
      <c r="O118" s="30">
        <f t="shared" si="24"/>
        <v>21.77</v>
      </c>
      <c r="P118" s="30">
        <f t="shared" si="15"/>
        <v>220.18</v>
      </c>
      <c r="Q118" s="30">
        <v>132.49</v>
      </c>
      <c r="R118" s="30">
        <v>87.69</v>
      </c>
      <c r="S118" s="151">
        <v>1341</v>
      </c>
      <c r="T118" s="30">
        <f t="shared" si="16"/>
        <v>246.73999999999998</v>
      </c>
      <c r="U118" s="30">
        <f t="shared" si="26"/>
        <v>160.91999999999999</v>
      </c>
      <c r="V118" s="30">
        <f t="shared" si="27"/>
        <v>85.82</v>
      </c>
      <c r="W118" s="30">
        <f t="shared" si="19"/>
        <v>-26.559999999999974</v>
      </c>
      <c r="X118" s="30">
        <f t="shared" si="28"/>
        <v>-28.429999999999978</v>
      </c>
      <c r="Y118" s="30">
        <f t="shared" si="28"/>
        <v>1.8700000000000045</v>
      </c>
      <c r="Z118" s="30">
        <f t="shared" si="21"/>
        <v>198</v>
      </c>
      <c r="AA118" s="31">
        <v>119</v>
      </c>
      <c r="AB118" s="30">
        <v>79</v>
      </c>
      <c r="AC118" s="30">
        <v>50.52</v>
      </c>
      <c r="AD118" s="148">
        <v>28.369999999999983</v>
      </c>
      <c r="AE118" s="30"/>
      <c r="AF118" s="149"/>
    </row>
    <row r="119" spans="1:32">
      <c r="A119" s="277"/>
      <c r="B119" s="31" t="s">
        <v>168</v>
      </c>
      <c r="C119" s="30">
        <v>9834</v>
      </c>
      <c r="D119" s="30">
        <v>2950</v>
      </c>
      <c r="E119" s="30">
        <v>1752</v>
      </c>
      <c r="F119" s="30">
        <v>1198</v>
      </c>
      <c r="G119" s="30">
        <v>0.8</v>
      </c>
      <c r="H119" s="30">
        <v>0.2</v>
      </c>
      <c r="I119" s="30">
        <v>0.8</v>
      </c>
      <c r="J119" s="30">
        <v>0</v>
      </c>
      <c r="K119" s="30">
        <v>0.2</v>
      </c>
      <c r="L119" s="30">
        <f t="shared" si="14"/>
        <v>645.40000000000009</v>
      </c>
      <c r="M119" s="30">
        <f t="shared" si="22"/>
        <v>516.32000000000005</v>
      </c>
      <c r="N119" s="30">
        <f t="shared" si="23"/>
        <v>103.26</v>
      </c>
      <c r="O119" s="30">
        <f t="shared" si="24"/>
        <v>25.82</v>
      </c>
      <c r="P119" s="30">
        <f t="shared" si="15"/>
        <v>566.55999999999995</v>
      </c>
      <c r="Q119" s="30">
        <v>453.9</v>
      </c>
      <c r="R119" s="30">
        <v>112.66</v>
      </c>
      <c r="S119" s="151">
        <v>1860</v>
      </c>
      <c r="T119" s="30">
        <f t="shared" si="16"/>
        <v>357.12</v>
      </c>
      <c r="U119" s="30">
        <f t="shared" si="26"/>
        <v>297.60000000000002</v>
      </c>
      <c r="V119" s="30">
        <f t="shared" si="27"/>
        <v>59.52</v>
      </c>
      <c r="W119" s="30">
        <f t="shared" si="19"/>
        <v>209.43999999999994</v>
      </c>
      <c r="X119" s="30">
        <f t="shared" si="28"/>
        <v>156.29999999999995</v>
      </c>
      <c r="Y119" s="30">
        <f t="shared" si="28"/>
        <v>53.139999999999993</v>
      </c>
      <c r="Z119" s="30">
        <f t="shared" si="21"/>
        <v>510</v>
      </c>
      <c r="AA119" s="31">
        <v>409</v>
      </c>
      <c r="AB119" s="30">
        <v>101</v>
      </c>
      <c r="AC119" s="30">
        <v>-34.04</v>
      </c>
      <c r="AD119" s="148">
        <v>-65.819999999999908</v>
      </c>
      <c r="AE119" s="30"/>
      <c r="AF119" s="149"/>
    </row>
    <row r="120" spans="1:32">
      <c r="A120" s="277"/>
      <c r="B120" s="31" t="s">
        <v>169</v>
      </c>
      <c r="C120" s="30">
        <v>7279</v>
      </c>
      <c r="D120" s="30">
        <v>2184</v>
      </c>
      <c r="E120" s="30">
        <v>1014</v>
      </c>
      <c r="F120" s="30">
        <v>1170</v>
      </c>
      <c r="G120" s="30">
        <v>0.6</v>
      </c>
      <c r="H120" s="30">
        <v>0.4</v>
      </c>
      <c r="I120" s="30">
        <v>0.8</v>
      </c>
      <c r="J120" s="30">
        <v>0</v>
      </c>
      <c r="K120" s="30">
        <v>0.2</v>
      </c>
      <c r="L120" s="30">
        <f t="shared" si="14"/>
        <v>421.2</v>
      </c>
      <c r="M120" s="30">
        <f t="shared" si="22"/>
        <v>252.72</v>
      </c>
      <c r="N120" s="30">
        <f t="shared" si="23"/>
        <v>134.78</v>
      </c>
      <c r="O120" s="30">
        <f t="shared" si="24"/>
        <v>33.700000000000003</v>
      </c>
      <c r="P120" s="30">
        <f t="shared" si="15"/>
        <v>392.33000000000004</v>
      </c>
      <c r="Q120" s="30">
        <v>236.08</v>
      </c>
      <c r="R120" s="30">
        <v>156.25</v>
      </c>
      <c r="S120" s="151">
        <v>2206</v>
      </c>
      <c r="T120" s="30">
        <f t="shared" si="16"/>
        <v>405.90000000000003</v>
      </c>
      <c r="U120" s="30">
        <f t="shared" si="26"/>
        <v>264.72000000000003</v>
      </c>
      <c r="V120" s="30">
        <f t="shared" si="27"/>
        <v>141.18</v>
      </c>
      <c r="W120" s="30">
        <f t="shared" si="19"/>
        <v>-13.570000000000022</v>
      </c>
      <c r="X120" s="30">
        <f t="shared" si="28"/>
        <v>-28.640000000000015</v>
      </c>
      <c r="Y120" s="30">
        <f t="shared" si="28"/>
        <v>15.069999999999993</v>
      </c>
      <c r="Z120" s="30">
        <f t="shared" si="21"/>
        <v>353</v>
      </c>
      <c r="AA120" s="31">
        <v>212</v>
      </c>
      <c r="AB120" s="30">
        <v>141</v>
      </c>
      <c r="AC120" s="30">
        <v>48.21</v>
      </c>
      <c r="AD120" s="148">
        <v>-0.13999999999995083</v>
      </c>
      <c r="AE120" s="30"/>
      <c r="AF120" s="149"/>
    </row>
    <row r="121" spans="1:32">
      <c r="A121" s="277"/>
      <c r="B121" s="31" t="s">
        <v>170</v>
      </c>
      <c r="C121" s="30">
        <v>15490</v>
      </c>
      <c r="D121" s="30">
        <v>4647</v>
      </c>
      <c r="E121" s="30">
        <v>2158</v>
      </c>
      <c r="F121" s="30">
        <v>2489</v>
      </c>
      <c r="G121" s="30">
        <v>0.6</v>
      </c>
      <c r="H121" s="30">
        <v>0.4</v>
      </c>
      <c r="I121" s="30">
        <v>0.8</v>
      </c>
      <c r="J121" s="30">
        <v>0</v>
      </c>
      <c r="K121" s="30">
        <v>0.2</v>
      </c>
      <c r="L121" s="30">
        <f t="shared" si="14"/>
        <v>896.3</v>
      </c>
      <c r="M121" s="30">
        <f t="shared" si="22"/>
        <v>537.78</v>
      </c>
      <c r="N121" s="30">
        <f t="shared" si="23"/>
        <v>286.82</v>
      </c>
      <c r="O121" s="30">
        <f t="shared" si="24"/>
        <v>71.7</v>
      </c>
      <c r="P121" s="30">
        <f t="shared" si="15"/>
        <v>786.38</v>
      </c>
      <c r="Q121" s="30">
        <v>473.2</v>
      </c>
      <c r="R121" s="30">
        <v>313.18</v>
      </c>
      <c r="S121" s="151">
        <v>4330</v>
      </c>
      <c r="T121" s="30">
        <f t="shared" si="16"/>
        <v>796.72</v>
      </c>
      <c r="U121" s="30">
        <f t="shared" si="26"/>
        <v>519.6</v>
      </c>
      <c r="V121" s="30">
        <f t="shared" si="27"/>
        <v>277.12</v>
      </c>
      <c r="W121" s="30">
        <f t="shared" si="19"/>
        <v>-10.340000000000032</v>
      </c>
      <c r="X121" s="30">
        <f t="shared" si="28"/>
        <v>-46.400000000000034</v>
      </c>
      <c r="Y121" s="30">
        <f t="shared" si="28"/>
        <v>36.06</v>
      </c>
      <c r="Z121" s="30">
        <f t="shared" si="21"/>
        <v>708</v>
      </c>
      <c r="AA121" s="31">
        <v>426</v>
      </c>
      <c r="AB121" s="30">
        <v>282</v>
      </c>
      <c r="AC121" s="30">
        <v>109.94</v>
      </c>
      <c r="AD121" s="148">
        <v>16.999999999999943</v>
      </c>
      <c r="AE121" s="30"/>
      <c r="AF121" s="149"/>
    </row>
    <row r="122" spans="1:32">
      <c r="A122" s="277"/>
      <c r="B122" s="31" t="s">
        <v>177</v>
      </c>
      <c r="C122" s="30">
        <v>5391</v>
      </c>
      <c r="D122" s="30">
        <v>1617</v>
      </c>
      <c r="E122" s="30">
        <v>982</v>
      </c>
      <c r="F122" s="30">
        <v>635</v>
      </c>
      <c r="G122" s="30">
        <v>0.8</v>
      </c>
      <c r="H122" s="30">
        <v>0.2</v>
      </c>
      <c r="I122" s="30">
        <v>0.8</v>
      </c>
      <c r="J122" s="30">
        <v>0</v>
      </c>
      <c r="K122" s="30">
        <v>0.2</v>
      </c>
      <c r="L122" s="30">
        <f t="shared" si="14"/>
        <v>358.1</v>
      </c>
      <c r="M122" s="30">
        <f t="shared" si="22"/>
        <v>286.48</v>
      </c>
      <c r="N122" s="30">
        <f t="shared" si="23"/>
        <v>57.3</v>
      </c>
      <c r="O122" s="30">
        <f t="shared" si="24"/>
        <v>14.32</v>
      </c>
      <c r="P122" s="30">
        <f t="shared" si="15"/>
        <v>352.89000000000004</v>
      </c>
      <c r="Q122" s="30">
        <v>282.72000000000003</v>
      </c>
      <c r="R122" s="30">
        <v>70.17</v>
      </c>
      <c r="S122" s="151">
        <v>1186</v>
      </c>
      <c r="T122" s="30">
        <f t="shared" si="16"/>
        <v>227.70999999999998</v>
      </c>
      <c r="U122" s="30">
        <f t="shared" si="26"/>
        <v>189.76</v>
      </c>
      <c r="V122" s="30">
        <f t="shared" si="27"/>
        <v>37.950000000000003</v>
      </c>
      <c r="W122" s="30">
        <f t="shared" si="19"/>
        <v>125.18000000000004</v>
      </c>
      <c r="X122" s="30">
        <f t="shared" si="28"/>
        <v>92.960000000000036</v>
      </c>
      <c r="Y122" s="30">
        <f t="shared" si="28"/>
        <v>32.22</v>
      </c>
      <c r="Z122" s="30">
        <f t="shared" si="21"/>
        <v>317</v>
      </c>
      <c r="AA122" s="31">
        <v>254</v>
      </c>
      <c r="AB122" s="30">
        <v>63</v>
      </c>
      <c r="AC122" s="30">
        <v>-42.03</v>
      </c>
      <c r="AD122" s="148">
        <v>-56.370000000000005</v>
      </c>
      <c r="AE122" s="30"/>
      <c r="AF122" s="149"/>
    </row>
    <row r="123" spans="1:32">
      <c r="A123" s="277"/>
      <c r="B123" s="31" t="s">
        <v>171</v>
      </c>
      <c r="C123" s="30">
        <v>6472</v>
      </c>
      <c r="D123" s="30">
        <v>1942</v>
      </c>
      <c r="E123" s="30">
        <v>1099</v>
      </c>
      <c r="F123" s="30">
        <v>843</v>
      </c>
      <c r="G123" s="30">
        <v>0.8</v>
      </c>
      <c r="H123" s="30">
        <v>0.2</v>
      </c>
      <c r="I123" s="30">
        <v>0.8</v>
      </c>
      <c r="J123" s="30">
        <v>0</v>
      </c>
      <c r="K123" s="30">
        <v>0.2</v>
      </c>
      <c r="L123" s="30">
        <f t="shared" si="14"/>
        <v>414</v>
      </c>
      <c r="M123" s="30">
        <f t="shared" si="22"/>
        <v>331.2</v>
      </c>
      <c r="N123" s="30">
        <f t="shared" si="23"/>
        <v>66.239999999999995</v>
      </c>
      <c r="O123" s="30">
        <f t="shared" si="24"/>
        <v>16.559999999999999</v>
      </c>
      <c r="P123" s="30">
        <f t="shared" si="15"/>
        <v>385.5</v>
      </c>
      <c r="Q123" s="30">
        <v>308.83999999999997</v>
      </c>
      <c r="R123" s="30">
        <v>76.66</v>
      </c>
      <c r="S123" s="151">
        <v>1347</v>
      </c>
      <c r="T123" s="30">
        <f t="shared" si="16"/>
        <v>258.62</v>
      </c>
      <c r="U123" s="30">
        <f t="shared" si="26"/>
        <v>215.52</v>
      </c>
      <c r="V123" s="30">
        <f t="shared" si="27"/>
        <v>43.1</v>
      </c>
      <c r="W123" s="30">
        <f t="shared" si="19"/>
        <v>126.87999999999997</v>
      </c>
      <c r="X123" s="30">
        <f t="shared" si="28"/>
        <v>93.319999999999965</v>
      </c>
      <c r="Y123" s="30">
        <f t="shared" si="28"/>
        <v>33.559999999999995</v>
      </c>
      <c r="Z123" s="30">
        <f t="shared" si="21"/>
        <v>347</v>
      </c>
      <c r="AA123" s="31">
        <v>278</v>
      </c>
      <c r="AB123" s="30">
        <v>69</v>
      </c>
      <c r="AC123" s="30">
        <v>-27.88</v>
      </c>
      <c r="AD123" s="148">
        <v>-48.559999999999945</v>
      </c>
      <c r="AE123" s="30"/>
      <c r="AF123" s="149"/>
    </row>
    <row r="124" spans="1:32">
      <c r="A124" s="277"/>
      <c r="B124" s="31" t="s">
        <v>172</v>
      </c>
      <c r="C124" s="30">
        <v>5504</v>
      </c>
      <c r="D124" s="30">
        <v>1651</v>
      </c>
      <c r="E124" s="30">
        <v>897</v>
      </c>
      <c r="F124" s="30">
        <v>754</v>
      </c>
      <c r="G124" s="30">
        <v>0.8</v>
      </c>
      <c r="H124" s="30">
        <v>0.2</v>
      </c>
      <c r="I124" s="30">
        <v>0.8</v>
      </c>
      <c r="J124" s="30">
        <v>0</v>
      </c>
      <c r="K124" s="30">
        <v>0.2</v>
      </c>
      <c r="L124" s="30">
        <f t="shared" si="14"/>
        <v>344.5</v>
      </c>
      <c r="M124" s="30">
        <f t="shared" si="22"/>
        <v>275.60000000000002</v>
      </c>
      <c r="N124" s="30">
        <f t="shared" si="23"/>
        <v>55.12</v>
      </c>
      <c r="O124" s="30">
        <f t="shared" si="24"/>
        <v>13.78</v>
      </c>
      <c r="P124" s="30">
        <f t="shared" si="15"/>
        <v>310.69</v>
      </c>
      <c r="Q124" s="30">
        <v>248.92</v>
      </c>
      <c r="R124" s="30">
        <v>61.77</v>
      </c>
      <c r="S124" s="151">
        <v>1593</v>
      </c>
      <c r="T124" s="30">
        <f t="shared" si="16"/>
        <v>305.86</v>
      </c>
      <c r="U124" s="30">
        <f t="shared" si="26"/>
        <v>254.88</v>
      </c>
      <c r="V124" s="30">
        <f t="shared" si="27"/>
        <v>50.98</v>
      </c>
      <c r="W124" s="30">
        <f t="shared" si="19"/>
        <v>4.8299999999999983</v>
      </c>
      <c r="X124" s="30">
        <f t="shared" si="28"/>
        <v>-5.960000000000008</v>
      </c>
      <c r="Y124" s="30">
        <f t="shared" si="28"/>
        <v>10.790000000000006</v>
      </c>
      <c r="Z124" s="30">
        <f t="shared" si="21"/>
        <v>280</v>
      </c>
      <c r="AA124" s="31">
        <v>224</v>
      </c>
      <c r="AB124" s="30">
        <v>56</v>
      </c>
      <c r="AC124" s="30">
        <v>40</v>
      </c>
      <c r="AD124" s="148">
        <v>5.8900000000000432</v>
      </c>
      <c r="AE124" s="30"/>
      <c r="AF124" s="149"/>
    </row>
    <row r="125" spans="1:32">
      <c r="A125" s="277"/>
      <c r="B125" s="31" t="s">
        <v>173</v>
      </c>
      <c r="C125" s="30">
        <v>5148</v>
      </c>
      <c r="D125" s="30">
        <v>1544</v>
      </c>
      <c r="E125" s="30">
        <v>717</v>
      </c>
      <c r="F125" s="30">
        <v>827</v>
      </c>
      <c r="G125" s="30">
        <v>0.8</v>
      </c>
      <c r="H125" s="30">
        <v>0.2</v>
      </c>
      <c r="I125" s="30">
        <v>0.8</v>
      </c>
      <c r="J125" s="30">
        <v>0</v>
      </c>
      <c r="K125" s="30">
        <v>0.2</v>
      </c>
      <c r="L125" s="30">
        <f t="shared" si="14"/>
        <v>297.8</v>
      </c>
      <c r="M125" s="30">
        <f t="shared" si="22"/>
        <v>238.24</v>
      </c>
      <c r="N125" s="30">
        <f t="shared" si="23"/>
        <v>47.65</v>
      </c>
      <c r="O125" s="30">
        <f t="shared" si="24"/>
        <v>11.91</v>
      </c>
      <c r="P125" s="30">
        <f t="shared" si="15"/>
        <v>271.45</v>
      </c>
      <c r="Q125" s="30">
        <v>217.47</v>
      </c>
      <c r="R125" s="30">
        <v>53.98</v>
      </c>
      <c r="S125" s="151">
        <v>1482</v>
      </c>
      <c r="T125" s="30">
        <f t="shared" si="16"/>
        <v>284.54000000000002</v>
      </c>
      <c r="U125" s="30">
        <f t="shared" si="26"/>
        <v>237.12</v>
      </c>
      <c r="V125" s="30">
        <f t="shared" si="27"/>
        <v>47.42</v>
      </c>
      <c r="W125" s="30">
        <f t="shared" si="19"/>
        <v>-13.090000000000011</v>
      </c>
      <c r="X125" s="30">
        <f t="shared" si="28"/>
        <v>-19.650000000000006</v>
      </c>
      <c r="Y125" s="30">
        <f t="shared" si="28"/>
        <v>6.5599999999999952</v>
      </c>
      <c r="Z125" s="30">
        <f t="shared" si="21"/>
        <v>245</v>
      </c>
      <c r="AA125" s="31">
        <v>196</v>
      </c>
      <c r="AB125" s="30">
        <v>49</v>
      </c>
      <c r="AC125" s="30">
        <v>43.01</v>
      </c>
      <c r="AD125" s="148">
        <v>10.97000000000002</v>
      </c>
      <c r="AE125" s="30"/>
      <c r="AF125" s="149"/>
    </row>
    <row r="126" spans="1:32">
      <c r="A126" s="277"/>
      <c r="B126" s="31" t="s">
        <v>178</v>
      </c>
      <c r="C126" s="30">
        <v>3976</v>
      </c>
      <c r="D126" s="30">
        <v>1193</v>
      </c>
      <c r="E126" s="30">
        <v>625</v>
      </c>
      <c r="F126" s="30">
        <v>568</v>
      </c>
      <c r="G126" s="30">
        <v>0.8</v>
      </c>
      <c r="H126" s="30">
        <v>0.2</v>
      </c>
      <c r="I126" s="30">
        <v>0.8</v>
      </c>
      <c r="J126" s="30">
        <v>0</v>
      </c>
      <c r="K126" s="30">
        <v>0.2</v>
      </c>
      <c r="L126" s="30">
        <f t="shared" si="14"/>
        <v>244.3</v>
      </c>
      <c r="M126" s="30">
        <f t="shared" si="22"/>
        <v>195.44</v>
      </c>
      <c r="N126" s="30">
        <f t="shared" si="23"/>
        <v>39.090000000000003</v>
      </c>
      <c r="O126" s="30">
        <f t="shared" si="24"/>
        <v>9.77</v>
      </c>
      <c r="P126" s="30">
        <f t="shared" si="15"/>
        <v>220.88</v>
      </c>
      <c r="Q126" s="30">
        <v>176.96</v>
      </c>
      <c r="R126" s="30">
        <v>43.92</v>
      </c>
      <c r="S126" s="151">
        <v>978</v>
      </c>
      <c r="T126" s="30">
        <f t="shared" si="16"/>
        <v>187.78</v>
      </c>
      <c r="U126" s="30">
        <f t="shared" si="26"/>
        <v>156.47999999999999</v>
      </c>
      <c r="V126" s="30">
        <f t="shared" si="27"/>
        <v>31.3</v>
      </c>
      <c r="W126" s="30">
        <f t="shared" si="19"/>
        <v>33.100000000000023</v>
      </c>
      <c r="X126" s="30">
        <f t="shared" si="28"/>
        <v>20.480000000000018</v>
      </c>
      <c r="Y126" s="30">
        <f t="shared" si="28"/>
        <v>12.620000000000001</v>
      </c>
      <c r="Z126" s="30">
        <f t="shared" si="21"/>
        <v>199</v>
      </c>
      <c r="AA126" s="31">
        <v>159</v>
      </c>
      <c r="AB126" s="30">
        <v>40</v>
      </c>
      <c r="AC126" s="30">
        <v>11.09</v>
      </c>
      <c r="AD126" s="148">
        <v>-8.6600000000000215</v>
      </c>
      <c r="AE126" s="30"/>
      <c r="AF126" s="149"/>
    </row>
    <row r="127" spans="1:32">
      <c r="A127" s="277"/>
      <c r="B127" s="31" t="s">
        <v>179</v>
      </c>
      <c r="C127" s="30">
        <v>4445</v>
      </c>
      <c r="D127" s="30">
        <v>1334</v>
      </c>
      <c r="E127" s="30">
        <v>865</v>
      </c>
      <c r="F127" s="30">
        <v>469</v>
      </c>
      <c r="G127" s="30">
        <v>0.8</v>
      </c>
      <c r="H127" s="30">
        <v>0.2</v>
      </c>
      <c r="I127" s="30">
        <v>0.8</v>
      </c>
      <c r="J127" s="30">
        <v>0</v>
      </c>
      <c r="K127" s="30">
        <v>0.2</v>
      </c>
      <c r="L127" s="30">
        <f t="shared" si="14"/>
        <v>306.39999999999998</v>
      </c>
      <c r="M127" s="30">
        <f t="shared" si="22"/>
        <v>245.12</v>
      </c>
      <c r="N127" s="30">
        <f t="shared" si="23"/>
        <v>49.02</v>
      </c>
      <c r="O127" s="30">
        <f t="shared" si="24"/>
        <v>12.26</v>
      </c>
      <c r="P127" s="30">
        <f t="shared" si="15"/>
        <v>280.94999999999993</v>
      </c>
      <c r="Q127" s="30">
        <v>225.08</v>
      </c>
      <c r="R127" s="30">
        <v>55.869999999999898</v>
      </c>
      <c r="S127" s="151">
        <v>1208</v>
      </c>
      <c r="T127" s="30">
        <f t="shared" si="16"/>
        <v>231.94</v>
      </c>
      <c r="U127" s="30">
        <f t="shared" si="26"/>
        <v>193.28</v>
      </c>
      <c r="V127" s="30">
        <f t="shared" si="27"/>
        <v>38.659999999999997</v>
      </c>
      <c r="W127" s="30">
        <f t="shared" si="19"/>
        <v>49.009999999999913</v>
      </c>
      <c r="X127" s="30">
        <f t="shared" si="28"/>
        <v>31.800000000000011</v>
      </c>
      <c r="Y127" s="30">
        <f t="shared" si="28"/>
        <v>17.209999999999901</v>
      </c>
      <c r="Z127" s="30">
        <f t="shared" si="21"/>
        <v>253</v>
      </c>
      <c r="AA127" s="31">
        <v>203</v>
      </c>
      <c r="AB127" s="30">
        <v>50</v>
      </c>
      <c r="AC127" s="30">
        <v>7.17</v>
      </c>
      <c r="AD127" s="148">
        <v>-15.039999999999919</v>
      </c>
      <c r="AE127" s="30"/>
      <c r="AF127" s="149"/>
    </row>
    <row r="128" spans="1:32">
      <c r="A128" s="277"/>
      <c r="B128" s="31" t="s">
        <v>175</v>
      </c>
      <c r="C128" s="30">
        <v>5844</v>
      </c>
      <c r="D128" s="30">
        <v>1753</v>
      </c>
      <c r="E128" s="30">
        <v>814</v>
      </c>
      <c r="F128" s="30">
        <v>939</v>
      </c>
      <c r="G128" s="30">
        <v>0.6</v>
      </c>
      <c r="H128" s="30">
        <v>0.4</v>
      </c>
      <c r="I128" s="30">
        <v>0.8</v>
      </c>
      <c r="J128" s="30">
        <v>0</v>
      </c>
      <c r="K128" s="30">
        <v>0.2</v>
      </c>
      <c r="L128" s="30">
        <f t="shared" si="14"/>
        <v>338.1</v>
      </c>
      <c r="M128" s="30">
        <f t="shared" si="22"/>
        <v>202.86</v>
      </c>
      <c r="N128" s="30">
        <f t="shared" si="23"/>
        <v>108.19</v>
      </c>
      <c r="O128" s="30">
        <f t="shared" si="24"/>
        <v>27.05</v>
      </c>
      <c r="P128" s="30">
        <f t="shared" si="15"/>
        <v>312.89999999999998</v>
      </c>
      <c r="Q128" s="30">
        <v>188.29</v>
      </c>
      <c r="R128" s="30">
        <v>124.61</v>
      </c>
      <c r="S128" s="151">
        <v>852</v>
      </c>
      <c r="T128" s="30">
        <f t="shared" si="16"/>
        <v>156.76999999999998</v>
      </c>
      <c r="U128" s="30">
        <f t="shared" si="26"/>
        <v>102.24</v>
      </c>
      <c r="V128" s="30">
        <f t="shared" si="27"/>
        <v>54.53</v>
      </c>
      <c r="W128" s="30">
        <f t="shared" si="19"/>
        <v>156.13</v>
      </c>
      <c r="X128" s="30">
        <f t="shared" si="28"/>
        <v>86.05</v>
      </c>
      <c r="Y128" s="30">
        <f t="shared" si="28"/>
        <v>70.08</v>
      </c>
      <c r="Z128" s="30">
        <f t="shared" si="21"/>
        <v>281</v>
      </c>
      <c r="AA128" s="31">
        <v>169</v>
      </c>
      <c r="AB128" s="30">
        <v>112</v>
      </c>
      <c r="AC128" s="30">
        <v>-36.270000000000003</v>
      </c>
      <c r="AD128" s="148">
        <v>-89.809999999999974</v>
      </c>
      <c r="AE128" s="30"/>
      <c r="AF128" s="149"/>
    </row>
    <row r="129" spans="1:32">
      <c r="A129" s="278"/>
      <c r="B129" s="31" t="s">
        <v>176</v>
      </c>
      <c r="C129" s="30">
        <v>927</v>
      </c>
      <c r="D129" s="30">
        <v>278</v>
      </c>
      <c r="E129" s="30">
        <v>129</v>
      </c>
      <c r="F129" s="30">
        <v>149</v>
      </c>
      <c r="G129" s="30">
        <v>0.6</v>
      </c>
      <c r="H129" s="30">
        <v>0.4</v>
      </c>
      <c r="I129" s="30">
        <v>0.8</v>
      </c>
      <c r="J129" s="30">
        <v>0</v>
      </c>
      <c r="K129" s="30">
        <v>0.2</v>
      </c>
      <c r="L129" s="30">
        <f t="shared" si="14"/>
        <v>53.599999999999994</v>
      </c>
      <c r="M129" s="30">
        <f t="shared" si="22"/>
        <v>32.159999999999997</v>
      </c>
      <c r="N129" s="30">
        <f t="shared" si="23"/>
        <v>17.149999999999999</v>
      </c>
      <c r="O129" s="30">
        <f t="shared" si="24"/>
        <v>4.29</v>
      </c>
      <c r="P129" s="30">
        <f t="shared" si="15"/>
        <v>51.25</v>
      </c>
      <c r="Q129" s="30">
        <v>30.84</v>
      </c>
      <c r="R129" s="30">
        <v>20.41</v>
      </c>
      <c r="S129" s="151">
        <v>139</v>
      </c>
      <c r="T129" s="30">
        <f t="shared" si="16"/>
        <v>25.58</v>
      </c>
      <c r="U129" s="30">
        <f t="shared" si="26"/>
        <v>16.68</v>
      </c>
      <c r="V129" s="30">
        <f t="shared" si="27"/>
        <v>8.9</v>
      </c>
      <c r="W129" s="30">
        <f t="shared" si="19"/>
        <v>25.67</v>
      </c>
      <c r="X129" s="30">
        <f t="shared" si="28"/>
        <v>14.16</v>
      </c>
      <c r="Y129" s="30">
        <f t="shared" si="28"/>
        <v>11.51</v>
      </c>
      <c r="Z129" s="30">
        <f t="shared" si="21"/>
        <v>46</v>
      </c>
      <c r="AA129" s="31">
        <v>28</v>
      </c>
      <c r="AB129" s="30">
        <v>18</v>
      </c>
      <c r="AC129" s="30">
        <v>-6.95</v>
      </c>
      <c r="AD129" s="148">
        <v>-15.410000000000007</v>
      </c>
      <c r="AE129" s="30"/>
      <c r="AF129" s="149"/>
    </row>
    <row r="130" spans="1:32">
      <c r="A130" s="276" t="s">
        <v>155</v>
      </c>
      <c r="B130" s="31" t="s">
        <v>157</v>
      </c>
      <c r="C130" s="30">
        <v>6645</v>
      </c>
      <c r="D130" s="30">
        <v>997</v>
      </c>
      <c r="E130" s="30">
        <v>463</v>
      </c>
      <c r="F130" s="30">
        <v>534</v>
      </c>
      <c r="G130" s="30">
        <v>0.6</v>
      </c>
      <c r="H130" s="30">
        <v>0.4</v>
      </c>
      <c r="I130" s="30">
        <v>0</v>
      </c>
      <c r="J130" s="30">
        <v>1</v>
      </c>
      <c r="K130" s="30">
        <v>0</v>
      </c>
      <c r="L130" s="30">
        <f t="shared" si="14"/>
        <v>192.3</v>
      </c>
      <c r="M130" s="30">
        <f t="shared" si="22"/>
        <v>115.38</v>
      </c>
      <c r="N130" s="30">
        <f t="shared" si="23"/>
        <v>0</v>
      </c>
      <c r="O130" s="30">
        <f t="shared" si="24"/>
        <v>76.92</v>
      </c>
      <c r="P130" s="30">
        <f t="shared" si="15"/>
        <v>158.13</v>
      </c>
      <c r="Q130" s="30">
        <v>158.13</v>
      </c>
      <c r="R130" s="30">
        <v>0</v>
      </c>
      <c r="S130" s="151">
        <v>1059</v>
      </c>
      <c r="T130" s="30">
        <f t="shared" si="16"/>
        <v>127.08</v>
      </c>
      <c r="U130" s="30">
        <f t="shared" si="26"/>
        <v>127.08</v>
      </c>
      <c r="V130" s="30">
        <f t="shared" si="27"/>
        <v>0</v>
      </c>
      <c r="W130" s="30">
        <f t="shared" si="19"/>
        <v>31.049999999999997</v>
      </c>
      <c r="X130" s="30">
        <f t="shared" si="28"/>
        <v>31.049999999999997</v>
      </c>
      <c r="Y130" s="30">
        <f t="shared" si="28"/>
        <v>0</v>
      </c>
      <c r="Z130" s="30">
        <f t="shared" si="21"/>
        <v>142</v>
      </c>
      <c r="AA130" s="31">
        <v>142</v>
      </c>
      <c r="AB130" s="30">
        <v>0</v>
      </c>
      <c r="AC130" s="30">
        <v>-40.08</v>
      </c>
      <c r="AD130" s="148">
        <v>-17.590000000000003</v>
      </c>
      <c r="AE130" s="30"/>
      <c r="AF130" s="149"/>
    </row>
    <row r="131" spans="1:32" ht="28.5">
      <c r="A131" s="277"/>
      <c r="B131" s="31" t="s">
        <v>158</v>
      </c>
      <c r="C131" s="30">
        <v>1407</v>
      </c>
      <c r="D131" s="30">
        <v>211</v>
      </c>
      <c r="E131" s="30">
        <v>98</v>
      </c>
      <c r="F131" s="30">
        <v>113</v>
      </c>
      <c r="G131" s="30">
        <v>0.6</v>
      </c>
      <c r="H131" s="30">
        <v>0.4</v>
      </c>
      <c r="I131" s="30">
        <v>0</v>
      </c>
      <c r="J131" s="30">
        <v>1</v>
      </c>
      <c r="K131" s="30">
        <v>0</v>
      </c>
      <c r="L131" s="30">
        <f t="shared" si="14"/>
        <v>40.700000000000003</v>
      </c>
      <c r="M131" s="30">
        <f t="shared" si="22"/>
        <v>24.42</v>
      </c>
      <c r="N131" s="30">
        <f t="shared" si="23"/>
        <v>0</v>
      </c>
      <c r="O131" s="30">
        <f t="shared" si="24"/>
        <v>16.28</v>
      </c>
      <c r="P131" s="30">
        <f t="shared" si="15"/>
        <v>22.27</v>
      </c>
      <c r="Q131" s="30">
        <v>22.27</v>
      </c>
      <c r="R131" s="30">
        <v>0</v>
      </c>
      <c r="S131" s="151">
        <v>211</v>
      </c>
      <c r="T131" s="30">
        <f t="shared" si="16"/>
        <v>25.32</v>
      </c>
      <c r="U131" s="30">
        <f t="shared" si="26"/>
        <v>25.32</v>
      </c>
      <c r="V131" s="30">
        <f t="shared" si="27"/>
        <v>0</v>
      </c>
      <c r="W131" s="30">
        <f t="shared" si="19"/>
        <v>-3.0500000000000007</v>
      </c>
      <c r="X131" s="30">
        <f t="shared" si="28"/>
        <v>-3.0500000000000007</v>
      </c>
      <c r="Y131" s="30">
        <f t="shared" si="28"/>
        <v>0</v>
      </c>
      <c r="Z131" s="30">
        <f t="shared" si="21"/>
        <v>20</v>
      </c>
      <c r="AA131" s="31">
        <v>20</v>
      </c>
      <c r="AB131" s="30">
        <v>0</v>
      </c>
      <c r="AC131" s="30">
        <v>5.19</v>
      </c>
      <c r="AD131" s="148">
        <v>2.280000000000002</v>
      </c>
      <c r="AE131" s="30"/>
      <c r="AF131" s="149"/>
    </row>
    <row r="132" spans="1:32">
      <c r="A132" s="277"/>
      <c r="B132" s="31" t="s">
        <v>159</v>
      </c>
      <c r="C132" s="30">
        <v>13491</v>
      </c>
      <c r="D132" s="30">
        <v>2024</v>
      </c>
      <c r="E132" s="30">
        <v>940</v>
      </c>
      <c r="F132" s="30">
        <v>1084</v>
      </c>
      <c r="G132" s="30">
        <v>0.6</v>
      </c>
      <c r="H132" s="30">
        <v>0.4</v>
      </c>
      <c r="I132" s="30">
        <v>0.4</v>
      </c>
      <c r="J132" s="30">
        <v>0.6</v>
      </c>
      <c r="K132" s="30">
        <v>0</v>
      </c>
      <c r="L132" s="30">
        <f t="shared" si="14"/>
        <v>390.4</v>
      </c>
      <c r="M132" s="30">
        <f t="shared" si="22"/>
        <v>234.24</v>
      </c>
      <c r="N132" s="30">
        <f t="shared" si="23"/>
        <v>62.46</v>
      </c>
      <c r="O132" s="30">
        <f t="shared" si="24"/>
        <v>93.7</v>
      </c>
      <c r="P132" s="30">
        <f t="shared" si="15"/>
        <v>239.8</v>
      </c>
      <c r="Q132" s="30">
        <v>180.18</v>
      </c>
      <c r="R132" s="30">
        <v>59.62</v>
      </c>
      <c r="S132" s="151">
        <v>1107</v>
      </c>
      <c r="T132" s="30">
        <f t="shared" si="16"/>
        <v>168.26</v>
      </c>
      <c r="U132" s="30">
        <f t="shared" si="26"/>
        <v>132.84</v>
      </c>
      <c r="V132" s="30">
        <f t="shared" si="27"/>
        <v>35.42</v>
      </c>
      <c r="W132" s="30">
        <f t="shared" si="19"/>
        <v>71.539999999999992</v>
      </c>
      <c r="X132" s="30">
        <f t="shared" si="28"/>
        <v>47.34</v>
      </c>
      <c r="Y132" s="30">
        <f t="shared" si="28"/>
        <v>24.199999999999996</v>
      </c>
      <c r="Z132" s="30">
        <f t="shared" si="21"/>
        <v>216</v>
      </c>
      <c r="AA132" s="31">
        <v>162</v>
      </c>
      <c r="AB132" s="30">
        <v>54</v>
      </c>
      <c r="AC132" s="30">
        <v>17.309999999999999</v>
      </c>
      <c r="AD132" s="148">
        <v>-8.1500000000000021</v>
      </c>
      <c r="AE132" s="30"/>
      <c r="AF132" s="149"/>
    </row>
    <row r="133" spans="1:32">
      <c r="A133" s="277"/>
      <c r="B133" s="31" t="s">
        <v>162</v>
      </c>
      <c r="C133" s="30">
        <v>20219</v>
      </c>
      <c r="D133" s="30">
        <v>6066</v>
      </c>
      <c r="E133" s="30">
        <v>2818</v>
      </c>
      <c r="F133" s="30">
        <v>3248</v>
      </c>
      <c r="G133" s="30">
        <v>0.8</v>
      </c>
      <c r="H133" s="30">
        <v>0.2</v>
      </c>
      <c r="I133" s="30">
        <v>0.8</v>
      </c>
      <c r="J133" s="30">
        <v>0</v>
      </c>
      <c r="K133" s="30">
        <v>0.2</v>
      </c>
      <c r="L133" s="30">
        <f t="shared" si="14"/>
        <v>1170.1999999999998</v>
      </c>
      <c r="M133" s="30">
        <f t="shared" si="22"/>
        <v>936.16</v>
      </c>
      <c r="N133" s="30">
        <f t="shared" si="23"/>
        <v>187.23</v>
      </c>
      <c r="O133" s="30">
        <f t="shared" si="24"/>
        <v>46.81</v>
      </c>
      <c r="P133" s="30">
        <f t="shared" si="15"/>
        <v>1036.25</v>
      </c>
      <c r="Q133" s="30">
        <v>830.2</v>
      </c>
      <c r="R133" s="30">
        <v>206.05</v>
      </c>
      <c r="S133" s="151">
        <v>5285</v>
      </c>
      <c r="T133" s="30">
        <f t="shared" si="16"/>
        <v>1014.72</v>
      </c>
      <c r="U133" s="30">
        <f t="shared" si="26"/>
        <v>845.6</v>
      </c>
      <c r="V133" s="30">
        <f t="shared" si="27"/>
        <v>169.12</v>
      </c>
      <c r="W133" s="30">
        <f t="shared" si="19"/>
        <v>21.53000000000003</v>
      </c>
      <c r="X133" s="30">
        <f t="shared" si="28"/>
        <v>-15.399999999999977</v>
      </c>
      <c r="Y133" s="30">
        <f t="shared" si="28"/>
        <v>36.930000000000007</v>
      </c>
      <c r="Z133" s="30">
        <f t="shared" si="21"/>
        <v>932</v>
      </c>
      <c r="AA133" s="31">
        <v>747</v>
      </c>
      <c r="AB133" s="30">
        <v>185</v>
      </c>
      <c r="AC133" s="30">
        <v>142.16999999999999</v>
      </c>
      <c r="AD133" s="148">
        <v>27.689999999999912</v>
      </c>
      <c r="AE133" s="30"/>
      <c r="AF133" s="149"/>
    </row>
    <row r="134" spans="1:32">
      <c r="A134" s="277"/>
      <c r="B134" s="31" t="s">
        <v>163</v>
      </c>
      <c r="C134" s="30">
        <v>30882</v>
      </c>
      <c r="D134" s="30">
        <v>9265</v>
      </c>
      <c r="E134" s="30">
        <v>4303</v>
      </c>
      <c r="F134" s="30">
        <v>4962</v>
      </c>
      <c r="G134" s="30">
        <v>0.8</v>
      </c>
      <c r="H134" s="30">
        <v>0.2</v>
      </c>
      <c r="I134" s="30">
        <v>0.8</v>
      </c>
      <c r="J134" s="30">
        <v>0</v>
      </c>
      <c r="K134" s="30">
        <v>0.2</v>
      </c>
      <c r="L134" s="30">
        <f t="shared" ref="L134:L145" si="29">M134+N134+O134</f>
        <v>1787.1000000000001</v>
      </c>
      <c r="M134" s="30">
        <f t="shared" si="22"/>
        <v>1429.68</v>
      </c>
      <c r="N134" s="30">
        <f t="shared" si="23"/>
        <v>285.94</v>
      </c>
      <c r="O134" s="30">
        <f t="shared" si="24"/>
        <v>71.48</v>
      </c>
      <c r="P134" s="30">
        <f t="shared" ref="P134:P145" si="30">Q134+R134</f>
        <v>1528.5700000000002</v>
      </c>
      <c r="Q134" s="30">
        <v>1224.6300000000001</v>
      </c>
      <c r="R134" s="30">
        <v>303.94</v>
      </c>
      <c r="S134" s="151">
        <v>7855</v>
      </c>
      <c r="T134" s="30">
        <f t="shared" ref="T134:T145" si="31">U134+V134</f>
        <v>1508.1599999999999</v>
      </c>
      <c r="U134" s="30">
        <f t="shared" ref="U134:U145" si="32">ROUND((S134*0.2)*G134,2)</f>
        <v>1256.8</v>
      </c>
      <c r="V134" s="30">
        <f t="shared" ref="V134:V145" si="33">ROUND((S134*0.2)*H134*I134,2)</f>
        <v>251.36</v>
      </c>
      <c r="W134" s="30">
        <f t="shared" ref="W134:W145" si="34">X134+Y134</f>
        <v>20.410000000000139</v>
      </c>
      <c r="X134" s="30">
        <f t="shared" si="28"/>
        <v>-32.169999999999845</v>
      </c>
      <c r="Y134" s="30">
        <f t="shared" si="28"/>
        <v>52.579999999999984</v>
      </c>
      <c r="Z134" s="30">
        <f t="shared" ref="Z134:Z145" si="35">AA134+AB134</f>
        <v>1376</v>
      </c>
      <c r="AA134" s="31">
        <v>1102</v>
      </c>
      <c r="AB134" s="30">
        <v>274</v>
      </c>
      <c r="AC134" s="30">
        <v>250.1</v>
      </c>
      <c r="AD134" s="148">
        <v>69.110000000000042</v>
      </c>
      <c r="AE134" s="30"/>
      <c r="AF134" s="149"/>
    </row>
    <row r="135" spans="1:32">
      <c r="A135" s="277"/>
      <c r="B135" s="31" t="s">
        <v>161</v>
      </c>
      <c r="C135" s="30">
        <v>8660</v>
      </c>
      <c r="D135" s="30">
        <v>2598</v>
      </c>
      <c r="E135" s="30">
        <v>1207</v>
      </c>
      <c r="F135" s="30">
        <v>1391</v>
      </c>
      <c r="G135" s="30">
        <v>0.8</v>
      </c>
      <c r="H135" s="30">
        <v>0.2</v>
      </c>
      <c r="I135" s="30">
        <v>0.7</v>
      </c>
      <c r="J135" s="30">
        <v>0</v>
      </c>
      <c r="K135" s="30">
        <v>0.3</v>
      </c>
      <c r="L135" s="30">
        <f t="shared" si="29"/>
        <v>501.2</v>
      </c>
      <c r="M135" s="30">
        <f t="shared" si="22"/>
        <v>400.96</v>
      </c>
      <c r="N135" s="30">
        <f t="shared" si="23"/>
        <v>70.17</v>
      </c>
      <c r="O135" s="30">
        <f t="shared" si="24"/>
        <v>30.07</v>
      </c>
      <c r="P135" s="30">
        <f t="shared" si="30"/>
        <v>463.49</v>
      </c>
      <c r="Q135" s="30">
        <v>380.8</v>
      </c>
      <c r="R135" s="30">
        <v>82.69</v>
      </c>
      <c r="S135" s="151">
        <v>2560</v>
      </c>
      <c r="T135" s="30">
        <f t="shared" si="31"/>
        <v>481.28000000000003</v>
      </c>
      <c r="U135" s="30">
        <f t="shared" si="32"/>
        <v>409.6</v>
      </c>
      <c r="V135" s="30">
        <f t="shared" si="33"/>
        <v>71.680000000000007</v>
      </c>
      <c r="W135" s="30">
        <f t="shared" si="34"/>
        <v>-17.79000000000002</v>
      </c>
      <c r="X135" s="30">
        <f t="shared" si="28"/>
        <v>-28.800000000000011</v>
      </c>
      <c r="Y135" s="30">
        <f t="shared" si="28"/>
        <v>11.009999999999991</v>
      </c>
      <c r="Z135" s="30">
        <f t="shared" si="35"/>
        <v>417</v>
      </c>
      <c r="AA135" s="31">
        <v>343</v>
      </c>
      <c r="AB135" s="30">
        <v>74</v>
      </c>
      <c r="AC135" s="30">
        <v>60.3</v>
      </c>
      <c r="AD135" s="148">
        <v>11.620000000000019</v>
      </c>
      <c r="AE135" s="30"/>
      <c r="AF135" s="149"/>
    </row>
    <row r="136" spans="1:32">
      <c r="A136" s="278"/>
      <c r="B136" s="31" t="s">
        <v>160</v>
      </c>
      <c r="C136" s="30">
        <v>17807</v>
      </c>
      <c r="D136" s="30">
        <v>5342</v>
      </c>
      <c r="E136" s="30">
        <v>2934</v>
      </c>
      <c r="F136" s="30">
        <v>2408</v>
      </c>
      <c r="G136" s="30">
        <v>0.6</v>
      </c>
      <c r="H136" s="30">
        <v>0.4</v>
      </c>
      <c r="I136" s="30">
        <v>0.8</v>
      </c>
      <c r="J136" s="30">
        <v>0</v>
      </c>
      <c r="K136" s="30">
        <v>0.2</v>
      </c>
      <c r="L136" s="30">
        <f t="shared" si="29"/>
        <v>1121.0000000000002</v>
      </c>
      <c r="M136" s="30">
        <f t="shared" si="22"/>
        <v>672.6</v>
      </c>
      <c r="N136" s="30">
        <f t="shared" si="23"/>
        <v>358.72</v>
      </c>
      <c r="O136" s="30">
        <f t="shared" si="24"/>
        <v>89.68</v>
      </c>
      <c r="P136" s="30">
        <f t="shared" si="30"/>
        <v>1071.29</v>
      </c>
      <c r="Q136" s="30">
        <v>644.64</v>
      </c>
      <c r="R136" s="30">
        <v>426.65</v>
      </c>
      <c r="S136" s="151">
        <v>4609</v>
      </c>
      <c r="T136" s="30">
        <f t="shared" si="31"/>
        <v>848.06000000000006</v>
      </c>
      <c r="U136" s="30">
        <f t="shared" si="32"/>
        <v>553.08000000000004</v>
      </c>
      <c r="V136" s="30">
        <f t="shared" si="33"/>
        <v>294.98</v>
      </c>
      <c r="W136" s="30">
        <f t="shared" si="34"/>
        <v>223.2299999999999</v>
      </c>
      <c r="X136" s="30">
        <f t="shared" si="28"/>
        <v>91.559999999999945</v>
      </c>
      <c r="Y136" s="30">
        <f t="shared" si="28"/>
        <v>131.66999999999996</v>
      </c>
      <c r="Z136" s="30">
        <f t="shared" si="35"/>
        <v>964</v>
      </c>
      <c r="AA136" s="31">
        <v>580</v>
      </c>
      <c r="AB136" s="30">
        <v>384</v>
      </c>
      <c r="AC136" s="30">
        <v>0.72</v>
      </c>
      <c r="AD136" s="148">
        <v>-156.62999999999974</v>
      </c>
      <c r="AE136" s="30"/>
      <c r="AF136" s="149"/>
    </row>
    <row r="137" spans="1:32" ht="28.5" customHeight="1">
      <c r="A137" s="276" t="s">
        <v>180</v>
      </c>
      <c r="B137" s="31" t="s">
        <v>183</v>
      </c>
      <c r="C137" s="30">
        <v>5170</v>
      </c>
      <c r="D137" s="30">
        <v>1551</v>
      </c>
      <c r="E137" s="30">
        <v>1213</v>
      </c>
      <c r="F137" s="30">
        <v>338</v>
      </c>
      <c r="G137" s="30">
        <v>0.8</v>
      </c>
      <c r="H137" s="30">
        <v>0.2</v>
      </c>
      <c r="I137" s="30">
        <v>0</v>
      </c>
      <c r="J137" s="30">
        <v>1</v>
      </c>
      <c r="K137" s="30">
        <v>0</v>
      </c>
      <c r="L137" s="30">
        <f t="shared" si="29"/>
        <v>397.70000000000005</v>
      </c>
      <c r="M137" s="30">
        <f t="shared" si="22"/>
        <v>318.16000000000003</v>
      </c>
      <c r="N137" s="30">
        <f t="shared" si="23"/>
        <v>0</v>
      </c>
      <c r="O137" s="30">
        <f t="shared" si="24"/>
        <v>79.540000000000006</v>
      </c>
      <c r="P137" s="30">
        <f t="shared" si="30"/>
        <v>314.7</v>
      </c>
      <c r="Q137" s="30">
        <v>314.7</v>
      </c>
      <c r="R137" s="30">
        <v>0</v>
      </c>
      <c r="S137" s="151">
        <v>1747</v>
      </c>
      <c r="T137" s="30">
        <f t="shared" si="31"/>
        <v>279.52</v>
      </c>
      <c r="U137" s="30">
        <f t="shared" si="32"/>
        <v>279.52</v>
      </c>
      <c r="V137" s="30">
        <f t="shared" si="33"/>
        <v>0</v>
      </c>
      <c r="W137" s="30">
        <f t="shared" si="34"/>
        <v>35.180000000000007</v>
      </c>
      <c r="X137" s="30">
        <f t="shared" si="28"/>
        <v>35.180000000000007</v>
      </c>
      <c r="Y137" s="30">
        <f t="shared" si="28"/>
        <v>0</v>
      </c>
      <c r="Z137" s="30">
        <f t="shared" si="35"/>
        <v>283</v>
      </c>
      <c r="AA137" s="31">
        <v>283</v>
      </c>
      <c r="AB137" s="30">
        <v>0</v>
      </c>
      <c r="AC137" s="30">
        <v>-0.01</v>
      </c>
      <c r="AD137" s="148">
        <v>-9.9999999999818099E-3</v>
      </c>
      <c r="AE137" s="30"/>
      <c r="AF137" s="149"/>
    </row>
    <row r="138" spans="1:32" ht="28.5" customHeight="1">
      <c r="A138" s="277"/>
      <c r="B138" s="31" t="s">
        <v>184</v>
      </c>
      <c r="C138" s="30">
        <v>7974</v>
      </c>
      <c r="D138" s="30">
        <v>2392</v>
      </c>
      <c r="E138" s="30">
        <v>1111</v>
      </c>
      <c r="F138" s="30">
        <v>1281</v>
      </c>
      <c r="G138" s="30">
        <v>0.8</v>
      </c>
      <c r="H138" s="30">
        <v>0.2</v>
      </c>
      <c r="I138" s="30">
        <v>0.8</v>
      </c>
      <c r="J138" s="30">
        <v>0</v>
      </c>
      <c r="K138" s="30">
        <v>0.2</v>
      </c>
      <c r="L138" s="30">
        <f t="shared" si="29"/>
        <v>461.4</v>
      </c>
      <c r="M138" s="30">
        <f t="shared" ref="M138:M145" si="36">ROUND((E138*0.3+F138*0.1)*G138,2)</f>
        <v>369.12</v>
      </c>
      <c r="N138" s="30">
        <f t="shared" ref="N138:N145" si="37">ROUND((E138*0.3+F138*0.1)*H138*I138,2)</f>
        <v>73.819999999999993</v>
      </c>
      <c r="O138" s="30">
        <f t="shared" ref="O138:O145" si="38">ROUND((E138*0.3+F138*0.1)*H138*(1-I138),2)</f>
        <v>18.46</v>
      </c>
      <c r="P138" s="30">
        <f t="shared" si="30"/>
        <v>396.51</v>
      </c>
      <c r="Q138" s="30">
        <v>317.67</v>
      </c>
      <c r="R138" s="30">
        <v>78.84</v>
      </c>
      <c r="S138" s="151">
        <v>1640</v>
      </c>
      <c r="T138" s="30">
        <f t="shared" si="31"/>
        <v>314.88</v>
      </c>
      <c r="U138" s="30">
        <f t="shared" si="32"/>
        <v>262.39999999999998</v>
      </c>
      <c r="V138" s="30">
        <f t="shared" si="33"/>
        <v>52.48</v>
      </c>
      <c r="W138" s="30">
        <f t="shared" si="34"/>
        <v>81.630000000000052</v>
      </c>
      <c r="X138" s="30">
        <f t="shared" si="28"/>
        <v>55.270000000000039</v>
      </c>
      <c r="Y138" s="30">
        <f t="shared" si="28"/>
        <v>26.360000000000007</v>
      </c>
      <c r="Z138" s="30">
        <f t="shared" si="35"/>
        <v>357</v>
      </c>
      <c r="AA138" s="31">
        <v>286</v>
      </c>
      <c r="AB138" s="30">
        <v>71</v>
      </c>
      <c r="AC138" s="30">
        <v>19.36</v>
      </c>
      <c r="AD138" s="148">
        <v>-15.050000000000054</v>
      </c>
      <c r="AE138" s="30"/>
      <c r="AF138" s="149"/>
    </row>
    <row r="139" spans="1:32" ht="28.5" customHeight="1">
      <c r="A139" s="277"/>
      <c r="B139" s="31" t="s">
        <v>185</v>
      </c>
      <c r="C139" s="30">
        <v>5278</v>
      </c>
      <c r="D139" s="30">
        <v>1583</v>
      </c>
      <c r="E139" s="30">
        <v>1141</v>
      </c>
      <c r="F139" s="30">
        <v>442</v>
      </c>
      <c r="G139" s="30">
        <v>0.8</v>
      </c>
      <c r="H139" s="30">
        <v>0.2</v>
      </c>
      <c r="I139" s="30">
        <v>0.8</v>
      </c>
      <c r="J139" s="30">
        <v>0</v>
      </c>
      <c r="K139" s="30">
        <v>0.2</v>
      </c>
      <c r="L139" s="30">
        <f t="shared" si="29"/>
        <v>386.49999999999994</v>
      </c>
      <c r="M139" s="30">
        <f t="shared" si="36"/>
        <v>309.2</v>
      </c>
      <c r="N139" s="30">
        <f t="shared" si="37"/>
        <v>61.84</v>
      </c>
      <c r="O139" s="30">
        <f t="shared" si="38"/>
        <v>15.46</v>
      </c>
      <c r="P139" s="30">
        <f t="shared" si="30"/>
        <v>356.41</v>
      </c>
      <c r="Q139" s="30">
        <v>285.54000000000002</v>
      </c>
      <c r="R139" s="30">
        <v>70.87</v>
      </c>
      <c r="S139" s="151">
        <v>1266</v>
      </c>
      <c r="T139" s="30">
        <f t="shared" si="31"/>
        <v>243.07</v>
      </c>
      <c r="U139" s="30">
        <f t="shared" si="32"/>
        <v>202.56</v>
      </c>
      <c r="V139" s="30">
        <f t="shared" si="33"/>
        <v>40.51</v>
      </c>
      <c r="W139" s="30">
        <f t="shared" si="34"/>
        <v>113.34000000000003</v>
      </c>
      <c r="X139" s="30">
        <f t="shared" si="28"/>
        <v>82.980000000000018</v>
      </c>
      <c r="Y139" s="30">
        <f t="shared" si="28"/>
        <v>30.360000000000007</v>
      </c>
      <c r="Z139" s="30">
        <f t="shared" si="35"/>
        <v>321</v>
      </c>
      <c r="AA139" s="31">
        <v>257</v>
      </c>
      <c r="AB139" s="30">
        <v>64</v>
      </c>
      <c r="AC139" s="30">
        <v>-21.39</v>
      </c>
      <c r="AD139" s="148">
        <v>-41.910000000000068</v>
      </c>
      <c r="AE139" s="30"/>
      <c r="AF139" s="149"/>
    </row>
    <row r="140" spans="1:32" ht="28.5" customHeight="1">
      <c r="A140" s="277"/>
      <c r="B140" s="31" t="s">
        <v>186</v>
      </c>
      <c r="C140" s="30">
        <v>7182</v>
      </c>
      <c r="D140" s="30">
        <v>2155</v>
      </c>
      <c r="E140" s="30">
        <v>1596</v>
      </c>
      <c r="F140" s="30">
        <v>559</v>
      </c>
      <c r="G140" s="30">
        <v>0.8</v>
      </c>
      <c r="H140" s="30">
        <v>0.2</v>
      </c>
      <c r="I140" s="30">
        <v>0.8</v>
      </c>
      <c r="J140" s="30">
        <v>0</v>
      </c>
      <c r="K140" s="30">
        <v>0.2</v>
      </c>
      <c r="L140" s="30">
        <f t="shared" si="29"/>
        <v>534.69999999999993</v>
      </c>
      <c r="M140" s="30">
        <f t="shared" si="36"/>
        <v>427.76</v>
      </c>
      <c r="N140" s="30">
        <f t="shared" si="37"/>
        <v>85.55</v>
      </c>
      <c r="O140" s="30">
        <f t="shared" si="38"/>
        <v>21.39</v>
      </c>
      <c r="P140" s="30">
        <f t="shared" si="30"/>
        <v>460.19</v>
      </c>
      <c r="Q140" s="30">
        <v>368.69</v>
      </c>
      <c r="R140" s="30">
        <v>91.5</v>
      </c>
      <c r="S140" s="151">
        <v>1826</v>
      </c>
      <c r="T140" s="30">
        <f t="shared" si="31"/>
        <v>350.59000000000003</v>
      </c>
      <c r="U140" s="30">
        <f t="shared" si="32"/>
        <v>292.16000000000003</v>
      </c>
      <c r="V140" s="30">
        <f t="shared" si="33"/>
        <v>58.43</v>
      </c>
      <c r="W140" s="30">
        <f t="shared" si="34"/>
        <v>109.59999999999997</v>
      </c>
      <c r="X140" s="30">
        <f t="shared" si="28"/>
        <v>76.529999999999973</v>
      </c>
      <c r="Y140" s="30">
        <f t="shared" si="28"/>
        <v>33.07</v>
      </c>
      <c r="Z140" s="30">
        <f t="shared" si="35"/>
        <v>414</v>
      </c>
      <c r="AA140" s="31">
        <v>332</v>
      </c>
      <c r="AB140" s="30">
        <v>82</v>
      </c>
      <c r="AC140" s="30">
        <v>13.36</v>
      </c>
      <c r="AD140" s="148">
        <v>-23.65000000000002</v>
      </c>
      <c r="AE140" s="30"/>
      <c r="AF140" s="149"/>
    </row>
    <row r="141" spans="1:32" ht="28.5" customHeight="1">
      <c r="A141" s="277"/>
      <c r="B141" s="31" t="s">
        <v>187</v>
      </c>
      <c r="C141" s="30">
        <v>6037</v>
      </c>
      <c r="D141" s="30">
        <v>1811</v>
      </c>
      <c r="E141" s="30">
        <v>1431</v>
      </c>
      <c r="F141" s="30">
        <v>380</v>
      </c>
      <c r="G141" s="30">
        <v>0.8</v>
      </c>
      <c r="H141" s="30">
        <v>0.2</v>
      </c>
      <c r="I141" s="30">
        <v>0.8</v>
      </c>
      <c r="J141" s="30">
        <v>0</v>
      </c>
      <c r="K141" s="30">
        <v>0.2</v>
      </c>
      <c r="L141" s="30">
        <f t="shared" si="29"/>
        <v>467.29999999999995</v>
      </c>
      <c r="M141" s="30">
        <f t="shared" si="36"/>
        <v>373.84</v>
      </c>
      <c r="N141" s="30">
        <f t="shared" si="37"/>
        <v>74.77</v>
      </c>
      <c r="O141" s="30">
        <f t="shared" si="38"/>
        <v>18.690000000000001</v>
      </c>
      <c r="P141" s="30">
        <f t="shared" si="30"/>
        <v>415.34000000000003</v>
      </c>
      <c r="Q141" s="30">
        <v>332.75</v>
      </c>
      <c r="R141" s="30">
        <v>82.59</v>
      </c>
      <c r="S141" s="151">
        <v>1492</v>
      </c>
      <c r="T141" s="30">
        <f t="shared" si="31"/>
        <v>286.45999999999998</v>
      </c>
      <c r="U141" s="30">
        <f t="shared" si="32"/>
        <v>238.72</v>
      </c>
      <c r="V141" s="30">
        <f t="shared" si="33"/>
        <v>47.74</v>
      </c>
      <c r="W141" s="30">
        <f t="shared" si="34"/>
        <v>128.88</v>
      </c>
      <c r="X141" s="30">
        <f t="shared" si="28"/>
        <v>94.03</v>
      </c>
      <c r="Y141" s="30">
        <f t="shared" si="28"/>
        <v>34.85</v>
      </c>
      <c r="Z141" s="30">
        <f t="shared" si="35"/>
        <v>373</v>
      </c>
      <c r="AA141" s="31">
        <v>299</v>
      </c>
      <c r="AB141" s="30">
        <v>74</v>
      </c>
      <c r="AC141" s="30">
        <v>-13.34</v>
      </c>
      <c r="AD141" s="148">
        <v>-39.930000000000035</v>
      </c>
      <c r="AE141" s="30"/>
      <c r="AF141" s="149"/>
    </row>
    <row r="142" spans="1:32" ht="28.5" customHeight="1">
      <c r="A142" s="277"/>
      <c r="B142" s="31" t="s">
        <v>188</v>
      </c>
      <c r="C142" s="30">
        <v>4455</v>
      </c>
      <c r="D142" s="30">
        <v>1495</v>
      </c>
      <c r="E142" s="30">
        <v>1495</v>
      </c>
      <c r="F142" s="30">
        <v>0</v>
      </c>
      <c r="G142" s="30">
        <v>0.8</v>
      </c>
      <c r="H142" s="30">
        <v>0.2</v>
      </c>
      <c r="I142" s="30">
        <v>0.8</v>
      </c>
      <c r="J142" s="30">
        <v>0</v>
      </c>
      <c r="K142" s="30">
        <v>0.2</v>
      </c>
      <c r="L142" s="30">
        <f t="shared" si="29"/>
        <v>448.5</v>
      </c>
      <c r="M142" s="30">
        <f t="shared" si="36"/>
        <v>358.8</v>
      </c>
      <c r="N142" s="30">
        <f t="shared" si="37"/>
        <v>71.760000000000005</v>
      </c>
      <c r="O142" s="30">
        <f t="shared" si="38"/>
        <v>17.940000000000001</v>
      </c>
      <c r="P142" s="30">
        <f t="shared" si="30"/>
        <v>390.91</v>
      </c>
      <c r="Q142" s="30">
        <v>313.18</v>
      </c>
      <c r="R142" s="30">
        <v>77.73</v>
      </c>
      <c r="S142" s="151">
        <v>1732</v>
      </c>
      <c r="T142" s="30">
        <f t="shared" si="31"/>
        <v>332.54</v>
      </c>
      <c r="U142" s="30">
        <f t="shared" si="32"/>
        <v>277.12</v>
      </c>
      <c r="V142" s="30">
        <f t="shared" si="33"/>
        <v>55.42</v>
      </c>
      <c r="W142" s="30">
        <f t="shared" si="34"/>
        <v>58.370000000000005</v>
      </c>
      <c r="X142" s="30">
        <f t="shared" si="28"/>
        <v>36.06</v>
      </c>
      <c r="Y142" s="30">
        <f t="shared" si="28"/>
        <v>22.310000000000002</v>
      </c>
      <c r="Z142" s="30">
        <f t="shared" si="35"/>
        <v>352</v>
      </c>
      <c r="AA142" s="31">
        <v>282</v>
      </c>
      <c r="AB142" s="30">
        <v>70</v>
      </c>
      <c r="AC142" s="30">
        <v>28.31</v>
      </c>
      <c r="AD142" s="148">
        <v>-8.120000000000001</v>
      </c>
      <c r="AE142" s="30"/>
      <c r="AF142" s="149"/>
    </row>
    <row r="143" spans="1:32" ht="28.5" customHeight="1">
      <c r="A143" s="277"/>
      <c r="B143" s="153" t="s">
        <v>189</v>
      </c>
      <c r="C143" s="30">
        <v>1899</v>
      </c>
      <c r="D143" s="30">
        <v>570</v>
      </c>
      <c r="E143" s="30">
        <v>513</v>
      </c>
      <c r="F143" s="30">
        <v>57</v>
      </c>
      <c r="G143" s="30">
        <v>0.8</v>
      </c>
      <c r="H143" s="30">
        <v>0.2</v>
      </c>
      <c r="I143" s="30">
        <v>0.8</v>
      </c>
      <c r="J143" s="30">
        <v>0</v>
      </c>
      <c r="K143" s="30">
        <v>0.2</v>
      </c>
      <c r="L143" s="30">
        <f t="shared" si="29"/>
        <v>159.6</v>
      </c>
      <c r="M143" s="30">
        <f t="shared" si="36"/>
        <v>127.68</v>
      </c>
      <c r="N143" s="30">
        <f t="shared" si="37"/>
        <v>25.54</v>
      </c>
      <c r="O143" s="30">
        <f t="shared" si="38"/>
        <v>6.38</v>
      </c>
      <c r="P143" s="30">
        <f t="shared" si="30"/>
        <v>143.22999999999999</v>
      </c>
      <c r="Q143" s="30">
        <v>114.75</v>
      </c>
      <c r="R143" s="30">
        <v>28.48</v>
      </c>
      <c r="S143" s="151">
        <v>675</v>
      </c>
      <c r="T143" s="30">
        <f t="shared" si="31"/>
        <v>129.6</v>
      </c>
      <c r="U143" s="30">
        <f t="shared" si="32"/>
        <v>108</v>
      </c>
      <c r="V143" s="30">
        <f t="shared" si="33"/>
        <v>21.6</v>
      </c>
      <c r="W143" s="30">
        <f t="shared" si="34"/>
        <v>13.629999999999999</v>
      </c>
      <c r="X143" s="30">
        <f t="shared" si="28"/>
        <v>6.75</v>
      </c>
      <c r="Y143" s="30">
        <f t="shared" si="28"/>
        <v>6.879999999999999</v>
      </c>
      <c r="Z143" s="30">
        <f t="shared" si="35"/>
        <v>129</v>
      </c>
      <c r="AA143" s="31">
        <v>103</v>
      </c>
      <c r="AB143" s="30">
        <v>26</v>
      </c>
      <c r="AC143" s="30">
        <v>12.46</v>
      </c>
      <c r="AD143" s="148">
        <v>-1.8699999999999974</v>
      </c>
      <c r="AE143" s="30"/>
      <c r="AF143" s="149"/>
    </row>
    <row r="144" spans="1:32" ht="28.5" customHeight="1">
      <c r="A144" s="277"/>
      <c r="B144" s="31" t="s">
        <v>190</v>
      </c>
      <c r="C144" s="30">
        <v>7839</v>
      </c>
      <c r="D144" s="30">
        <v>2352</v>
      </c>
      <c r="E144" s="30">
        <v>2308</v>
      </c>
      <c r="F144" s="30">
        <v>44</v>
      </c>
      <c r="G144" s="30">
        <v>0.8</v>
      </c>
      <c r="H144" s="30">
        <v>0.2</v>
      </c>
      <c r="I144" s="30">
        <v>0.8</v>
      </c>
      <c r="J144" s="30">
        <v>0</v>
      </c>
      <c r="K144" s="30">
        <v>0.2</v>
      </c>
      <c r="L144" s="30">
        <f t="shared" si="29"/>
        <v>696.80000000000007</v>
      </c>
      <c r="M144" s="30">
        <f t="shared" si="36"/>
        <v>557.44000000000005</v>
      </c>
      <c r="N144" s="30">
        <f t="shared" si="37"/>
        <v>111.49</v>
      </c>
      <c r="O144" s="30">
        <f t="shared" si="38"/>
        <v>27.87</v>
      </c>
      <c r="P144" s="30">
        <f t="shared" si="30"/>
        <v>658.83</v>
      </c>
      <c r="Q144" s="30">
        <v>527.83000000000004</v>
      </c>
      <c r="R144" s="30">
        <v>131</v>
      </c>
      <c r="S144" s="151">
        <v>2545</v>
      </c>
      <c r="T144" s="30">
        <f t="shared" si="31"/>
        <v>488.64</v>
      </c>
      <c r="U144" s="30">
        <f t="shared" si="32"/>
        <v>407.2</v>
      </c>
      <c r="V144" s="30">
        <f t="shared" si="33"/>
        <v>81.44</v>
      </c>
      <c r="W144" s="30">
        <f t="shared" si="34"/>
        <v>170.19000000000005</v>
      </c>
      <c r="X144" s="30">
        <f t="shared" si="28"/>
        <v>120.63000000000005</v>
      </c>
      <c r="Y144" s="30">
        <f t="shared" si="28"/>
        <v>49.56</v>
      </c>
      <c r="Z144" s="30">
        <f t="shared" si="35"/>
        <v>593</v>
      </c>
      <c r="AA144" s="31">
        <v>475</v>
      </c>
      <c r="AB144" s="30">
        <v>118</v>
      </c>
      <c r="AC144" s="30">
        <v>-26.54</v>
      </c>
      <c r="AD144" s="148">
        <v>-67.72</v>
      </c>
      <c r="AE144" s="30"/>
      <c r="AF144" s="152"/>
    </row>
    <row r="145" spans="1:32" ht="28.5" customHeight="1">
      <c r="A145" s="278"/>
      <c r="B145" s="31" t="s">
        <v>191</v>
      </c>
      <c r="C145" s="30">
        <v>10008</v>
      </c>
      <c r="D145" s="30">
        <v>3002</v>
      </c>
      <c r="E145" s="30">
        <v>1981</v>
      </c>
      <c r="F145" s="30">
        <v>1021</v>
      </c>
      <c r="G145" s="30">
        <v>0.8</v>
      </c>
      <c r="H145" s="30">
        <v>0.2</v>
      </c>
      <c r="I145" s="30">
        <v>0.8</v>
      </c>
      <c r="J145" s="30">
        <v>0</v>
      </c>
      <c r="K145" s="30">
        <v>0.2</v>
      </c>
      <c r="L145" s="30">
        <f t="shared" si="29"/>
        <v>696.4</v>
      </c>
      <c r="M145" s="30">
        <f t="shared" si="36"/>
        <v>557.12</v>
      </c>
      <c r="N145" s="30">
        <f t="shared" si="37"/>
        <v>111.42</v>
      </c>
      <c r="O145" s="30">
        <f t="shared" si="38"/>
        <v>27.86</v>
      </c>
      <c r="P145" s="30">
        <f t="shared" si="30"/>
        <v>616.73</v>
      </c>
      <c r="Q145" s="30">
        <v>494.1</v>
      </c>
      <c r="R145" s="30">
        <v>122.63</v>
      </c>
      <c r="S145" s="151">
        <v>1984</v>
      </c>
      <c r="T145" s="30">
        <f t="shared" si="31"/>
        <v>380.93</v>
      </c>
      <c r="U145" s="30">
        <f t="shared" si="32"/>
        <v>317.44</v>
      </c>
      <c r="V145" s="30">
        <f t="shared" si="33"/>
        <v>63.49</v>
      </c>
      <c r="W145" s="30">
        <f t="shared" si="34"/>
        <v>235.8</v>
      </c>
      <c r="X145" s="30">
        <f t="shared" si="28"/>
        <v>176.66000000000003</v>
      </c>
      <c r="Y145" s="30">
        <f t="shared" si="28"/>
        <v>59.139999999999993</v>
      </c>
      <c r="Z145" s="30">
        <f t="shared" si="35"/>
        <v>557</v>
      </c>
      <c r="AA145" s="31">
        <v>447</v>
      </c>
      <c r="AB145" s="30">
        <v>110</v>
      </c>
      <c r="AC145" s="30">
        <v>-51.36</v>
      </c>
      <c r="AD145" s="148">
        <v>-72.900000000000048</v>
      </c>
      <c r="AE145" s="30"/>
      <c r="AF145" s="152"/>
    </row>
  </sheetData>
  <mergeCells count="36">
    <mergeCell ref="A116:A129"/>
    <mergeCell ref="A130:A136"/>
    <mergeCell ref="A137:A145"/>
    <mergeCell ref="A65:A78"/>
    <mergeCell ref="A79:A83"/>
    <mergeCell ref="A84:A91"/>
    <mergeCell ref="A92:A103"/>
    <mergeCell ref="A104:A115"/>
    <mergeCell ref="A19:A24"/>
    <mergeCell ref="A25:A30"/>
    <mergeCell ref="A31:A41"/>
    <mergeCell ref="A42:A53"/>
    <mergeCell ref="A54:A64"/>
    <mergeCell ref="AC4:AC6"/>
    <mergeCell ref="AD4:AD6"/>
    <mergeCell ref="AE4:AE7"/>
    <mergeCell ref="AF4:AF7"/>
    <mergeCell ref="A9:A18"/>
    <mergeCell ref="Z4:AB6"/>
    <mergeCell ref="D4:F5"/>
    <mergeCell ref="G4:K5"/>
    <mergeCell ref="P5:R6"/>
    <mergeCell ref="S5:V6"/>
    <mergeCell ref="W5:Y6"/>
    <mergeCell ref="P4:Y4"/>
    <mergeCell ref="E6:F6"/>
    <mergeCell ref="A4:A7"/>
    <mergeCell ref="B4:B7"/>
    <mergeCell ref="C4:C7"/>
    <mergeCell ref="K6:K7"/>
    <mergeCell ref="L4:O6"/>
    <mergeCell ref="D6:D7"/>
    <mergeCell ref="G6:G7"/>
    <mergeCell ref="H6:H7"/>
    <mergeCell ref="I6:I7"/>
    <mergeCell ref="J6:J7"/>
  </mergeCells>
  <phoneticPr fontId="26" type="noConversion"/>
  <conditionalFormatting sqref="A1">
    <cfRule type="duplicateValues" dxfId="2" priority="1"/>
  </conditionalFormatting>
  <conditionalFormatting sqref="B9:B145">
    <cfRule type="duplicateValues" dxfId="1" priority="3"/>
  </conditionalFormatting>
  <pageMargins left="0.25" right="0.25" top="0.75" bottom="0.75" header="0.3" footer="0.3"/>
  <pageSetup paperSize="8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45"/>
  <sheetViews>
    <sheetView workbookViewId="0">
      <pane xSplit="2" ySplit="8" topLeftCell="C59" activePane="bottomRight" state="frozen"/>
      <selection pane="topRight"/>
      <selection pane="bottomLeft"/>
      <selection pane="bottomRight" activeCell="G73" sqref="G73"/>
    </sheetView>
  </sheetViews>
  <sheetFormatPr defaultColWidth="9" defaultRowHeight="14.25"/>
  <cols>
    <col min="1" max="1" width="12.375" style="155" customWidth="1"/>
    <col min="2" max="2" width="19.875" style="154" customWidth="1"/>
    <col min="3" max="3" width="8.125" style="155" customWidth="1"/>
    <col min="4" max="5" width="7.5" style="155" customWidth="1"/>
    <col min="6" max="8" width="4.75" style="155" customWidth="1"/>
    <col min="9" max="9" width="6.5" style="155" customWidth="1"/>
    <col min="10" max="10" width="7.25" style="155" customWidth="1"/>
    <col min="11" max="11" width="14.125" style="155" customWidth="1"/>
    <col min="12" max="12" width="11" style="155" customWidth="1"/>
    <col min="13" max="13" width="11.25" style="155" customWidth="1"/>
    <col min="14" max="14" width="12.25" style="155" customWidth="1"/>
    <col min="15" max="15" width="10" style="155" customWidth="1"/>
    <col min="16" max="16" width="11.25" style="155" customWidth="1"/>
    <col min="17" max="17" width="10.375" style="155" customWidth="1"/>
    <col min="18" max="18" width="17.625" style="155" customWidth="1"/>
    <col min="19" max="19" width="12.5" style="155" customWidth="1"/>
    <col min="20" max="20" width="19" style="156" customWidth="1"/>
    <col min="21" max="16384" width="9" style="144"/>
  </cols>
  <sheetData>
    <row r="1" spans="1:20">
      <c r="A1" s="155" t="s">
        <v>417</v>
      </c>
    </row>
    <row r="2" spans="1:20" ht="30.6" customHeight="1">
      <c r="A2" s="279" t="s">
        <v>453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1:20" s="1" customFormat="1" ht="17.45" customHeight="1">
      <c r="A3" s="181"/>
      <c r="B3" s="182"/>
      <c r="D3" s="181"/>
      <c r="E3" s="181"/>
      <c r="O3" s="181"/>
      <c r="P3" s="181"/>
      <c r="Q3" s="181"/>
      <c r="R3" s="181"/>
      <c r="S3" s="280" t="s">
        <v>248</v>
      </c>
      <c r="T3" s="280"/>
    </row>
    <row r="4" spans="1:20" s="145" customFormat="1" ht="97.5" customHeight="1">
      <c r="A4" s="286" t="s">
        <v>192</v>
      </c>
      <c r="B4" s="286" t="s">
        <v>227</v>
      </c>
      <c r="C4" s="281" t="s">
        <v>249</v>
      </c>
      <c r="D4" s="281"/>
      <c r="E4" s="281"/>
      <c r="F4" s="282" t="s">
        <v>230</v>
      </c>
      <c r="G4" s="282"/>
      <c r="H4" s="282"/>
      <c r="I4" s="282"/>
      <c r="J4" s="282"/>
      <c r="K4" s="283" t="s">
        <v>250</v>
      </c>
      <c r="L4" s="284"/>
      <c r="M4" s="284"/>
      <c r="N4" s="285"/>
      <c r="O4" s="283" t="s">
        <v>251</v>
      </c>
      <c r="P4" s="284"/>
      <c r="Q4" s="285"/>
      <c r="R4" s="183" t="s">
        <v>421</v>
      </c>
      <c r="S4" s="184" t="s">
        <v>252</v>
      </c>
      <c r="T4" s="286" t="s">
        <v>9</v>
      </c>
    </row>
    <row r="5" spans="1:20" s="145" customFormat="1" ht="27.6" customHeight="1">
      <c r="A5" s="287"/>
      <c r="B5" s="287"/>
      <c r="C5" s="281" t="s">
        <v>253</v>
      </c>
      <c r="D5" s="281" t="s">
        <v>254</v>
      </c>
      <c r="E5" s="281" t="s">
        <v>255</v>
      </c>
      <c r="F5" s="290" t="s">
        <v>204</v>
      </c>
      <c r="G5" s="290" t="s">
        <v>205</v>
      </c>
      <c r="H5" s="290" t="s">
        <v>206</v>
      </c>
      <c r="I5" s="290" t="s">
        <v>239</v>
      </c>
      <c r="J5" s="290" t="s">
        <v>240</v>
      </c>
      <c r="K5" s="290" t="s">
        <v>10</v>
      </c>
      <c r="L5" s="290" t="s">
        <v>204</v>
      </c>
      <c r="M5" s="290" t="s">
        <v>206</v>
      </c>
      <c r="N5" s="291" t="s">
        <v>243</v>
      </c>
      <c r="O5" s="293" t="s">
        <v>10</v>
      </c>
      <c r="P5" s="290" t="s">
        <v>204</v>
      </c>
      <c r="Q5" s="293" t="s">
        <v>206</v>
      </c>
      <c r="R5" s="286" t="s">
        <v>204</v>
      </c>
      <c r="S5" s="293" t="s">
        <v>206</v>
      </c>
      <c r="T5" s="287"/>
    </row>
    <row r="6" spans="1:20" s="145" customFormat="1" ht="27.6" customHeight="1">
      <c r="A6" s="288"/>
      <c r="B6" s="288"/>
      <c r="C6" s="289"/>
      <c r="D6" s="289"/>
      <c r="E6" s="289"/>
      <c r="F6" s="282" t="s">
        <v>204</v>
      </c>
      <c r="G6" s="282" t="s">
        <v>205</v>
      </c>
      <c r="H6" s="282" t="s">
        <v>206</v>
      </c>
      <c r="I6" s="282" t="s">
        <v>207</v>
      </c>
      <c r="J6" s="282" t="s">
        <v>208</v>
      </c>
      <c r="K6" s="290"/>
      <c r="L6" s="290"/>
      <c r="M6" s="290"/>
      <c r="N6" s="292"/>
      <c r="O6" s="293"/>
      <c r="P6" s="290"/>
      <c r="Q6" s="293"/>
      <c r="R6" s="288"/>
      <c r="S6" s="293"/>
      <c r="T6" s="288"/>
    </row>
    <row r="7" spans="1:20" s="147" customFormat="1" ht="27" hidden="1" customHeight="1">
      <c r="A7" s="146" t="s">
        <v>209</v>
      </c>
      <c r="B7" s="146" t="s">
        <v>245</v>
      </c>
      <c r="C7" s="146"/>
      <c r="D7" s="146"/>
      <c r="E7" s="146"/>
      <c r="F7" s="146"/>
      <c r="G7" s="146"/>
      <c r="H7" s="146"/>
      <c r="I7" s="146"/>
      <c r="J7" s="146"/>
      <c r="K7" s="146"/>
      <c r="L7" s="146">
        <v>14068</v>
      </c>
      <c r="M7" s="146" t="e">
        <f>#REF!-#REF!</f>
        <v>#REF!</v>
      </c>
      <c r="N7" s="146"/>
      <c r="O7" s="146"/>
      <c r="P7" s="146">
        <v>12296</v>
      </c>
      <c r="Q7" s="146"/>
      <c r="R7" s="146"/>
      <c r="S7" s="146"/>
      <c r="T7" s="185"/>
    </row>
    <row r="8" spans="1:20" s="147" customFormat="1" ht="46.5" customHeight="1">
      <c r="A8" s="146" t="s">
        <v>210</v>
      </c>
      <c r="B8" s="146" t="s">
        <v>3</v>
      </c>
      <c r="C8" s="146">
        <f>SUM(C9:C145)</f>
        <v>112308</v>
      </c>
      <c r="D8" s="146">
        <f>SUM(D9:D145)</f>
        <v>30695</v>
      </c>
      <c r="E8" s="146">
        <f>SUM(E9:E145)</f>
        <v>81613</v>
      </c>
      <c r="F8" s="146"/>
      <c r="G8" s="146"/>
      <c r="H8" s="146"/>
      <c r="I8" s="146"/>
      <c r="J8" s="146"/>
      <c r="K8" s="146">
        <f t="shared" ref="K8:S8" si="0">SUM(K9:K145)</f>
        <v>19197.619999999988</v>
      </c>
      <c r="L8" s="146">
        <f t="shared" si="0"/>
        <v>14063.589999999998</v>
      </c>
      <c r="M8" s="146">
        <f t="shared" si="0"/>
        <v>3352.490000000003</v>
      </c>
      <c r="N8" s="146">
        <f t="shared" si="0"/>
        <v>1781.54</v>
      </c>
      <c r="O8" s="146">
        <f t="shared" si="0"/>
        <v>15266</v>
      </c>
      <c r="P8" s="146">
        <f t="shared" si="0"/>
        <v>12290</v>
      </c>
      <c r="Q8" s="146">
        <f t="shared" si="0"/>
        <v>2976</v>
      </c>
      <c r="R8" s="146">
        <f t="shared" si="0"/>
        <v>1773.5900000000001</v>
      </c>
      <c r="S8" s="146">
        <f t="shared" si="0"/>
        <v>376.48999999999995</v>
      </c>
      <c r="T8" s="146"/>
    </row>
    <row r="9" spans="1:20">
      <c r="A9" s="294" t="s">
        <v>16</v>
      </c>
      <c r="B9" s="43" t="s">
        <v>18</v>
      </c>
      <c r="C9" s="150">
        <f t="shared" ref="C9:C26" si="1">SUM(D9:E9)</f>
        <v>873</v>
      </c>
      <c r="D9" s="150">
        <v>284</v>
      </c>
      <c r="E9" s="150">
        <v>589</v>
      </c>
      <c r="F9" s="150">
        <v>0.6</v>
      </c>
      <c r="G9" s="150">
        <v>0.4</v>
      </c>
      <c r="H9" s="150">
        <v>0</v>
      </c>
      <c r="I9" s="150">
        <v>1</v>
      </c>
      <c r="J9" s="150">
        <v>0</v>
      </c>
      <c r="K9" s="150">
        <v>153.18</v>
      </c>
      <c r="L9" s="150">
        <v>92.76</v>
      </c>
      <c r="M9" s="150">
        <v>0</v>
      </c>
      <c r="N9" s="150">
        <v>60.42</v>
      </c>
      <c r="O9" s="150">
        <v>81</v>
      </c>
      <c r="P9" s="186">
        <v>81</v>
      </c>
      <c r="Q9" s="150">
        <v>0</v>
      </c>
      <c r="R9" s="150">
        <v>11.76</v>
      </c>
      <c r="S9" s="150">
        <v>0</v>
      </c>
      <c r="T9" s="187"/>
    </row>
    <row r="10" spans="1:20">
      <c r="A10" s="295"/>
      <c r="B10" s="43" t="s">
        <v>23</v>
      </c>
      <c r="C10" s="150">
        <f t="shared" si="1"/>
        <v>0</v>
      </c>
      <c r="D10" s="150">
        <v>0</v>
      </c>
      <c r="E10" s="150">
        <v>0</v>
      </c>
      <c r="F10" s="150">
        <v>0.6</v>
      </c>
      <c r="G10" s="150">
        <v>0.4</v>
      </c>
      <c r="H10" s="150">
        <v>0.2</v>
      </c>
      <c r="I10" s="150">
        <v>0.8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86">
        <v>0</v>
      </c>
      <c r="Q10" s="150">
        <v>0</v>
      </c>
      <c r="R10" s="150">
        <v>0</v>
      </c>
      <c r="S10" s="150">
        <v>0</v>
      </c>
      <c r="T10" s="187"/>
    </row>
    <row r="11" spans="1:20">
      <c r="A11" s="295"/>
      <c r="B11" s="43" t="s">
        <v>24</v>
      </c>
      <c r="C11" s="150">
        <f t="shared" si="1"/>
        <v>28</v>
      </c>
      <c r="D11" s="150">
        <v>0</v>
      </c>
      <c r="E11" s="150">
        <v>28</v>
      </c>
      <c r="F11" s="150">
        <v>0.6</v>
      </c>
      <c r="G11" s="150">
        <v>0.4</v>
      </c>
      <c r="H11" s="150">
        <v>0.2</v>
      </c>
      <c r="I11" s="150">
        <v>0.8</v>
      </c>
      <c r="J11" s="150">
        <v>0</v>
      </c>
      <c r="K11" s="150">
        <v>4.51</v>
      </c>
      <c r="L11" s="150">
        <v>2.75</v>
      </c>
      <c r="M11" s="150">
        <v>0.33</v>
      </c>
      <c r="N11" s="150">
        <v>1.43</v>
      </c>
      <c r="O11" s="150">
        <v>3</v>
      </c>
      <c r="P11" s="186">
        <v>3</v>
      </c>
      <c r="Q11" s="150">
        <v>0</v>
      </c>
      <c r="R11" s="150">
        <v>-0.25</v>
      </c>
      <c r="S11" s="150">
        <v>0.33</v>
      </c>
      <c r="T11" s="187"/>
    </row>
    <row r="12" spans="1:20">
      <c r="A12" s="295"/>
      <c r="B12" s="43" t="s">
        <v>25</v>
      </c>
      <c r="C12" s="150">
        <f t="shared" si="1"/>
        <v>45</v>
      </c>
      <c r="D12" s="150">
        <v>0</v>
      </c>
      <c r="E12" s="150">
        <v>45</v>
      </c>
      <c r="F12" s="150">
        <v>0.6</v>
      </c>
      <c r="G12" s="150">
        <v>0.4</v>
      </c>
      <c r="H12" s="150">
        <v>0.2</v>
      </c>
      <c r="I12" s="150">
        <v>0.8</v>
      </c>
      <c r="J12" s="150">
        <v>0</v>
      </c>
      <c r="K12" s="150">
        <v>7.67</v>
      </c>
      <c r="L12" s="150">
        <v>4.63</v>
      </c>
      <c r="M12" s="150">
        <v>0.74</v>
      </c>
      <c r="N12" s="150">
        <v>2.2999999999999998</v>
      </c>
      <c r="O12" s="150">
        <v>7</v>
      </c>
      <c r="P12" s="186">
        <v>6</v>
      </c>
      <c r="Q12" s="150">
        <v>1</v>
      </c>
      <c r="R12" s="150">
        <v>-1.37</v>
      </c>
      <c r="S12" s="150">
        <v>-0.26</v>
      </c>
      <c r="T12" s="187"/>
    </row>
    <row r="13" spans="1:20">
      <c r="A13" s="295"/>
      <c r="B13" s="43" t="s">
        <v>26</v>
      </c>
      <c r="C13" s="150">
        <f t="shared" si="1"/>
        <v>20</v>
      </c>
      <c r="D13" s="150">
        <v>0</v>
      </c>
      <c r="E13" s="150">
        <v>20</v>
      </c>
      <c r="F13" s="150">
        <v>0.6</v>
      </c>
      <c r="G13" s="150">
        <v>0.4</v>
      </c>
      <c r="H13" s="150">
        <v>0.2</v>
      </c>
      <c r="I13" s="150">
        <v>0.8</v>
      </c>
      <c r="J13" s="150">
        <v>0</v>
      </c>
      <c r="K13" s="150">
        <v>3.23</v>
      </c>
      <c r="L13" s="150">
        <v>1.97</v>
      </c>
      <c r="M13" s="150">
        <v>0.24</v>
      </c>
      <c r="N13" s="150">
        <v>1.02</v>
      </c>
      <c r="O13" s="150">
        <v>2</v>
      </c>
      <c r="P13" s="186">
        <v>2</v>
      </c>
      <c r="Q13" s="150">
        <v>0</v>
      </c>
      <c r="R13" s="150">
        <v>-0.03</v>
      </c>
      <c r="S13" s="150">
        <v>0.24</v>
      </c>
      <c r="T13" s="187"/>
    </row>
    <row r="14" spans="1:20">
      <c r="A14" s="295"/>
      <c r="B14" s="43" t="s">
        <v>22</v>
      </c>
      <c r="C14" s="150">
        <f t="shared" si="1"/>
        <v>22</v>
      </c>
      <c r="D14" s="150">
        <v>0</v>
      </c>
      <c r="E14" s="150">
        <v>22</v>
      </c>
      <c r="F14" s="150">
        <v>0.6</v>
      </c>
      <c r="G14" s="150">
        <v>0.4</v>
      </c>
      <c r="H14" s="150">
        <v>0.2</v>
      </c>
      <c r="I14" s="150">
        <v>0.8</v>
      </c>
      <c r="J14" s="150">
        <v>0</v>
      </c>
      <c r="K14" s="150">
        <v>3.55</v>
      </c>
      <c r="L14" s="150">
        <v>2.16</v>
      </c>
      <c r="M14" s="150">
        <v>0.26</v>
      </c>
      <c r="N14" s="150">
        <v>1.1299999999999999</v>
      </c>
      <c r="O14" s="150">
        <v>3</v>
      </c>
      <c r="P14" s="186">
        <v>3</v>
      </c>
      <c r="Q14" s="150">
        <v>0</v>
      </c>
      <c r="R14" s="150">
        <v>-0.84</v>
      </c>
      <c r="S14" s="150">
        <v>0.26</v>
      </c>
      <c r="T14" s="187"/>
    </row>
    <row r="15" spans="1:20">
      <c r="A15" s="295"/>
      <c r="B15" s="43" t="s">
        <v>21</v>
      </c>
      <c r="C15" s="150">
        <f t="shared" si="1"/>
        <v>245</v>
      </c>
      <c r="D15" s="150">
        <v>84</v>
      </c>
      <c r="E15" s="150">
        <v>161</v>
      </c>
      <c r="F15" s="150">
        <v>0.6</v>
      </c>
      <c r="G15" s="150">
        <v>0.4</v>
      </c>
      <c r="H15" s="150">
        <v>0.2</v>
      </c>
      <c r="I15" s="150">
        <v>0.8</v>
      </c>
      <c r="J15" s="150">
        <v>0</v>
      </c>
      <c r="K15" s="150">
        <v>42.86</v>
      </c>
      <c r="L15" s="150">
        <v>26.14</v>
      </c>
      <c r="M15" s="150">
        <v>3.1</v>
      </c>
      <c r="N15" s="150">
        <v>13.62</v>
      </c>
      <c r="O15" s="150">
        <v>29</v>
      </c>
      <c r="P15" s="186">
        <v>26</v>
      </c>
      <c r="Q15" s="150">
        <v>3</v>
      </c>
      <c r="R15" s="150">
        <v>0.14000000000000101</v>
      </c>
      <c r="S15" s="150">
        <v>0.10000000000000009</v>
      </c>
      <c r="T15" s="187"/>
    </row>
    <row r="16" spans="1:20">
      <c r="A16" s="295"/>
      <c r="B16" s="43" t="s">
        <v>20</v>
      </c>
      <c r="C16" s="150">
        <f t="shared" si="1"/>
        <v>413</v>
      </c>
      <c r="D16" s="150">
        <v>124</v>
      </c>
      <c r="E16" s="150">
        <v>289</v>
      </c>
      <c r="F16" s="150">
        <v>0.6</v>
      </c>
      <c r="G16" s="150">
        <v>0.4</v>
      </c>
      <c r="H16" s="150">
        <v>0.2</v>
      </c>
      <c r="I16" s="150">
        <v>0.8</v>
      </c>
      <c r="J16" s="150">
        <v>0</v>
      </c>
      <c r="K16" s="150">
        <v>71.540000000000006</v>
      </c>
      <c r="L16" s="150">
        <v>43.63</v>
      </c>
      <c r="M16" s="150">
        <v>5.18</v>
      </c>
      <c r="N16" s="150">
        <v>22.73</v>
      </c>
      <c r="O16" s="150">
        <v>43</v>
      </c>
      <c r="P16" s="186">
        <v>38</v>
      </c>
      <c r="Q16" s="150">
        <v>5</v>
      </c>
      <c r="R16" s="150">
        <v>5.63</v>
      </c>
      <c r="S16" s="150">
        <v>0.17999999999999972</v>
      </c>
      <c r="T16" s="187"/>
    </row>
    <row r="17" spans="1:20">
      <c r="A17" s="295"/>
      <c r="B17" s="43" t="s">
        <v>28</v>
      </c>
      <c r="C17" s="150">
        <f t="shared" si="1"/>
        <v>1060</v>
      </c>
      <c r="D17" s="150">
        <v>399</v>
      </c>
      <c r="E17" s="150">
        <v>661</v>
      </c>
      <c r="F17" s="150">
        <v>0.6</v>
      </c>
      <c r="G17" s="150">
        <v>0.4</v>
      </c>
      <c r="H17" s="150">
        <v>0.6</v>
      </c>
      <c r="I17" s="150">
        <v>0</v>
      </c>
      <c r="J17" s="150">
        <v>0.4</v>
      </c>
      <c r="K17" s="150">
        <v>184.21</v>
      </c>
      <c r="L17" s="150">
        <v>113.95</v>
      </c>
      <c r="M17" s="150">
        <v>40.57</v>
      </c>
      <c r="N17" s="150">
        <v>29.69</v>
      </c>
      <c r="O17" s="150">
        <v>141</v>
      </c>
      <c r="P17" s="186">
        <v>104</v>
      </c>
      <c r="Q17" s="150">
        <v>37</v>
      </c>
      <c r="R17" s="150">
        <v>9.9499999999999993</v>
      </c>
      <c r="S17" s="150">
        <v>3.5700000000000003</v>
      </c>
      <c r="T17" s="188"/>
    </row>
    <row r="18" spans="1:20">
      <c r="A18" s="296"/>
      <c r="B18" s="43" t="s">
        <v>27</v>
      </c>
      <c r="C18" s="150">
        <f t="shared" si="1"/>
        <v>1329</v>
      </c>
      <c r="D18" s="150">
        <v>324</v>
      </c>
      <c r="E18" s="150">
        <v>1005</v>
      </c>
      <c r="F18" s="150">
        <v>0.6</v>
      </c>
      <c r="G18" s="150">
        <v>0.4</v>
      </c>
      <c r="H18" s="150">
        <v>0.6</v>
      </c>
      <c r="I18" s="150">
        <v>0</v>
      </c>
      <c r="J18" s="150">
        <v>0.4</v>
      </c>
      <c r="K18" s="150">
        <v>224.03</v>
      </c>
      <c r="L18" s="150">
        <v>138.56</v>
      </c>
      <c r="M18" s="150">
        <v>49.37</v>
      </c>
      <c r="N18" s="150">
        <v>36.1</v>
      </c>
      <c r="O18" s="150">
        <v>174</v>
      </c>
      <c r="P18" s="186">
        <v>128</v>
      </c>
      <c r="Q18" s="150">
        <v>46</v>
      </c>
      <c r="R18" s="150">
        <v>10.56</v>
      </c>
      <c r="S18" s="150">
        <v>3.3699999999999974</v>
      </c>
      <c r="T18" s="187"/>
    </row>
    <row r="19" spans="1:20">
      <c r="A19" s="294" t="s">
        <v>29</v>
      </c>
      <c r="B19" s="43" t="s">
        <v>31</v>
      </c>
      <c r="C19" s="150">
        <f t="shared" si="1"/>
        <v>357</v>
      </c>
      <c r="D19" s="150">
        <v>198</v>
      </c>
      <c r="E19" s="150">
        <v>159</v>
      </c>
      <c r="F19" s="150">
        <v>0.6</v>
      </c>
      <c r="G19" s="150">
        <v>0.4</v>
      </c>
      <c r="H19" s="150">
        <v>0</v>
      </c>
      <c r="I19" s="150">
        <v>1</v>
      </c>
      <c r="J19" s="150">
        <v>0</v>
      </c>
      <c r="K19" s="150">
        <v>65.959999999999994</v>
      </c>
      <c r="L19" s="150">
        <v>39.94</v>
      </c>
      <c r="M19" s="150">
        <v>0</v>
      </c>
      <c r="N19" s="150">
        <v>26.02</v>
      </c>
      <c r="O19" s="150">
        <v>30</v>
      </c>
      <c r="P19" s="186">
        <v>30</v>
      </c>
      <c r="Q19" s="150">
        <v>0</v>
      </c>
      <c r="R19" s="150">
        <v>9.94</v>
      </c>
      <c r="S19" s="150">
        <v>0</v>
      </c>
      <c r="T19" s="187"/>
    </row>
    <row r="20" spans="1:20">
      <c r="A20" s="295"/>
      <c r="B20" s="43" t="s">
        <v>36</v>
      </c>
      <c r="C20" s="150">
        <f t="shared" si="1"/>
        <v>225</v>
      </c>
      <c r="D20" s="150">
        <v>65</v>
      </c>
      <c r="E20" s="150">
        <v>160</v>
      </c>
      <c r="F20" s="150">
        <v>0.6</v>
      </c>
      <c r="G20" s="150">
        <v>0.4</v>
      </c>
      <c r="H20" s="150">
        <v>0.65</v>
      </c>
      <c r="I20" s="150">
        <v>0</v>
      </c>
      <c r="J20" s="150">
        <v>0.35</v>
      </c>
      <c r="K20" s="150">
        <v>38.26</v>
      </c>
      <c r="L20" s="150">
        <v>23.71</v>
      </c>
      <c r="M20" s="150">
        <v>9.15</v>
      </c>
      <c r="N20" s="150">
        <v>5.4</v>
      </c>
      <c r="O20" s="150">
        <v>26</v>
      </c>
      <c r="P20" s="186">
        <v>19</v>
      </c>
      <c r="Q20" s="150">
        <v>7</v>
      </c>
      <c r="R20" s="150">
        <v>4.71</v>
      </c>
      <c r="S20" s="150">
        <v>2.1500000000000004</v>
      </c>
      <c r="T20" s="187"/>
    </row>
    <row r="21" spans="1:20">
      <c r="A21" s="295"/>
      <c r="B21" s="43" t="s">
        <v>38</v>
      </c>
      <c r="C21" s="150">
        <f t="shared" si="1"/>
        <v>563</v>
      </c>
      <c r="D21" s="150">
        <v>111</v>
      </c>
      <c r="E21" s="150">
        <v>452</v>
      </c>
      <c r="F21" s="150">
        <v>0.6</v>
      </c>
      <c r="G21" s="150">
        <v>0.4</v>
      </c>
      <c r="H21" s="150">
        <v>0.65</v>
      </c>
      <c r="I21" s="150">
        <v>0</v>
      </c>
      <c r="J21" s="150">
        <v>0.35</v>
      </c>
      <c r="K21" s="150">
        <v>93.69</v>
      </c>
      <c r="L21" s="150">
        <v>58.05</v>
      </c>
      <c r="M21" s="150">
        <v>22.41</v>
      </c>
      <c r="N21" s="150">
        <v>13.23</v>
      </c>
      <c r="O21" s="150">
        <v>71</v>
      </c>
      <c r="P21" s="186">
        <v>51</v>
      </c>
      <c r="Q21" s="150">
        <v>20</v>
      </c>
      <c r="R21" s="150">
        <v>7.05</v>
      </c>
      <c r="S21" s="150">
        <v>2.41</v>
      </c>
      <c r="T21" s="187"/>
    </row>
    <row r="22" spans="1:20">
      <c r="A22" s="295"/>
      <c r="B22" s="43" t="s">
        <v>39</v>
      </c>
      <c r="C22" s="150">
        <f t="shared" si="1"/>
        <v>1036</v>
      </c>
      <c r="D22" s="150">
        <v>312</v>
      </c>
      <c r="E22" s="150">
        <v>724</v>
      </c>
      <c r="F22" s="150">
        <v>0.8</v>
      </c>
      <c r="G22" s="150">
        <v>0.2</v>
      </c>
      <c r="H22" s="150">
        <v>0.8</v>
      </c>
      <c r="I22" s="150">
        <v>0</v>
      </c>
      <c r="J22" s="150">
        <v>0.2</v>
      </c>
      <c r="K22" s="150">
        <v>179.1</v>
      </c>
      <c r="L22" s="150">
        <v>145.96</v>
      </c>
      <c r="M22" s="150">
        <v>26.01</v>
      </c>
      <c r="N22" s="150">
        <v>7.13</v>
      </c>
      <c r="O22" s="150">
        <v>150</v>
      </c>
      <c r="P22" s="186">
        <v>127</v>
      </c>
      <c r="Q22" s="150">
        <v>23</v>
      </c>
      <c r="R22" s="150">
        <v>18.96</v>
      </c>
      <c r="S22" s="150">
        <v>3.0100000000000016</v>
      </c>
      <c r="T22" s="187"/>
    </row>
    <row r="23" spans="1:20">
      <c r="A23" s="295"/>
      <c r="B23" s="43" t="s">
        <v>40</v>
      </c>
      <c r="C23" s="150">
        <f t="shared" si="1"/>
        <v>347</v>
      </c>
      <c r="D23" s="150">
        <v>243</v>
      </c>
      <c r="E23" s="150">
        <v>104</v>
      </c>
      <c r="F23" s="150">
        <v>0.8</v>
      </c>
      <c r="G23" s="150">
        <v>0.2</v>
      </c>
      <c r="H23" s="150">
        <v>0.8</v>
      </c>
      <c r="I23" s="150">
        <v>0</v>
      </c>
      <c r="J23" s="150">
        <v>0.2</v>
      </c>
      <c r="K23" s="150">
        <v>65.55</v>
      </c>
      <c r="L23" s="150">
        <v>53.42</v>
      </c>
      <c r="M23" s="150">
        <v>9.52</v>
      </c>
      <c r="N23" s="150">
        <v>2.61</v>
      </c>
      <c r="O23" s="150">
        <v>55</v>
      </c>
      <c r="P23" s="186">
        <v>47</v>
      </c>
      <c r="Q23" s="150">
        <v>8</v>
      </c>
      <c r="R23" s="150">
        <v>6.42</v>
      </c>
      <c r="S23" s="150">
        <v>1.5199999999999996</v>
      </c>
      <c r="T23" s="187"/>
    </row>
    <row r="24" spans="1:20">
      <c r="A24" s="296"/>
      <c r="B24" s="43" t="s">
        <v>37</v>
      </c>
      <c r="C24" s="150">
        <f t="shared" si="1"/>
        <v>700</v>
      </c>
      <c r="D24" s="150">
        <v>388</v>
      </c>
      <c r="E24" s="150">
        <v>312</v>
      </c>
      <c r="F24" s="150">
        <v>0.6</v>
      </c>
      <c r="G24" s="150">
        <v>0.4</v>
      </c>
      <c r="H24" s="150">
        <v>0.65</v>
      </c>
      <c r="I24" s="150">
        <v>0</v>
      </c>
      <c r="J24" s="150">
        <v>0.35</v>
      </c>
      <c r="K24" s="150">
        <v>126.41</v>
      </c>
      <c r="L24" s="150">
        <v>78.319999999999993</v>
      </c>
      <c r="M24" s="150">
        <v>30.24</v>
      </c>
      <c r="N24" s="150">
        <v>17.850000000000001</v>
      </c>
      <c r="O24" s="150">
        <v>92</v>
      </c>
      <c r="P24" s="186">
        <v>66</v>
      </c>
      <c r="Q24" s="150">
        <v>26</v>
      </c>
      <c r="R24" s="150">
        <v>12.32</v>
      </c>
      <c r="S24" s="150">
        <v>4.2399999999999984</v>
      </c>
      <c r="T24" s="187"/>
    </row>
    <row r="25" spans="1:20">
      <c r="A25" s="294" t="s">
        <v>41</v>
      </c>
      <c r="B25" s="43" t="s">
        <v>43</v>
      </c>
      <c r="C25" s="150">
        <f t="shared" si="1"/>
        <v>281</v>
      </c>
      <c r="D25" s="150">
        <v>167</v>
      </c>
      <c r="E25" s="150">
        <v>114</v>
      </c>
      <c r="F25" s="150">
        <v>0.6</v>
      </c>
      <c r="G25" s="150">
        <v>0.4</v>
      </c>
      <c r="H25" s="150">
        <v>0</v>
      </c>
      <c r="I25" s="150">
        <v>1</v>
      </c>
      <c r="J25" s="150">
        <v>0</v>
      </c>
      <c r="K25" s="150">
        <v>52.370000000000005</v>
      </c>
      <c r="L25" s="150">
        <v>31.71</v>
      </c>
      <c r="M25" s="150">
        <v>0</v>
      </c>
      <c r="N25" s="150">
        <v>20.66</v>
      </c>
      <c r="O25" s="150">
        <v>26</v>
      </c>
      <c r="P25" s="186">
        <v>26</v>
      </c>
      <c r="Q25" s="150">
        <v>0</v>
      </c>
      <c r="R25" s="150">
        <v>5.71</v>
      </c>
      <c r="S25" s="150">
        <v>0</v>
      </c>
      <c r="T25" s="187"/>
    </row>
    <row r="26" spans="1:20">
      <c r="A26" s="295"/>
      <c r="B26" s="43" t="s">
        <v>45</v>
      </c>
      <c r="C26" s="150">
        <f t="shared" si="1"/>
        <v>11</v>
      </c>
      <c r="D26" s="150">
        <v>0</v>
      </c>
      <c r="E26" s="150">
        <v>11</v>
      </c>
      <c r="F26" s="150">
        <v>0.6</v>
      </c>
      <c r="G26" s="150">
        <v>0.4</v>
      </c>
      <c r="H26" s="150">
        <v>0.4</v>
      </c>
      <c r="I26" s="150">
        <v>0.6</v>
      </c>
      <c r="J26" s="150">
        <v>0</v>
      </c>
      <c r="K26" s="150">
        <v>1.77</v>
      </c>
      <c r="L26" s="150">
        <v>1.0900000000000001</v>
      </c>
      <c r="M26" s="150">
        <v>0.26</v>
      </c>
      <c r="N26" s="150">
        <v>0.42</v>
      </c>
      <c r="O26" s="150">
        <v>2</v>
      </c>
      <c r="P26" s="186">
        <v>2</v>
      </c>
      <c r="Q26" s="150">
        <v>0</v>
      </c>
      <c r="R26" s="150">
        <v>-0.91</v>
      </c>
      <c r="S26" s="150">
        <v>0.26</v>
      </c>
      <c r="T26" s="187"/>
    </row>
    <row r="27" spans="1:20">
      <c r="A27" s="295"/>
      <c r="B27" s="43" t="s">
        <v>44</v>
      </c>
      <c r="C27" s="150">
        <v>0</v>
      </c>
      <c r="D27" s="150">
        <v>0</v>
      </c>
      <c r="E27" s="150">
        <v>0</v>
      </c>
      <c r="F27" s="150">
        <v>0.6</v>
      </c>
      <c r="G27" s="150">
        <v>0.4</v>
      </c>
      <c r="H27" s="150">
        <v>0.4</v>
      </c>
      <c r="I27" s="150">
        <v>0.6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1</v>
      </c>
      <c r="P27" s="186">
        <v>1</v>
      </c>
      <c r="Q27" s="150">
        <v>0</v>
      </c>
      <c r="R27" s="150">
        <v>-1</v>
      </c>
      <c r="S27" s="150">
        <v>0</v>
      </c>
      <c r="T27" s="187"/>
    </row>
    <row r="28" spans="1:20">
      <c r="A28" s="295"/>
      <c r="B28" s="43" t="s">
        <v>46</v>
      </c>
      <c r="C28" s="150">
        <f>SUM(D28:E28)</f>
        <v>561</v>
      </c>
      <c r="D28" s="150">
        <v>204</v>
      </c>
      <c r="E28" s="150">
        <v>357</v>
      </c>
      <c r="F28" s="150">
        <v>0.6</v>
      </c>
      <c r="G28" s="150">
        <v>0.4</v>
      </c>
      <c r="H28" s="150">
        <v>0.75</v>
      </c>
      <c r="I28" s="150">
        <v>0</v>
      </c>
      <c r="J28" s="150">
        <v>0.25</v>
      </c>
      <c r="K28" s="150">
        <v>96.72</v>
      </c>
      <c r="L28" s="150">
        <v>60.14</v>
      </c>
      <c r="M28" s="150">
        <v>26.79</v>
      </c>
      <c r="N28" s="150">
        <v>9.7899999999999991</v>
      </c>
      <c r="O28" s="150">
        <v>80</v>
      </c>
      <c r="P28" s="186">
        <v>55</v>
      </c>
      <c r="Q28" s="150">
        <v>25</v>
      </c>
      <c r="R28" s="150">
        <v>5.14</v>
      </c>
      <c r="S28" s="150">
        <v>1.7899999999999991</v>
      </c>
      <c r="T28" s="187"/>
    </row>
    <row r="29" spans="1:20">
      <c r="A29" s="295"/>
      <c r="B29" s="43" t="s">
        <v>47</v>
      </c>
      <c r="C29" s="150">
        <f>SUM(D29:E29)</f>
        <v>672</v>
      </c>
      <c r="D29" s="150">
        <v>329</v>
      </c>
      <c r="E29" s="150">
        <v>343</v>
      </c>
      <c r="F29" s="150">
        <v>0.6</v>
      </c>
      <c r="G29" s="150">
        <v>0.4</v>
      </c>
      <c r="H29" s="150">
        <v>0.75</v>
      </c>
      <c r="I29" s="150">
        <v>0</v>
      </c>
      <c r="J29" s="150">
        <v>0.25</v>
      </c>
      <c r="K29" s="150">
        <v>119.19999999999999</v>
      </c>
      <c r="L29" s="150">
        <v>74.12</v>
      </c>
      <c r="M29" s="150">
        <v>33.01</v>
      </c>
      <c r="N29" s="150">
        <v>12.07</v>
      </c>
      <c r="O29" s="150">
        <v>99</v>
      </c>
      <c r="P29" s="186">
        <v>68</v>
      </c>
      <c r="Q29" s="150">
        <v>31</v>
      </c>
      <c r="R29" s="150">
        <v>6.12</v>
      </c>
      <c r="S29" s="150">
        <v>2.009999999999998</v>
      </c>
      <c r="T29" s="187"/>
    </row>
    <row r="30" spans="1:20">
      <c r="A30" s="296"/>
      <c r="B30" s="43" t="s">
        <v>48</v>
      </c>
      <c r="C30" s="150">
        <f>SUM(D30:E30)</f>
        <v>54</v>
      </c>
      <c r="D30" s="150">
        <v>54</v>
      </c>
      <c r="E30" s="150">
        <v>0</v>
      </c>
      <c r="F30" s="150">
        <v>0.8</v>
      </c>
      <c r="G30" s="150">
        <v>0.2</v>
      </c>
      <c r="H30" s="150">
        <v>0.7</v>
      </c>
      <c r="I30" s="150">
        <v>0</v>
      </c>
      <c r="J30" s="150">
        <v>0.3</v>
      </c>
      <c r="K30" s="150">
        <v>10.87</v>
      </c>
      <c r="L30" s="150">
        <v>8.84</v>
      </c>
      <c r="M30" s="150">
        <v>1.38</v>
      </c>
      <c r="N30" s="150">
        <v>0.65</v>
      </c>
      <c r="O30" s="150">
        <v>13</v>
      </c>
      <c r="P30" s="186">
        <v>11</v>
      </c>
      <c r="Q30" s="150">
        <v>2</v>
      </c>
      <c r="R30" s="150">
        <v>-2.16</v>
      </c>
      <c r="S30" s="150">
        <v>-0.62000000000000011</v>
      </c>
      <c r="T30" s="187"/>
    </row>
    <row r="31" spans="1:20">
      <c r="A31" s="294" t="s">
        <v>49</v>
      </c>
      <c r="B31" s="43" t="s">
        <v>51</v>
      </c>
      <c r="C31" s="150">
        <f>SUM(D31:E31)</f>
        <v>502</v>
      </c>
      <c r="D31" s="150">
        <v>90</v>
      </c>
      <c r="E31" s="150">
        <v>412</v>
      </c>
      <c r="F31" s="150">
        <v>0.6</v>
      </c>
      <c r="G31" s="150">
        <v>0.4</v>
      </c>
      <c r="H31" s="150">
        <v>0</v>
      </c>
      <c r="I31" s="150">
        <v>1</v>
      </c>
      <c r="J31" s="150">
        <v>0</v>
      </c>
      <c r="K31" s="150">
        <v>85.11</v>
      </c>
      <c r="L31" s="150">
        <v>51.54</v>
      </c>
      <c r="M31" s="150">
        <v>0</v>
      </c>
      <c r="N31" s="150">
        <v>33.57</v>
      </c>
      <c r="O31" s="150">
        <v>42</v>
      </c>
      <c r="P31" s="186">
        <v>42</v>
      </c>
      <c r="Q31" s="150">
        <v>0</v>
      </c>
      <c r="R31" s="150">
        <v>9.5399999999999991</v>
      </c>
      <c r="S31" s="150">
        <v>0</v>
      </c>
      <c r="T31" s="187"/>
    </row>
    <row r="32" spans="1:20">
      <c r="A32" s="295"/>
      <c r="B32" s="43" t="s">
        <v>54</v>
      </c>
      <c r="C32" s="150">
        <f t="shared" ref="C32:C78" si="2">SUM(D32:E32)</f>
        <v>0</v>
      </c>
      <c r="D32" s="150">
        <v>0</v>
      </c>
      <c r="E32" s="150">
        <v>0</v>
      </c>
      <c r="F32" s="150">
        <v>0.6</v>
      </c>
      <c r="G32" s="150">
        <v>0.4</v>
      </c>
      <c r="H32" s="150">
        <v>0.4</v>
      </c>
      <c r="I32" s="150">
        <v>0.6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86">
        <v>0</v>
      </c>
      <c r="Q32" s="150">
        <v>0</v>
      </c>
      <c r="R32" s="150">
        <v>0</v>
      </c>
      <c r="S32" s="150">
        <v>0</v>
      </c>
      <c r="T32" s="187"/>
    </row>
    <row r="33" spans="1:20">
      <c r="A33" s="295"/>
      <c r="B33" s="43" t="s">
        <v>56</v>
      </c>
      <c r="C33" s="150">
        <f t="shared" si="2"/>
        <v>204</v>
      </c>
      <c r="D33" s="150">
        <v>0</v>
      </c>
      <c r="E33" s="150">
        <v>204</v>
      </c>
      <c r="F33" s="150">
        <v>0.6</v>
      </c>
      <c r="G33" s="150">
        <v>0.4</v>
      </c>
      <c r="H33" s="150">
        <v>0.4</v>
      </c>
      <c r="I33" s="150">
        <v>0.6</v>
      </c>
      <c r="J33" s="150">
        <v>0</v>
      </c>
      <c r="K33" s="150">
        <v>32.629999999999995</v>
      </c>
      <c r="L33" s="150">
        <v>20.04</v>
      </c>
      <c r="M33" s="150">
        <v>4.76</v>
      </c>
      <c r="N33" s="150">
        <v>7.83</v>
      </c>
      <c r="O33" s="150">
        <v>19</v>
      </c>
      <c r="P33" s="186">
        <v>15</v>
      </c>
      <c r="Q33" s="150">
        <v>4</v>
      </c>
      <c r="R33" s="150">
        <v>5.04</v>
      </c>
      <c r="S33" s="150">
        <v>0.75999999999999979</v>
      </c>
      <c r="T33" s="187"/>
    </row>
    <row r="34" spans="1:20">
      <c r="A34" s="295"/>
      <c r="B34" s="43" t="s">
        <v>52</v>
      </c>
      <c r="C34" s="150">
        <f t="shared" si="2"/>
        <v>49</v>
      </c>
      <c r="D34" s="150">
        <v>0</v>
      </c>
      <c r="E34" s="150">
        <v>49</v>
      </c>
      <c r="F34" s="150">
        <v>0.6</v>
      </c>
      <c r="G34" s="150">
        <v>0.4</v>
      </c>
      <c r="H34" s="150">
        <v>0.4</v>
      </c>
      <c r="I34" s="150">
        <v>0.6</v>
      </c>
      <c r="J34" s="150">
        <v>0</v>
      </c>
      <c r="K34" s="150">
        <v>7.8299999999999992</v>
      </c>
      <c r="L34" s="150">
        <v>4.8099999999999996</v>
      </c>
      <c r="M34" s="150">
        <v>1.1399999999999999</v>
      </c>
      <c r="N34" s="150">
        <v>1.88</v>
      </c>
      <c r="O34" s="150">
        <v>5</v>
      </c>
      <c r="P34" s="186">
        <v>4</v>
      </c>
      <c r="Q34" s="150">
        <v>1</v>
      </c>
      <c r="R34" s="150">
        <v>0.81</v>
      </c>
      <c r="S34" s="150">
        <v>0.1399999999999999</v>
      </c>
      <c r="T34" s="187"/>
    </row>
    <row r="35" spans="1:20">
      <c r="A35" s="295"/>
      <c r="B35" s="43" t="s">
        <v>58</v>
      </c>
      <c r="C35" s="150">
        <f t="shared" si="2"/>
        <v>920</v>
      </c>
      <c r="D35" s="150">
        <v>161</v>
      </c>
      <c r="E35" s="150">
        <v>759</v>
      </c>
      <c r="F35" s="150">
        <v>0.6</v>
      </c>
      <c r="G35" s="150">
        <v>0.4</v>
      </c>
      <c r="H35" s="150">
        <v>0.75</v>
      </c>
      <c r="I35" s="150">
        <v>0</v>
      </c>
      <c r="J35" s="150">
        <v>0.25</v>
      </c>
      <c r="K35" s="150">
        <v>151.75</v>
      </c>
      <c r="L35" s="150">
        <v>94.36</v>
      </c>
      <c r="M35" s="150">
        <v>42.03</v>
      </c>
      <c r="N35" s="150">
        <v>15.36</v>
      </c>
      <c r="O35" s="150">
        <v>127</v>
      </c>
      <c r="P35" s="186">
        <v>88</v>
      </c>
      <c r="Q35" s="150">
        <v>39</v>
      </c>
      <c r="R35" s="150">
        <v>6.36</v>
      </c>
      <c r="S35" s="150">
        <v>3.0300000000000011</v>
      </c>
      <c r="T35" s="187"/>
    </row>
    <row r="36" spans="1:20">
      <c r="A36" s="295"/>
      <c r="B36" s="43" t="s">
        <v>57</v>
      </c>
      <c r="C36" s="150">
        <f t="shared" si="2"/>
        <v>1209</v>
      </c>
      <c r="D36" s="150">
        <v>160</v>
      </c>
      <c r="E36" s="150">
        <v>1049</v>
      </c>
      <c r="F36" s="150">
        <v>0.6</v>
      </c>
      <c r="G36" s="150">
        <v>0.4</v>
      </c>
      <c r="H36" s="150">
        <v>0.75</v>
      </c>
      <c r="I36" s="150">
        <v>0</v>
      </c>
      <c r="J36" s="150">
        <v>0.25</v>
      </c>
      <c r="K36" s="150">
        <v>197.36999999999998</v>
      </c>
      <c r="L36" s="150">
        <v>122.73</v>
      </c>
      <c r="M36" s="150">
        <v>54.66</v>
      </c>
      <c r="N36" s="150">
        <v>19.98</v>
      </c>
      <c r="O36" s="150">
        <v>156</v>
      </c>
      <c r="P36" s="186">
        <v>108</v>
      </c>
      <c r="Q36" s="150">
        <v>48</v>
      </c>
      <c r="R36" s="150">
        <v>14.73</v>
      </c>
      <c r="S36" s="150">
        <v>6.6599999999999966</v>
      </c>
      <c r="T36" s="187"/>
    </row>
    <row r="37" spans="1:20">
      <c r="A37" s="295"/>
      <c r="B37" s="43" t="s">
        <v>59</v>
      </c>
      <c r="C37" s="150">
        <f t="shared" si="2"/>
        <v>273</v>
      </c>
      <c r="D37" s="150">
        <v>65</v>
      </c>
      <c r="E37" s="150">
        <v>208</v>
      </c>
      <c r="F37" s="150">
        <v>0.8</v>
      </c>
      <c r="G37" s="150">
        <v>0.2</v>
      </c>
      <c r="H37" s="150">
        <v>0.7</v>
      </c>
      <c r="I37" s="150">
        <v>0</v>
      </c>
      <c r="J37" s="150">
        <v>0.3</v>
      </c>
      <c r="K37" s="150">
        <v>46.58</v>
      </c>
      <c r="L37" s="150">
        <v>37.89</v>
      </c>
      <c r="M37" s="150">
        <v>5.91</v>
      </c>
      <c r="N37" s="150">
        <v>2.78</v>
      </c>
      <c r="O37" s="150">
        <v>37</v>
      </c>
      <c r="P37" s="186">
        <v>32</v>
      </c>
      <c r="Q37" s="150">
        <v>5</v>
      </c>
      <c r="R37" s="150">
        <v>5.89</v>
      </c>
      <c r="S37" s="150">
        <v>0.91000000000000014</v>
      </c>
      <c r="T37" s="187"/>
    </row>
    <row r="38" spans="1:20">
      <c r="A38" s="295"/>
      <c r="B38" s="43" t="s">
        <v>60</v>
      </c>
      <c r="C38" s="150">
        <f t="shared" si="2"/>
        <v>569</v>
      </c>
      <c r="D38" s="150">
        <v>226</v>
      </c>
      <c r="E38" s="150">
        <v>343</v>
      </c>
      <c r="F38" s="150">
        <v>0.6</v>
      </c>
      <c r="G38" s="150">
        <v>0.4</v>
      </c>
      <c r="H38" s="150">
        <v>0.7</v>
      </c>
      <c r="I38" s="150">
        <v>0</v>
      </c>
      <c r="J38" s="150">
        <v>0.3</v>
      </c>
      <c r="K38" s="150">
        <v>99.03</v>
      </c>
      <c r="L38" s="150">
        <v>61.47</v>
      </c>
      <c r="M38" s="150">
        <v>25.55</v>
      </c>
      <c r="N38" s="150">
        <v>12.01</v>
      </c>
      <c r="O38" s="150">
        <v>78</v>
      </c>
      <c r="P38" s="186">
        <v>55</v>
      </c>
      <c r="Q38" s="150">
        <v>23</v>
      </c>
      <c r="R38" s="150">
        <v>6.47</v>
      </c>
      <c r="S38" s="150">
        <v>2.5500000000000007</v>
      </c>
      <c r="T38" s="187"/>
    </row>
    <row r="39" spans="1:20">
      <c r="A39" s="295"/>
      <c r="B39" s="43" t="s">
        <v>62</v>
      </c>
      <c r="C39" s="150">
        <f t="shared" si="2"/>
        <v>1485</v>
      </c>
      <c r="D39" s="150">
        <v>473</v>
      </c>
      <c r="E39" s="150">
        <v>1012</v>
      </c>
      <c r="F39" s="150">
        <v>0.8</v>
      </c>
      <c r="G39" s="150">
        <v>0.2</v>
      </c>
      <c r="H39" s="150">
        <v>0.8</v>
      </c>
      <c r="I39" s="150">
        <v>0</v>
      </c>
      <c r="J39" s="150">
        <v>0.2</v>
      </c>
      <c r="K39" s="150">
        <v>257.74</v>
      </c>
      <c r="L39" s="150">
        <v>210.06</v>
      </c>
      <c r="M39" s="150">
        <v>37.42</v>
      </c>
      <c r="N39" s="150">
        <v>10.26</v>
      </c>
      <c r="O39" s="150">
        <v>224</v>
      </c>
      <c r="P39" s="186">
        <v>190</v>
      </c>
      <c r="Q39" s="150">
        <v>34</v>
      </c>
      <c r="R39" s="150">
        <v>20.059999999999999</v>
      </c>
      <c r="S39" s="150">
        <v>3.4200000000000017</v>
      </c>
      <c r="T39" s="187"/>
    </row>
    <row r="40" spans="1:20">
      <c r="A40" s="295"/>
      <c r="B40" s="43" t="s">
        <v>63</v>
      </c>
      <c r="C40" s="150">
        <f t="shared" si="2"/>
        <v>1233</v>
      </c>
      <c r="D40" s="150">
        <v>393</v>
      </c>
      <c r="E40" s="150">
        <v>840</v>
      </c>
      <c r="F40" s="150">
        <v>0.8</v>
      </c>
      <c r="G40" s="150">
        <v>0.2</v>
      </c>
      <c r="H40" s="150">
        <v>0.75</v>
      </c>
      <c r="I40" s="150">
        <v>0</v>
      </c>
      <c r="J40" s="150">
        <v>0.25</v>
      </c>
      <c r="K40" s="150">
        <v>214.2</v>
      </c>
      <c r="L40" s="150">
        <v>174.42</v>
      </c>
      <c r="M40" s="150">
        <v>29.13</v>
      </c>
      <c r="N40" s="150">
        <v>10.65</v>
      </c>
      <c r="O40" s="150">
        <v>178</v>
      </c>
      <c r="P40" s="186">
        <v>152</v>
      </c>
      <c r="Q40" s="150">
        <v>26</v>
      </c>
      <c r="R40" s="150">
        <v>22.42</v>
      </c>
      <c r="S40" s="150">
        <v>3.129999999999999</v>
      </c>
      <c r="T40" s="187"/>
    </row>
    <row r="41" spans="1:20">
      <c r="A41" s="296"/>
      <c r="B41" s="43" t="s">
        <v>61</v>
      </c>
      <c r="C41" s="150">
        <f t="shared" si="2"/>
        <v>1201</v>
      </c>
      <c r="D41" s="150">
        <v>236</v>
      </c>
      <c r="E41" s="150">
        <v>965</v>
      </c>
      <c r="F41" s="150">
        <v>0.6</v>
      </c>
      <c r="G41" s="150">
        <v>0.4</v>
      </c>
      <c r="H41" s="150">
        <v>0.7</v>
      </c>
      <c r="I41" s="150">
        <v>0</v>
      </c>
      <c r="J41" s="150">
        <v>0.3</v>
      </c>
      <c r="K41" s="150">
        <v>199.48</v>
      </c>
      <c r="L41" s="150">
        <v>123.82</v>
      </c>
      <c r="M41" s="150">
        <v>51.47</v>
      </c>
      <c r="N41" s="150">
        <v>24.19</v>
      </c>
      <c r="O41" s="150">
        <v>139</v>
      </c>
      <c r="P41" s="186">
        <v>98</v>
      </c>
      <c r="Q41" s="150">
        <v>41</v>
      </c>
      <c r="R41" s="150">
        <v>25.82</v>
      </c>
      <c r="S41" s="150">
        <v>10.469999999999999</v>
      </c>
      <c r="T41" s="187"/>
    </row>
    <row r="42" spans="1:20">
      <c r="A42" s="294" t="s">
        <v>64</v>
      </c>
      <c r="B42" s="43" t="s">
        <v>66</v>
      </c>
      <c r="C42" s="150">
        <f t="shared" si="2"/>
        <v>1394</v>
      </c>
      <c r="D42" s="150">
        <v>209</v>
      </c>
      <c r="E42" s="150">
        <v>1185</v>
      </c>
      <c r="F42" s="150">
        <v>0.6</v>
      </c>
      <c r="G42" s="150">
        <v>0.4</v>
      </c>
      <c r="H42" s="150">
        <v>0</v>
      </c>
      <c r="I42" s="150">
        <v>1</v>
      </c>
      <c r="J42" s="150">
        <v>0</v>
      </c>
      <c r="K42" s="150">
        <v>234.68</v>
      </c>
      <c r="L42" s="150">
        <v>142.12</v>
      </c>
      <c r="M42" s="150">
        <v>0</v>
      </c>
      <c r="N42" s="150">
        <v>92.56</v>
      </c>
      <c r="O42" s="150">
        <v>130</v>
      </c>
      <c r="P42" s="186">
        <v>130</v>
      </c>
      <c r="Q42" s="150">
        <v>0</v>
      </c>
      <c r="R42" s="150">
        <v>12.12</v>
      </c>
      <c r="S42" s="150">
        <v>0</v>
      </c>
      <c r="T42" s="187"/>
    </row>
    <row r="43" spans="1:20">
      <c r="A43" s="295"/>
      <c r="B43" s="43" t="s">
        <v>67</v>
      </c>
      <c r="C43" s="150">
        <f t="shared" si="2"/>
        <v>28</v>
      </c>
      <c r="D43" s="150">
        <v>0</v>
      </c>
      <c r="E43" s="150">
        <v>28</v>
      </c>
      <c r="F43" s="150">
        <v>0.6</v>
      </c>
      <c r="G43" s="150">
        <v>0.4</v>
      </c>
      <c r="H43" s="150">
        <v>0.4</v>
      </c>
      <c r="I43" s="150">
        <v>0.6</v>
      </c>
      <c r="J43" s="150">
        <v>0</v>
      </c>
      <c r="K43" s="150">
        <v>4.49</v>
      </c>
      <c r="L43" s="150">
        <v>2.75</v>
      </c>
      <c r="M43" s="150">
        <v>0.66</v>
      </c>
      <c r="N43" s="150">
        <v>1.08</v>
      </c>
      <c r="O43" s="150">
        <v>2</v>
      </c>
      <c r="P43" s="186">
        <v>2</v>
      </c>
      <c r="Q43" s="150">
        <v>0</v>
      </c>
      <c r="R43" s="150">
        <v>0.75</v>
      </c>
      <c r="S43" s="150">
        <v>0.66</v>
      </c>
      <c r="T43" s="187"/>
    </row>
    <row r="44" spans="1:20">
      <c r="A44" s="295"/>
      <c r="B44" s="43" t="s">
        <v>68</v>
      </c>
      <c r="C44" s="150">
        <f t="shared" si="2"/>
        <v>0</v>
      </c>
      <c r="D44" s="150">
        <v>0</v>
      </c>
      <c r="E44" s="150">
        <v>0</v>
      </c>
      <c r="F44" s="150">
        <v>0.6</v>
      </c>
      <c r="G44" s="150">
        <v>0.4</v>
      </c>
      <c r="H44" s="150">
        <v>0.4</v>
      </c>
      <c r="I44" s="150">
        <v>0.6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86">
        <v>0</v>
      </c>
      <c r="Q44" s="150">
        <v>0</v>
      </c>
      <c r="R44" s="150">
        <v>0</v>
      </c>
      <c r="S44" s="150">
        <v>0</v>
      </c>
      <c r="T44" s="187"/>
    </row>
    <row r="45" spans="1:20">
      <c r="A45" s="295"/>
      <c r="B45" s="43" t="s">
        <v>70</v>
      </c>
      <c r="C45" s="150">
        <f t="shared" si="2"/>
        <v>1501</v>
      </c>
      <c r="D45" s="150">
        <v>463</v>
      </c>
      <c r="E45" s="150">
        <v>1038</v>
      </c>
      <c r="F45" s="150">
        <v>0.6</v>
      </c>
      <c r="G45" s="150">
        <v>0.4</v>
      </c>
      <c r="H45" s="150">
        <v>0.75</v>
      </c>
      <c r="I45" s="150">
        <v>0</v>
      </c>
      <c r="J45" s="150">
        <v>0.25</v>
      </c>
      <c r="K45" s="150">
        <v>255.5</v>
      </c>
      <c r="L45" s="150">
        <v>158.87</v>
      </c>
      <c r="M45" s="150">
        <v>70.760000000000005</v>
      </c>
      <c r="N45" s="150">
        <v>25.87</v>
      </c>
      <c r="O45" s="150">
        <v>181</v>
      </c>
      <c r="P45" s="186">
        <v>125</v>
      </c>
      <c r="Q45" s="150">
        <v>56</v>
      </c>
      <c r="R45" s="150">
        <v>33.869999999999997</v>
      </c>
      <c r="S45" s="150">
        <v>14.760000000000005</v>
      </c>
      <c r="T45" s="187"/>
    </row>
    <row r="46" spans="1:20">
      <c r="A46" s="295"/>
      <c r="B46" s="43" t="s">
        <v>71</v>
      </c>
      <c r="C46" s="150">
        <f t="shared" si="2"/>
        <v>2100</v>
      </c>
      <c r="D46" s="150">
        <v>862</v>
      </c>
      <c r="E46" s="150">
        <v>1238</v>
      </c>
      <c r="F46" s="150">
        <v>0.8</v>
      </c>
      <c r="G46" s="150">
        <v>0.2</v>
      </c>
      <c r="H46" s="150">
        <v>0.8</v>
      </c>
      <c r="I46" s="150">
        <v>0</v>
      </c>
      <c r="J46" s="150">
        <v>0.2</v>
      </c>
      <c r="K46" s="150">
        <v>372.25</v>
      </c>
      <c r="L46" s="150">
        <v>303.38</v>
      </c>
      <c r="M46" s="150">
        <v>54.05</v>
      </c>
      <c r="N46" s="150">
        <v>14.82</v>
      </c>
      <c r="O46" s="150">
        <v>327</v>
      </c>
      <c r="P46" s="186">
        <v>277</v>
      </c>
      <c r="Q46" s="150">
        <v>50</v>
      </c>
      <c r="R46" s="150">
        <v>26.38</v>
      </c>
      <c r="S46" s="150">
        <v>4.0499999999999972</v>
      </c>
      <c r="T46" s="187"/>
    </row>
    <row r="47" spans="1:20">
      <c r="A47" s="295"/>
      <c r="B47" s="43" t="s">
        <v>76</v>
      </c>
      <c r="C47" s="150">
        <f t="shared" si="2"/>
        <v>2071</v>
      </c>
      <c r="D47" s="150">
        <v>501</v>
      </c>
      <c r="E47" s="150">
        <v>1570</v>
      </c>
      <c r="F47" s="150">
        <v>0.8</v>
      </c>
      <c r="G47" s="150">
        <v>0.2</v>
      </c>
      <c r="H47" s="150">
        <v>0.8</v>
      </c>
      <c r="I47" s="150">
        <v>0</v>
      </c>
      <c r="J47" s="150">
        <v>0.2</v>
      </c>
      <c r="K47" s="150">
        <v>353.08</v>
      </c>
      <c r="L47" s="150">
        <v>287.76</v>
      </c>
      <c r="M47" s="150">
        <v>51.26</v>
      </c>
      <c r="N47" s="150">
        <v>14.06</v>
      </c>
      <c r="O47" s="150">
        <v>302</v>
      </c>
      <c r="P47" s="186">
        <v>256</v>
      </c>
      <c r="Q47" s="150">
        <v>46</v>
      </c>
      <c r="R47" s="150">
        <v>31.76</v>
      </c>
      <c r="S47" s="150">
        <v>5.259999999999998</v>
      </c>
      <c r="T47" s="187"/>
    </row>
    <row r="48" spans="1:20">
      <c r="A48" s="295"/>
      <c r="B48" s="43" t="s">
        <v>72</v>
      </c>
      <c r="C48" s="150">
        <f t="shared" si="2"/>
        <v>3710</v>
      </c>
      <c r="D48" s="150">
        <v>1208</v>
      </c>
      <c r="E48" s="150">
        <v>2502</v>
      </c>
      <c r="F48" s="150">
        <v>0.8</v>
      </c>
      <c r="G48" s="150">
        <v>0.2</v>
      </c>
      <c r="H48" s="150">
        <v>0.8</v>
      </c>
      <c r="I48" s="150">
        <v>0</v>
      </c>
      <c r="J48" s="150">
        <v>0.2</v>
      </c>
      <c r="K48" s="150">
        <v>644.9899999999999</v>
      </c>
      <c r="L48" s="150">
        <v>525.66</v>
      </c>
      <c r="M48" s="150">
        <v>93.65</v>
      </c>
      <c r="N48" s="150">
        <v>25.68</v>
      </c>
      <c r="O48" s="150">
        <v>563</v>
      </c>
      <c r="P48" s="186">
        <v>477</v>
      </c>
      <c r="Q48" s="150">
        <v>86</v>
      </c>
      <c r="R48" s="150">
        <v>48.66</v>
      </c>
      <c r="S48" s="150">
        <v>7.6500000000000057</v>
      </c>
      <c r="T48" s="187"/>
    </row>
    <row r="49" spans="1:20">
      <c r="A49" s="295"/>
      <c r="B49" s="43" t="s">
        <v>74</v>
      </c>
      <c r="C49" s="150">
        <f t="shared" si="2"/>
        <v>2141</v>
      </c>
      <c r="D49" s="150">
        <v>695</v>
      </c>
      <c r="E49" s="150">
        <v>1446</v>
      </c>
      <c r="F49" s="150">
        <v>0.6</v>
      </c>
      <c r="G49" s="150">
        <v>0.4</v>
      </c>
      <c r="H49" s="150">
        <v>0.8</v>
      </c>
      <c r="I49" s="150">
        <v>0</v>
      </c>
      <c r="J49" s="150">
        <v>0.2</v>
      </c>
      <c r="K49" s="150">
        <v>365.16999999999996</v>
      </c>
      <c r="L49" s="150">
        <v>227.47</v>
      </c>
      <c r="M49" s="150">
        <v>108.07</v>
      </c>
      <c r="N49" s="150">
        <v>29.63</v>
      </c>
      <c r="O49" s="150">
        <v>294</v>
      </c>
      <c r="P49" s="186">
        <v>199</v>
      </c>
      <c r="Q49" s="150">
        <v>95</v>
      </c>
      <c r="R49" s="150">
        <v>28.47</v>
      </c>
      <c r="S49" s="150">
        <v>13.069999999999993</v>
      </c>
      <c r="T49" s="187"/>
    </row>
    <row r="50" spans="1:20">
      <c r="A50" s="295"/>
      <c r="B50" s="43" t="s">
        <v>78</v>
      </c>
      <c r="C50" s="150">
        <f t="shared" si="2"/>
        <v>1053</v>
      </c>
      <c r="D50" s="150">
        <v>484</v>
      </c>
      <c r="E50" s="150">
        <v>569</v>
      </c>
      <c r="F50" s="150">
        <v>0.8</v>
      </c>
      <c r="G50" s="150">
        <v>0.2</v>
      </c>
      <c r="H50" s="150">
        <v>0.8</v>
      </c>
      <c r="I50" s="150">
        <v>0</v>
      </c>
      <c r="J50" s="150">
        <v>0.2</v>
      </c>
      <c r="K50" s="150">
        <v>188.73</v>
      </c>
      <c r="L50" s="150">
        <v>153.82</v>
      </c>
      <c r="M50" s="150">
        <v>27.4</v>
      </c>
      <c r="N50" s="150">
        <v>7.51</v>
      </c>
      <c r="O50" s="150">
        <v>153</v>
      </c>
      <c r="P50" s="186">
        <v>130</v>
      </c>
      <c r="Q50" s="150">
        <v>23</v>
      </c>
      <c r="R50" s="150">
        <v>23.82</v>
      </c>
      <c r="S50" s="150">
        <v>4.3999999999999986</v>
      </c>
      <c r="T50" s="187"/>
    </row>
    <row r="51" spans="1:20">
      <c r="A51" s="295"/>
      <c r="B51" s="43" t="s">
        <v>75</v>
      </c>
      <c r="C51" s="150">
        <f t="shared" si="2"/>
        <v>2493</v>
      </c>
      <c r="D51" s="150">
        <v>603</v>
      </c>
      <c r="E51" s="150">
        <v>1890</v>
      </c>
      <c r="F51" s="150">
        <v>0.8</v>
      </c>
      <c r="G51" s="150">
        <v>0.2</v>
      </c>
      <c r="H51" s="150">
        <v>0.8</v>
      </c>
      <c r="I51" s="150">
        <v>0</v>
      </c>
      <c r="J51" s="150">
        <v>0.2</v>
      </c>
      <c r="K51" s="150">
        <v>425.02</v>
      </c>
      <c r="L51" s="150">
        <v>346.39</v>
      </c>
      <c r="M51" s="150">
        <v>61.71</v>
      </c>
      <c r="N51" s="150">
        <v>16.920000000000002</v>
      </c>
      <c r="O51" s="150">
        <v>333</v>
      </c>
      <c r="P51" s="186">
        <v>282</v>
      </c>
      <c r="Q51" s="150">
        <v>51</v>
      </c>
      <c r="R51" s="150">
        <v>64.39</v>
      </c>
      <c r="S51" s="150">
        <v>10.71</v>
      </c>
      <c r="T51" s="187"/>
    </row>
    <row r="52" spans="1:20">
      <c r="A52" s="295"/>
      <c r="B52" s="43" t="s">
        <v>77</v>
      </c>
      <c r="C52" s="150">
        <f t="shared" si="2"/>
        <v>736</v>
      </c>
      <c r="D52" s="150">
        <v>0</v>
      </c>
      <c r="E52" s="150">
        <v>736</v>
      </c>
      <c r="F52" s="150">
        <v>0.8</v>
      </c>
      <c r="G52" s="150">
        <v>0.2</v>
      </c>
      <c r="H52" s="150">
        <v>0.8</v>
      </c>
      <c r="I52" s="150">
        <v>0</v>
      </c>
      <c r="J52" s="150">
        <v>0.2</v>
      </c>
      <c r="K52" s="150">
        <v>118.32000000000001</v>
      </c>
      <c r="L52" s="150">
        <v>96.43</v>
      </c>
      <c r="M52" s="150">
        <v>17.18</v>
      </c>
      <c r="N52" s="150">
        <v>4.71</v>
      </c>
      <c r="O52" s="150">
        <v>100</v>
      </c>
      <c r="P52" s="186">
        <v>85</v>
      </c>
      <c r="Q52" s="150">
        <v>15</v>
      </c>
      <c r="R52" s="150">
        <v>11.43</v>
      </c>
      <c r="S52" s="150">
        <v>2.1799999999999997</v>
      </c>
      <c r="T52" s="187"/>
    </row>
    <row r="53" spans="1:20">
      <c r="A53" s="296"/>
      <c r="B53" s="43" t="s">
        <v>73</v>
      </c>
      <c r="C53" s="150">
        <f t="shared" si="2"/>
        <v>1885</v>
      </c>
      <c r="D53" s="150">
        <v>720</v>
      </c>
      <c r="E53" s="150">
        <v>1165</v>
      </c>
      <c r="F53" s="150">
        <v>0.6</v>
      </c>
      <c r="G53" s="150">
        <v>0.4</v>
      </c>
      <c r="H53" s="150">
        <v>0.8</v>
      </c>
      <c r="I53" s="150">
        <v>0</v>
      </c>
      <c r="J53" s="150">
        <v>0.2</v>
      </c>
      <c r="K53" s="150">
        <v>325.76</v>
      </c>
      <c r="L53" s="150">
        <v>202.92</v>
      </c>
      <c r="M53" s="150">
        <v>96.41</v>
      </c>
      <c r="N53" s="150">
        <v>26.43</v>
      </c>
      <c r="O53" s="150">
        <v>291</v>
      </c>
      <c r="P53" s="186">
        <v>197</v>
      </c>
      <c r="Q53" s="150">
        <v>94</v>
      </c>
      <c r="R53" s="150">
        <v>5.9199999999999902</v>
      </c>
      <c r="S53" s="150">
        <v>2.4099999999999966</v>
      </c>
      <c r="T53" s="187"/>
    </row>
    <row r="54" spans="1:20">
      <c r="A54" s="294" t="s">
        <v>79</v>
      </c>
      <c r="B54" s="43" t="s">
        <v>81</v>
      </c>
      <c r="C54" s="150">
        <f t="shared" si="2"/>
        <v>220</v>
      </c>
      <c r="D54" s="150">
        <v>101</v>
      </c>
      <c r="E54" s="150">
        <v>119</v>
      </c>
      <c r="F54" s="150">
        <v>0.6</v>
      </c>
      <c r="G54" s="150">
        <v>0.4</v>
      </c>
      <c r="H54" s="150">
        <v>0</v>
      </c>
      <c r="I54" s="150">
        <v>1</v>
      </c>
      <c r="J54" s="150">
        <v>0</v>
      </c>
      <c r="K54" s="150">
        <v>39.799999999999997</v>
      </c>
      <c r="L54" s="150">
        <v>24.1</v>
      </c>
      <c r="M54" s="150">
        <v>0</v>
      </c>
      <c r="N54" s="150">
        <v>15.7</v>
      </c>
      <c r="O54" s="150">
        <v>20</v>
      </c>
      <c r="P54" s="186">
        <v>20</v>
      </c>
      <c r="Q54" s="150">
        <v>0</v>
      </c>
      <c r="R54" s="150">
        <v>4.0999999999999996</v>
      </c>
      <c r="S54" s="150">
        <v>0</v>
      </c>
      <c r="T54" s="187"/>
    </row>
    <row r="55" spans="1:20">
      <c r="A55" s="295"/>
      <c r="B55" s="43" t="s">
        <v>84</v>
      </c>
      <c r="C55" s="150">
        <f t="shared" si="2"/>
        <v>46</v>
      </c>
      <c r="D55" s="150">
        <v>0</v>
      </c>
      <c r="E55" s="150">
        <v>46</v>
      </c>
      <c r="F55" s="150">
        <v>0.6</v>
      </c>
      <c r="G55" s="150">
        <v>0.4</v>
      </c>
      <c r="H55" s="150">
        <v>0.7</v>
      </c>
      <c r="I55" s="150">
        <v>0</v>
      </c>
      <c r="J55" s="150">
        <v>0.3</v>
      </c>
      <c r="K55" s="150">
        <v>7.2799999999999994</v>
      </c>
      <c r="L55" s="150">
        <v>4.5199999999999996</v>
      </c>
      <c r="M55" s="150">
        <v>1.88</v>
      </c>
      <c r="N55" s="150">
        <v>0.88</v>
      </c>
      <c r="O55" s="150">
        <v>6</v>
      </c>
      <c r="P55" s="186">
        <v>4</v>
      </c>
      <c r="Q55" s="150">
        <v>2</v>
      </c>
      <c r="R55" s="150">
        <v>0.52</v>
      </c>
      <c r="S55" s="150">
        <v>-0.12000000000000011</v>
      </c>
      <c r="T55" s="187"/>
    </row>
    <row r="56" spans="1:20">
      <c r="A56" s="295"/>
      <c r="B56" s="43" t="s">
        <v>85</v>
      </c>
      <c r="C56" s="150">
        <f t="shared" si="2"/>
        <v>158</v>
      </c>
      <c r="D56" s="150">
        <v>0</v>
      </c>
      <c r="E56" s="150">
        <v>158</v>
      </c>
      <c r="F56" s="150">
        <v>0.6</v>
      </c>
      <c r="G56" s="150">
        <v>0.4</v>
      </c>
      <c r="H56" s="150">
        <v>0.4</v>
      </c>
      <c r="I56" s="150">
        <v>0.6</v>
      </c>
      <c r="J56" s="150">
        <v>0</v>
      </c>
      <c r="K56" s="150">
        <v>25.28</v>
      </c>
      <c r="L56" s="150">
        <v>15.53</v>
      </c>
      <c r="M56" s="150">
        <v>3.68</v>
      </c>
      <c r="N56" s="150">
        <v>6.07</v>
      </c>
      <c r="O56" s="150">
        <v>17</v>
      </c>
      <c r="P56" s="186">
        <v>14</v>
      </c>
      <c r="Q56" s="150">
        <v>3</v>
      </c>
      <c r="R56" s="150">
        <v>1.53</v>
      </c>
      <c r="S56" s="150">
        <v>0.68000000000000016</v>
      </c>
      <c r="T56" s="187"/>
    </row>
    <row r="57" spans="1:20">
      <c r="A57" s="295"/>
      <c r="B57" s="43" t="s">
        <v>83</v>
      </c>
      <c r="C57" s="150">
        <f t="shared" si="2"/>
        <v>88</v>
      </c>
      <c r="D57" s="150">
        <v>0</v>
      </c>
      <c r="E57" s="150">
        <v>88</v>
      </c>
      <c r="F57" s="150">
        <v>0.6</v>
      </c>
      <c r="G57" s="150">
        <v>0.4</v>
      </c>
      <c r="H57" s="150">
        <v>0.4</v>
      </c>
      <c r="I57" s="150">
        <v>0.6</v>
      </c>
      <c r="J57" s="150">
        <v>0</v>
      </c>
      <c r="K57" s="150">
        <v>14.079999999999998</v>
      </c>
      <c r="L57" s="150">
        <v>8.65</v>
      </c>
      <c r="M57" s="150">
        <v>2.0499999999999998</v>
      </c>
      <c r="N57" s="150">
        <v>3.38</v>
      </c>
      <c r="O57" s="150">
        <v>9</v>
      </c>
      <c r="P57" s="186">
        <v>7</v>
      </c>
      <c r="Q57" s="150">
        <v>2</v>
      </c>
      <c r="R57" s="150">
        <v>1.65</v>
      </c>
      <c r="S57" s="150">
        <v>4.9999999999999822E-2</v>
      </c>
      <c r="T57" s="187"/>
    </row>
    <row r="58" spans="1:20">
      <c r="A58" s="295"/>
      <c r="B58" s="43" t="s">
        <v>82</v>
      </c>
      <c r="C58" s="150">
        <f t="shared" si="2"/>
        <v>98</v>
      </c>
      <c r="D58" s="150">
        <v>0</v>
      </c>
      <c r="E58" s="150">
        <v>98</v>
      </c>
      <c r="F58" s="150">
        <v>0.6</v>
      </c>
      <c r="G58" s="150">
        <v>0.4</v>
      </c>
      <c r="H58" s="150">
        <v>0.4</v>
      </c>
      <c r="I58" s="150">
        <v>0.6</v>
      </c>
      <c r="J58" s="150">
        <v>0</v>
      </c>
      <c r="K58" s="150">
        <v>15.680000000000001</v>
      </c>
      <c r="L58" s="150">
        <v>9.6300000000000008</v>
      </c>
      <c r="M58" s="150">
        <v>2.29</v>
      </c>
      <c r="N58" s="150">
        <v>3.76</v>
      </c>
      <c r="O58" s="150">
        <v>14</v>
      </c>
      <c r="P58" s="186">
        <v>11</v>
      </c>
      <c r="Q58" s="150">
        <v>3</v>
      </c>
      <c r="R58" s="150">
        <v>-1.37</v>
      </c>
      <c r="S58" s="150">
        <v>-0.71</v>
      </c>
      <c r="T58" s="187"/>
    </row>
    <row r="59" spans="1:20">
      <c r="A59" s="295"/>
      <c r="B59" s="43" t="s">
        <v>91</v>
      </c>
      <c r="C59" s="150">
        <f t="shared" si="2"/>
        <v>532</v>
      </c>
      <c r="D59" s="150">
        <v>139</v>
      </c>
      <c r="E59" s="150">
        <v>393</v>
      </c>
      <c r="F59" s="150">
        <v>0.6</v>
      </c>
      <c r="G59" s="150">
        <v>0.4</v>
      </c>
      <c r="H59" s="150">
        <v>0.7</v>
      </c>
      <c r="I59" s="150">
        <v>0</v>
      </c>
      <c r="J59" s="150">
        <v>0.3</v>
      </c>
      <c r="K59" s="150">
        <v>89.72</v>
      </c>
      <c r="L59" s="150">
        <v>55.69</v>
      </c>
      <c r="M59" s="150">
        <v>23.15</v>
      </c>
      <c r="N59" s="150">
        <v>10.88</v>
      </c>
      <c r="O59" s="150">
        <v>64</v>
      </c>
      <c r="P59" s="186">
        <v>45</v>
      </c>
      <c r="Q59" s="150">
        <v>19</v>
      </c>
      <c r="R59" s="150">
        <v>10.69</v>
      </c>
      <c r="S59" s="150">
        <v>4.1499999999999986</v>
      </c>
      <c r="T59" s="187"/>
    </row>
    <row r="60" spans="1:20">
      <c r="A60" s="295"/>
      <c r="B60" s="43" t="s">
        <v>90</v>
      </c>
      <c r="C60" s="150">
        <f t="shared" si="2"/>
        <v>360</v>
      </c>
      <c r="D60" s="150">
        <v>102</v>
      </c>
      <c r="E60" s="150">
        <v>258</v>
      </c>
      <c r="F60" s="150">
        <v>0.6</v>
      </c>
      <c r="G60" s="150">
        <v>0.4</v>
      </c>
      <c r="H60" s="150">
        <v>0.7</v>
      </c>
      <c r="I60" s="150">
        <v>0</v>
      </c>
      <c r="J60" s="150">
        <v>0.3</v>
      </c>
      <c r="K60" s="150">
        <v>61.03</v>
      </c>
      <c r="L60" s="150">
        <v>37.880000000000003</v>
      </c>
      <c r="M60" s="150">
        <v>15.75</v>
      </c>
      <c r="N60" s="150">
        <v>7.4</v>
      </c>
      <c r="O60" s="150">
        <v>51</v>
      </c>
      <c r="P60" s="186">
        <v>36</v>
      </c>
      <c r="Q60" s="150">
        <v>15</v>
      </c>
      <c r="R60" s="150">
        <v>1.88</v>
      </c>
      <c r="S60" s="150">
        <v>0.75</v>
      </c>
      <c r="T60" s="187"/>
    </row>
    <row r="61" spans="1:20">
      <c r="A61" s="295"/>
      <c r="B61" s="43" t="s">
        <v>88</v>
      </c>
      <c r="C61" s="150">
        <f t="shared" si="2"/>
        <v>708</v>
      </c>
      <c r="D61" s="150">
        <v>171</v>
      </c>
      <c r="E61" s="150">
        <v>537</v>
      </c>
      <c r="F61" s="150">
        <v>0.6</v>
      </c>
      <c r="G61" s="150">
        <v>0.4</v>
      </c>
      <c r="H61" s="150">
        <v>0.7</v>
      </c>
      <c r="I61" s="150">
        <v>0</v>
      </c>
      <c r="J61" s="150">
        <v>0.3</v>
      </c>
      <c r="K61" s="150">
        <v>118.83999999999999</v>
      </c>
      <c r="L61" s="150">
        <v>73.77</v>
      </c>
      <c r="M61" s="150">
        <v>30.66</v>
      </c>
      <c r="N61" s="150">
        <v>14.41</v>
      </c>
      <c r="O61" s="150">
        <v>92</v>
      </c>
      <c r="P61" s="186">
        <v>65</v>
      </c>
      <c r="Q61" s="150">
        <v>27</v>
      </c>
      <c r="R61" s="150">
        <v>8.77</v>
      </c>
      <c r="S61" s="150">
        <v>3.66</v>
      </c>
      <c r="T61" s="187"/>
    </row>
    <row r="62" spans="1:20">
      <c r="A62" s="295"/>
      <c r="B62" s="43" t="s">
        <v>87</v>
      </c>
      <c r="C62" s="150">
        <f t="shared" si="2"/>
        <v>2236</v>
      </c>
      <c r="D62" s="150">
        <v>289</v>
      </c>
      <c r="E62" s="150">
        <v>1947</v>
      </c>
      <c r="F62" s="150">
        <v>0.8</v>
      </c>
      <c r="G62" s="150">
        <v>0.2</v>
      </c>
      <c r="H62" s="150">
        <v>0.8</v>
      </c>
      <c r="I62" s="150">
        <v>0</v>
      </c>
      <c r="J62" s="150">
        <v>0.2</v>
      </c>
      <c r="K62" s="150">
        <v>371.09</v>
      </c>
      <c r="L62" s="150">
        <v>302.44</v>
      </c>
      <c r="M62" s="150">
        <v>53.88</v>
      </c>
      <c r="N62" s="150">
        <v>14.77</v>
      </c>
      <c r="O62" s="150">
        <v>347</v>
      </c>
      <c r="P62" s="186">
        <v>294</v>
      </c>
      <c r="Q62" s="150">
        <v>53</v>
      </c>
      <c r="R62" s="150">
        <v>8.44</v>
      </c>
      <c r="S62" s="150">
        <v>0.88000000000000256</v>
      </c>
      <c r="T62" s="187"/>
    </row>
    <row r="63" spans="1:20">
      <c r="A63" s="295"/>
      <c r="B63" s="43" t="s">
        <v>86</v>
      </c>
      <c r="C63" s="150">
        <f t="shared" si="2"/>
        <v>433</v>
      </c>
      <c r="D63" s="150">
        <v>406</v>
      </c>
      <c r="E63" s="150">
        <v>27</v>
      </c>
      <c r="F63" s="150">
        <v>0.6</v>
      </c>
      <c r="G63" s="150">
        <v>0.4</v>
      </c>
      <c r="H63" s="150">
        <v>0.7</v>
      </c>
      <c r="I63" s="150">
        <v>0</v>
      </c>
      <c r="J63" s="150">
        <v>0.3</v>
      </c>
      <c r="K63" s="150">
        <v>84.62</v>
      </c>
      <c r="L63" s="150">
        <v>52.52</v>
      </c>
      <c r="M63" s="150">
        <v>21.84</v>
      </c>
      <c r="N63" s="150">
        <v>10.26</v>
      </c>
      <c r="O63" s="150">
        <v>53</v>
      </c>
      <c r="P63" s="186">
        <v>37</v>
      </c>
      <c r="Q63" s="150">
        <v>16</v>
      </c>
      <c r="R63" s="150">
        <v>15.52</v>
      </c>
      <c r="S63" s="150">
        <v>5.84</v>
      </c>
      <c r="T63" s="187"/>
    </row>
    <row r="64" spans="1:20">
      <c r="A64" s="296"/>
      <c r="B64" s="43" t="s">
        <v>89</v>
      </c>
      <c r="C64" s="150">
        <f t="shared" si="2"/>
        <v>326</v>
      </c>
      <c r="D64" s="150">
        <v>129</v>
      </c>
      <c r="E64" s="150">
        <v>197</v>
      </c>
      <c r="F64" s="150">
        <v>0.6</v>
      </c>
      <c r="G64" s="150">
        <v>0.4</v>
      </c>
      <c r="H64" s="150">
        <v>0.7</v>
      </c>
      <c r="I64" s="150">
        <v>0</v>
      </c>
      <c r="J64" s="150">
        <v>0.3</v>
      </c>
      <c r="K64" s="150">
        <v>56.710000000000008</v>
      </c>
      <c r="L64" s="150">
        <v>35.200000000000003</v>
      </c>
      <c r="M64" s="150">
        <v>14.63</v>
      </c>
      <c r="N64" s="150">
        <v>6.88</v>
      </c>
      <c r="O64" s="150">
        <v>40</v>
      </c>
      <c r="P64" s="186">
        <v>28</v>
      </c>
      <c r="Q64" s="150">
        <v>12</v>
      </c>
      <c r="R64" s="150">
        <v>7.2</v>
      </c>
      <c r="S64" s="150">
        <v>2.6300000000000008</v>
      </c>
      <c r="T64" s="187"/>
    </row>
    <row r="65" spans="1:20">
      <c r="A65" s="294" t="s">
        <v>92</v>
      </c>
      <c r="B65" s="43" t="s">
        <v>94</v>
      </c>
      <c r="C65" s="150">
        <f t="shared" si="2"/>
        <v>173</v>
      </c>
      <c r="D65" s="150">
        <v>78</v>
      </c>
      <c r="E65" s="150">
        <v>95</v>
      </c>
      <c r="F65" s="150">
        <v>0.6</v>
      </c>
      <c r="G65" s="150">
        <v>0.4</v>
      </c>
      <c r="H65" s="150">
        <v>0</v>
      </c>
      <c r="I65" s="150">
        <v>1</v>
      </c>
      <c r="J65" s="150">
        <v>0</v>
      </c>
      <c r="K65" s="150">
        <v>31.240000000000002</v>
      </c>
      <c r="L65" s="150">
        <v>18.920000000000002</v>
      </c>
      <c r="M65" s="150">
        <v>0</v>
      </c>
      <c r="N65" s="150">
        <v>12.32</v>
      </c>
      <c r="O65" s="150">
        <v>19</v>
      </c>
      <c r="P65" s="186">
        <v>19</v>
      </c>
      <c r="Q65" s="150">
        <v>0</v>
      </c>
      <c r="R65" s="150">
        <v>-7.9999999999998295E-2</v>
      </c>
      <c r="S65" s="150">
        <v>0</v>
      </c>
      <c r="T65" s="187"/>
    </row>
    <row r="66" spans="1:20">
      <c r="A66" s="295"/>
      <c r="B66" s="43" t="s">
        <v>247</v>
      </c>
      <c r="C66" s="150">
        <f t="shared" si="2"/>
        <v>0</v>
      </c>
      <c r="D66" s="150">
        <v>0</v>
      </c>
      <c r="E66" s="150">
        <v>0</v>
      </c>
      <c r="F66" s="150">
        <v>0.6</v>
      </c>
      <c r="G66" s="150">
        <v>0.4</v>
      </c>
      <c r="H66" s="150">
        <v>0</v>
      </c>
      <c r="I66" s="150">
        <v>1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86">
        <v>0</v>
      </c>
      <c r="Q66" s="150">
        <v>0</v>
      </c>
      <c r="R66" s="150">
        <v>0</v>
      </c>
      <c r="S66" s="150">
        <v>0</v>
      </c>
      <c r="T66" s="187"/>
    </row>
    <row r="67" spans="1:20">
      <c r="A67" s="295"/>
      <c r="B67" s="43" t="s">
        <v>99</v>
      </c>
      <c r="C67" s="150">
        <f t="shared" si="2"/>
        <v>13</v>
      </c>
      <c r="D67" s="150">
        <v>0</v>
      </c>
      <c r="E67" s="150">
        <v>13</v>
      </c>
      <c r="F67" s="150">
        <v>0.6</v>
      </c>
      <c r="G67" s="150">
        <v>0.4</v>
      </c>
      <c r="H67" s="150">
        <v>0.4</v>
      </c>
      <c r="I67" s="150">
        <v>0.6</v>
      </c>
      <c r="J67" s="150">
        <v>0</v>
      </c>
      <c r="K67" s="150">
        <v>2.08</v>
      </c>
      <c r="L67" s="150">
        <v>1.28</v>
      </c>
      <c r="M67" s="150">
        <v>0.3</v>
      </c>
      <c r="N67" s="150">
        <v>0.5</v>
      </c>
      <c r="O67" s="150">
        <v>1</v>
      </c>
      <c r="P67" s="186">
        <v>1</v>
      </c>
      <c r="Q67" s="150">
        <v>0</v>
      </c>
      <c r="R67" s="150">
        <v>0.28000000000000003</v>
      </c>
      <c r="S67" s="150">
        <v>0.3</v>
      </c>
      <c r="T67" s="187"/>
    </row>
    <row r="68" spans="1:20">
      <c r="A68" s="295"/>
      <c r="B68" s="43" t="s">
        <v>100</v>
      </c>
      <c r="C68" s="150">
        <f t="shared" si="2"/>
        <v>473</v>
      </c>
      <c r="D68" s="150">
        <v>151</v>
      </c>
      <c r="E68" s="150">
        <v>322</v>
      </c>
      <c r="F68" s="150">
        <v>0.6</v>
      </c>
      <c r="G68" s="150">
        <v>0.4</v>
      </c>
      <c r="H68" s="150">
        <v>0.5</v>
      </c>
      <c r="I68" s="150">
        <v>0.5</v>
      </c>
      <c r="J68" s="150">
        <v>0</v>
      </c>
      <c r="K68" s="150">
        <v>81.430000000000007</v>
      </c>
      <c r="L68" s="150">
        <v>50.19</v>
      </c>
      <c r="M68" s="150">
        <v>14.9</v>
      </c>
      <c r="N68" s="150">
        <v>16.34</v>
      </c>
      <c r="O68" s="150">
        <v>58</v>
      </c>
      <c r="P68" s="186">
        <v>45</v>
      </c>
      <c r="Q68" s="150">
        <v>13</v>
      </c>
      <c r="R68" s="150">
        <v>5.19</v>
      </c>
      <c r="S68" s="150">
        <v>1.9000000000000004</v>
      </c>
      <c r="T68" s="187"/>
    </row>
    <row r="69" spans="1:20">
      <c r="A69" s="295"/>
      <c r="B69" s="43" t="s">
        <v>96</v>
      </c>
      <c r="C69" s="150">
        <f t="shared" si="2"/>
        <v>135</v>
      </c>
      <c r="D69" s="150">
        <v>0</v>
      </c>
      <c r="E69" s="150">
        <v>135</v>
      </c>
      <c r="F69" s="150">
        <v>0.6</v>
      </c>
      <c r="G69" s="150">
        <v>0.4</v>
      </c>
      <c r="H69" s="150">
        <v>0.5</v>
      </c>
      <c r="I69" s="150">
        <v>0.5</v>
      </c>
      <c r="J69" s="150">
        <v>0</v>
      </c>
      <c r="K69" s="150">
        <v>21.53</v>
      </c>
      <c r="L69" s="150">
        <v>13.27</v>
      </c>
      <c r="M69" s="150">
        <v>3.94</v>
      </c>
      <c r="N69" s="150">
        <v>4.32</v>
      </c>
      <c r="O69" s="150">
        <v>17</v>
      </c>
      <c r="P69" s="186">
        <v>13</v>
      </c>
      <c r="Q69" s="150">
        <v>4</v>
      </c>
      <c r="R69" s="150">
        <v>0.27</v>
      </c>
      <c r="S69" s="150">
        <v>-6.0000000000000053E-2</v>
      </c>
      <c r="T69" s="187"/>
    </row>
    <row r="70" spans="1:20">
      <c r="A70" s="295"/>
      <c r="B70" s="43" t="s">
        <v>97</v>
      </c>
      <c r="C70" s="150">
        <f t="shared" si="2"/>
        <v>82</v>
      </c>
      <c r="D70" s="150">
        <v>0</v>
      </c>
      <c r="E70" s="150">
        <v>82</v>
      </c>
      <c r="F70" s="150">
        <v>0.6</v>
      </c>
      <c r="G70" s="150">
        <v>0.4</v>
      </c>
      <c r="H70" s="150">
        <v>0.5</v>
      </c>
      <c r="I70" s="150">
        <v>0.5</v>
      </c>
      <c r="J70" s="150">
        <v>0</v>
      </c>
      <c r="K70" s="150">
        <v>13.07</v>
      </c>
      <c r="L70" s="150">
        <v>8.06</v>
      </c>
      <c r="M70" s="150">
        <v>2.39</v>
      </c>
      <c r="N70" s="150">
        <v>2.62</v>
      </c>
      <c r="O70" s="150">
        <v>8</v>
      </c>
      <c r="P70" s="186">
        <v>6</v>
      </c>
      <c r="Q70" s="150">
        <v>2</v>
      </c>
      <c r="R70" s="150">
        <v>2.06</v>
      </c>
      <c r="S70" s="150">
        <v>0.39000000000000012</v>
      </c>
      <c r="T70" s="187"/>
    </row>
    <row r="71" spans="1:20">
      <c r="A71" s="295"/>
      <c r="B71" s="43" t="s">
        <v>98</v>
      </c>
      <c r="C71" s="150">
        <f t="shared" si="2"/>
        <v>95</v>
      </c>
      <c r="D71" s="150">
        <v>0</v>
      </c>
      <c r="E71" s="150">
        <v>95</v>
      </c>
      <c r="F71" s="150">
        <v>0.6</v>
      </c>
      <c r="G71" s="150">
        <v>0.4</v>
      </c>
      <c r="H71" s="150">
        <v>0.5</v>
      </c>
      <c r="I71" s="150">
        <v>0.5</v>
      </c>
      <c r="J71" s="150">
        <v>0</v>
      </c>
      <c r="K71" s="150">
        <v>15.149999999999999</v>
      </c>
      <c r="L71" s="150">
        <v>9.34</v>
      </c>
      <c r="M71" s="150">
        <v>2.77</v>
      </c>
      <c r="N71" s="150">
        <v>3.04</v>
      </c>
      <c r="O71" s="150">
        <v>9</v>
      </c>
      <c r="P71" s="186">
        <v>7</v>
      </c>
      <c r="Q71" s="150">
        <v>2</v>
      </c>
      <c r="R71" s="150">
        <v>2.34</v>
      </c>
      <c r="S71" s="150">
        <v>0.77</v>
      </c>
      <c r="T71" s="187"/>
    </row>
    <row r="72" spans="1:20">
      <c r="A72" s="295"/>
      <c r="B72" s="43" t="s">
        <v>102</v>
      </c>
      <c r="C72" s="150">
        <f t="shared" si="2"/>
        <v>487</v>
      </c>
      <c r="D72" s="150">
        <v>176</v>
      </c>
      <c r="E72" s="150">
        <v>311</v>
      </c>
      <c r="F72" s="150">
        <v>0.6</v>
      </c>
      <c r="G72" s="150">
        <v>0.4</v>
      </c>
      <c r="H72" s="150">
        <v>0.7</v>
      </c>
      <c r="I72" s="150">
        <v>0</v>
      </c>
      <c r="J72" s="150">
        <v>0.3</v>
      </c>
      <c r="K72" s="150">
        <v>84.070000000000007</v>
      </c>
      <c r="L72" s="150">
        <v>52.18</v>
      </c>
      <c r="M72" s="150">
        <v>21.69</v>
      </c>
      <c r="N72" s="150">
        <v>10.199999999999999</v>
      </c>
      <c r="O72" s="150">
        <v>63</v>
      </c>
      <c r="P72" s="186">
        <v>44</v>
      </c>
      <c r="Q72" s="150">
        <v>19</v>
      </c>
      <c r="R72" s="150">
        <v>8.18</v>
      </c>
      <c r="S72" s="150">
        <v>2.6900000000000013</v>
      </c>
      <c r="T72" s="187"/>
    </row>
    <row r="73" spans="1:20">
      <c r="A73" s="295"/>
      <c r="B73" s="43" t="s">
        <v>103</v>
      </c>
      <c r="C73" s="150">
        <f t="shared" si="2"/>
        <v>685</v>
      </c>
      <c r="D73" s="150">
        <v>239</v>
      </c>
      <c r="E73" s="150">
        <v>446</v>
      </c>
      <c r="F73" s="150">
        <v>0.6</v>
      </c>
      <c r="G73" s="150">
        <v>0.4</v>
      </c>
      <c r="H73" s="150">
        <v>0.7</v>
      </c>
      <c r="I73" s="150">
        <v>0</v>
      </c>
      <c r="J73" s="150">
        <v>0.3</v>
      </c>
      <c r="K73" s="150">
        <v>117.91</v>
      </c>
      <c r="L73" s="150">
        <v>73.19</v>
      </c>
      <c r="M73" s="150">
        <v>30.42</v>
      </c>
      <c r="N73" s="150">
        <v>14.3</v>
      </c>
      <c r="O73" s="150">
        <v>92</v>
      </c>
      <c r="P73" s="186">
        <v>65</v>
      </c>
      <c r="Q73" s="150">
        <v>27</v>
      </c>
      <c r="R73" s="150">
        <v>8.19</v>
      </c>
      <c r="S73" s="150">
        <v>3.4200000000000017</v>
      </c>
      <c r="T73" s="187"/>
    </row>
    <row r="74" spans="1:20">
      <c r="A74" s="295"/>
      <c r="B74" s="43" t="s">
        <v>104</v>
      </c>
      <c r="C74" s="150">
        <f t="shared" si="2"/>
        <v>707</v>
      </c>
      <c r="D74" s="150">
        <v>206</v>
      </c>
      <c r="E74" s="150">
        <v>501</v>
      </c>
      <c r="F74" s="150">
        <v>0.8</v>
      </c>
      <c r="G74" s="150">
        <v>0.2</v>
      </c>
      <c r="H74" s="150">
        <v>0.7</v>
      </c>
      <c r="I74" s="150">
        <v>0</v>
      </c>
      <c r="J74" s="150">
        <v>0.3</v>
      </c>
      <c r="K74" s="150">
        <v>122.14999999999999</v>
      </c>
      <c r="L74" s="150">
        <v>99.38</v>
      </c>
      <c r="M74" s="150">
        <v>15.49</v>
      </c>
      <c r="N74" s="150">
        <v>7.28</v>
      </c>
      <c r="O74" s="150">
        <v>105</v>
      </c>
      <c r="P74" s="186">
        <v>91</v>
      </c>
      <c r="Q74" s="150">
        <v>14</v>
      </c>
      <c r="R74" s="150">
        <v>8.3800000000000008</v>
      </c>
      <c r="S74" s="150">
        <v>1.4900000000000002</v>
      </c>
      <c r="T74" s="187"/>
    </row>
    <row r="75" spans="1:20">
      <c r="A75" s="295"/>
      <c r="B75" s="43" t="s">
        <v>105</v>
      </c>
      <c r="C75" s="150">
        <f t="shared" si="2"/>
        <v>458</v>
      </c>
      <c r="D75" s="150">
        <v>245</v>
      </c>
      <c r="E75" s="150">
        <v>213</v>
      </c>
      <c r="F75" s="150">
        <v>0.6</v>
      </c>
      <c r="G75" s="150">
        <v>0.4</v>
      </c>
      <c r="H75" s="150">
        <v>0.7</v>
      </c>
      <c r="I75" s="150">
        <v>0</v>
      </c>
      <c r="J75" s="150">
        <v>0.3</v>
      </c>
      <c r="K75" s="150">
        <v>82.210000000000008</v>
      </c>
      <c r="L75" s="150">
        <v>51.03</v>
      </c>
      <c r="M75" s="150">
        <v>21.21</v>
      </c>
      <c r="N75" s="150">
        <v>9.9700000000000006</v>
      </c>
      <c r="O75" s="150">
        <v>65</v>
      </c>
      <c r="P75" s="186">
        <v>46</v>
      </c>
      <c r="Q75" s="150">
        <v>19</v>
      </c>
      <c r="R75" s="150">
        <v>5.03</v>
      </c>
      <c r="S75" s="150">
        <v>2.2100000000000009</v>
      </c>
      <c r="T75" s="187"/>
    </row>
    <row r="76" spans="1:20">
      <c r="A76" s="295"/>
      <c r="B76" s="43" t="s">
        <v>106</v>
      </c>
      <c r="C76" s="150">
        <f t="shared" si="2"/>
        <v>820</v>
      </c>
      <c r="D76" s="150">
        <v>239</v>
      </c>
      <c r="E76" s="150">
        <v>581</v>
      </c>
      <c r="F76" s="150">
        <v>0.6</v>
      </c>
      <c r="G76" s="150">
        <v>0.4</v>
      </c>
      <c r="H76" s="150">
        <v>0.7</v>
      </c>
      <c r="I76" s="150">
        <v>0</v>
      </c>
      <c r="J76" s="150">
        <v>0.3</v>
      </c>
      <c r="K76" s="150">
        <v>139.26999999999998</v>
      </c>
      <c r="L76" s="150">
        <v>86.45</v>
      </c>
      <c r="M76" s="150">
        <v>35.93</v>
      </c>
      <c r="N76" s="150">
        <v>16.89</v>
      </c>
      <c r="O76" s="150">
        <v>105</v>
      </c>
      <c r="P76" s="186">
        <v>74</v>
      </c>
      <c r="Q76" s="150">
        <v>31</v>
      </c>
      <c r="R76" s="150">
        <v>12.45</v>
      </c>
      <c r="S76" s="150">
        <v>4.93</v>
      </c>
      <c r="T76" s="187"/>
    </row>
    <row r="77" spans="1:20">
      <c r="A77" s="295"/>
      <c r="B77" s="43" t="s">
        <v>107</v>
      </c>
      <c r="C77" s="150">
        <f t="shared" si="2"/>
        <v>1080</v>
      </c>
      <c r="D77" s="150">
        <v>300</v>
      </c>
      <c r="E77" s="150">
        <v>780</v>
      </c>
      <c r="F77" s="150">
        <v>0.6</v>
      </c>
      <c r="G77" s="150">
        <v>0.4</v>
      </c>
      <c r="H77" s="150">
        <v>0.8</v>
      </c>
      <c r="I77" s="150">
        <v>0</v>
      </c>
      <c r="J77" s="150">
        <v>0.2</v>
      </c>
      <c r="K77" s="150">
        <v>182.21</v>
      </c>
      <c r="L77" s="150">
        <v>113.5</v>
      </c>
      <c r="M77" s="150">
        <v>53.93</v>
      </c>
      <c r="N77" s="150">
        <v>14.78</v>
      </c>
      <c r="O77" s="150">
        <v>142</v>
      </c>
      <c r="P77" s="186">
        <v>96</v>
      </c>
      <c r="Q77" s="150">
        <v>46</v>
      </c>
      <c r="R77" s="150">
        <v>17.5</v>
      </c>
      <c r="S77" s="150">
        <v>7.93</v>
      </c>
      <c r="T77" s="187"/>
    </row>
    <row r="78" spans="1:20">
      <c r="A78" s="296"/>
      <c r="B78" s="43" t="s">
        <v>101</v>
      </c>
      <c r="C78" s="150">
        <f t="shared" si="2"/>
        <v>134</v>
      </c>
      <c r="D78" s="150">
        <v>69</v>
      </c>
      <c r="E78" s="150">
        <v>65</v>
      </c>
      <c r="F78" s="150">
        <v>0.8</v>
      </c>
      <c r="G78" s="150">
        <v>0.2</v>
      </c>
      <c r="H78" s="150">
        <v>0.7</v>
      </c>
      <c r="I78" s="150">
        <v>0</v>
      </c>
      <c r="J78" s="150">
        <v>0.3</v>
      </c>
      <c r="K78" s="150">
        <v>24.36</v>
      </c>
      <c r="L78" s="150">
        <v>19.82</v>
      </c>
      <c r="M78" s="150">
        <v>3.09</v>
      </c>
      <c r="N78" s="150">
        <v>1.45</v>
      </c>
      <c r="O78" s="150">
        <v>17</v>
      </c>
      <c r="P78" s="186">
        <v>15</v>
      </c>
      <c r="Q78" s="150">
        <v>2</v>
      </c>
      <c r="R78" s="150">
        <v>4.82</v>
      </c>
      <c r="S78" s="150">
        <v>1.0899999999999999</v>
      </c>
      <c r="T78" s="187"/>
    </row>
    <row r="79" spans="1:20">
      <c r="A79" s="294" t="s">
        <v>108</v>
      </c>
      <c r="B79" s="43" t="s">
        <v>110</v>
      </c>
      <c r="C79" s="150">
        <v>0</v>
      </c>
      <c r="D79" s="150">
        <v>0</v>
      </c>
      <c r="E79" s="150">
        <v>0</v>
      </c>
      <c r="F79" s="150">
        <v>0.6</v>
      </c>
      <c r="G79" s="150">
        <v>0.4</v>
      </c>
      <c r="H79" s="150">
        <v>0</v>
      </c>
      <c r="I79" s="150">
        <v>1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16</v>
      </c>
      <c r="P79" s="186">
        <v>16</v>
      </c>
      <c r="Q79" s="150">
        <v>0</v>
      </c>
      <c r="R79" s="150">
        <v>-16</v>
      </c>
      <c r="S79" s="150">
        <v>0</v>
      </c>
      <c r="T79" s="187"/>
    </row>
    <row r="80" spans="1:20">
      <c r="A80" s="295"/>
      <c r="B80" s="43" t="s">
        <v>111</v>
      </c>
      <c r="C80" s="150">
        <f>SUM(D80:E80)</f>
        <v>1064</v>
      </c>
      <c r="D80" s="150">
        <v>276</v>
      </c>
      <c r="E80" s="150">
        <v>788</v>
      </c>
      <c r="F80" s="150">
        <v>0.8</v>
      </c>
      <c r="G80" s="150">
        <v>0.2</v>
      </c>
      <c r="H80" s="150">
        <v>0.6</v>
      </c>
      <c r="I80" s="150">
        <v>0.4</v>
      </c>
      <c r="J80" s="150">
        <v>0</v>
      </c>
      <c r="K80" s="150">
        <v>182.76999999999998</v>
      </c>
      <c r="L80" s="150">
        <v>148.44</v>
      </c>
      <c r="M80" s="150">
        <v>19.829999999999998</v>
      </c>
      <c r="N80" s="150">
        <v>14.5</v>
      </c>
      <c r="O80" s="150">
        <v>110</v>
      </c>
      <c r="P80" s="186">
        <v>81</v>
      </c>
      <c r="Q80" s="150">
        <v>29</v>
      </c>
      <c r="R80" s="150">
        <v>67.44</v>
      </c>
      <c r="S80" s="150">
        <v>-9.1700000000000017</v>
      </c>
      <c r="T80" s="187"/>
    </row>
    <row r="81" spans="1:20">
      <c r="A81" s="295"/>
      <c r="B81" s="43" t="s">
        <v>112</v>
      </c>
      <c r="C81" s="150">
        <f>SUM(D81:E81)</f>
        <v>69</v>
      </c>
      <c r="D81" s="150">
        <v>0</v>
      </c>
      <c r="E81" s="150">
        <v>69</v>
      </c>
      <c r="F81" s="150">
        <v>0.8</v>
      </c>
      <c r="G81" s="150">
        <v>0.2</v>
      </c>
      <c r="H81" s="150">
        <v>0.6</v>
      </c>
      <c r="I81" s="150">
        <v>0.4</v>
      </c>
      <c r="J81" s="150">
        <v>0</v>
      </c>
      <c r="K81" s="150">
        <v>11.12</v>
      </c>
      <c r="L81" s="150">
        <v>9.0399999999999991</v>
      </c>
      <c r="M81" s="150">
        <v>1.2</v>
      </c>
      <c r="N81" s="150">
        <v>0.88</v>
      </c>
      <c r="O81" s="150">
        <v>10</v>
      </c>
      <c r="P81" s="186">
        <v>7</v>
      </c>
      <c r="Q81" s="150">
        <v>3</v>
      </c>
      <c r="R81" s="150">
        <v>2.04</v>
      </c>
      <c r="S81" s="150">
        <v>-1.8</v>
      </c>
      <c r="T81" s="187"/>
    </row>
    <row r="82" spans="1:20">
      <c r="A82" s="295"/>
      <c r="B82" s="43" t="s">
        <v>113</v>
      </c>
      <c r="C82" s="150">
        <f>SUM(D82:E82)</f>
        <v>1427</v>
      </c>
      <c r="D82" s="150">
        <v>270</v>
      </c>
      <c r="E82" s="150">
        <v>1157</v>
      </c>
      <c r="F82" s="150">
        <v>0.8</v>
      </c>
      <c r="G82" s="150">
        <v>0.2</v>
      </c>
      <c r="H82" s="150">
        <v>0.8</v>
      </c>
      <c r="I82" s="150">
        <v>0</v>
      </c>
      <c r="J82" s="150">
        <v>0.2</v>
      </c>
      <c r="K82" s="150">
        <v>240.26999999999998</v>
      </c>
      <c r="L82" s="150">
        <v>195.82</v>
      </c>
      <c r="M82" s="150">
        <v>34.89</v>
      </c>
      <c r="N82" s="150">
        <v>9.56</v>
      </c>
      <c r="O82" s="150">
        <v>196</v>
      </c>
      <c r="P82" s="186">
        <v>166</v>
      </c>
      <c r="Q82" s="150">
        <v>30</v>
      </c>
      <c r="R82" s="150">
        <v>29.82</v>
      </c>
      <c r="S82" s="150">
        <v>4.8900000000000006</v>
      </c>
      <c r="T82" s="187"/>
    </row>
    <row r="83" spans="1:20">
      <c r="A83" s="296"/>
      <c r="B83" s="43" t="s">
        <v>114</v>
      </c>
      <c r="C83" s="150">
        <f>SUM(D83:E83)</f>
        <v>1789</v>
      </c>
      <c r="D83" s="150">
        <v>417</v>
      </c>
      <c r="E83" s="150">
        <v>1372</v>
      </c>
      <c r="F83" s="150">
        <v>0.8</v>
      </c>
      <c r="G83" s="150">
        <v>0.2</v>
      </c>
      <c r="H83" s="150">
        <v>0.8</v>
      </c>
      <c r="I83" s="150">
        <v>0</v>
      </c>
      <c r="J83" s="150">
        <v>0.2</v>
      </c>
      <c r="K83" s="150">
        <v>304.38</v>
      </c>
      <c r="L83" s="150">
        <v>248.06</v>
      </c>
      <c r="M83" s="150">
        <v>44.2</v>
      </c>
      <c r="N83" s="150">
        <v>12.12</v>
      </c>
      <c r="O83" s="150">
        <v>270</v>
      </c>
      <c r="P83" s="186">
        <v>229</v>
      </c>
      <c r="Q83" s="150">
        <v>41</v>
      </c>
      <c r="R83" s="150">
        <v>19.059999999999999</v>
      </c>
      <c r="S83" s="150">
        <v>3.2000000000000028</v>
      </c>
      <c r="T83" s="187"/>
    </row>
    <row r="84" spans="1:20">
      <c r="A84" s="294" t="s">
        <v>115</v>
      </c>
      <c r="B84" s="43" t="s">
        <v>117</v>
      </c>
      <c r="C84" s="150">
        <f t="shared" ref="C84:C145" si="3">SUM(D84:E84)</f>
        <v>79</v>
      </c>
      <c r="D84" s="150">
        <v>56</v>
      </c>
      <c r="E84" s="150">
        <v>23</v>
      </c>
      <c r="F84" s="150">
        <v>0.6</v>
      </c>
      <c r="G84" s="150">
        <v>0.4</v>
      </c>
      <c r="H84" s="150">
        <v>0</v>
      </c>
      <c r="I84" s="150">
        <v>1</v>
      </c>
      <c r="J84" s="150">
        <v>0</v>
      </c>
      <c r="K84" s="150">
        <v>15.09</v>
      </c>
      <c r="L84" s="150">
        <v>9.14</v>
      </c>
      <c r="M84" s="150">
        <v>0</v>
      </c>
      <c r="N84" s="150">
        <v>5.95</v>
      </c>
      <c r="O84" s="150">
        <v>9</v>
      </c>
      <c r="P84" s="186">
        <v>9</v>
      </c>
      <c r="Q84" s="150">
        <v>0</v>
      </c>
      <c r="R84" s="150">
        <v>0.14000000000000101</v>
      </c>
      <c r="S84" s="150">
        <v>0</v>
      </c>
      <c r="T84" s="187"/>
    </row>
    <row r="85" spans="1:20">
      <c r="A85" s="295"/>
      <c r="B85" s="43" t="s">
        <v>119</v>
      </c>
      <c r="C85" s="150">
        <f t="shared" si="3"/>
        <v>131</v>
      </c>
      <c r="D85" s="150">
        <v>0</v>
      </c>
      <c r="E85" s="150">
        <v>131</v>
      </c>
      <c r="F85" s="150">
        <v>0.8</v>
      </c>
      <c r="G85" s="150">
        <v>0.2</v>
      </c>
      <c r="H85" s="150">
        <v>0.7</v>
      </c>
      <c r="I85" s="150">
        <v>0</v>
      </c>
      <c r="J85" s="150">
        <v>0.3</v>
      </c>
      <c r="K85" s="150">
        <v>21.100000000000005</v>
      </c>
      <c r="L85" s="150">
        <v>17.170000000000002</v>
      </c>
      <c r="M85" s="150">
        <v>2.67</v>
      </c>
      <c r="N85" s="150">
        <v>1.26</v>
      </c>
      <c r="O85" s="150">
        <v>20</v>
      </c>
      <c r="P85" s="186">
        <v>17</v>
      </c>
      <c r="Q85" s="150">
        <v>3</v>
      </c>
      <c r="R85" s="150">
        <v>0.17000000000000201</v>
      </c>
      <c r="S85" s="150">
        <v>-0.33000000000000007</v>
      </c>
      <c r="T85" s="187"/>
    </row>
    <row r="86" spans="1:20">
      <c r="A86" s="295"/>
      <c r="B86" s="43" t="s">
        <v>118</v>
      </c>
      <c r="C86" s="150">
        <f t="shared" si="3"/>
        <v>460</v>
      </c>
      <c r="D86" s="150">
        <v>140</v>
      </c>
      <c r="E86" s="150">
        <v>320</v>
      </c>
      <c r="F86" s="150">
        <v>0.6</v>
      </c>
      <c r="G86" s="150">
        <v>0.4</v>
      </c>
      <c r="H86" s="150">
        <v>0.5</v>
      </c>
      <c r="I86" s="150">
        <v>0.5</v>
      </c>
      <c r="J86" s="150">
        <v>0</v>
      </c>
      <c r="K86" s="150">
        <v>78.92</v>
      </c>
      <c r="L86" s="150">
        <v>48.64</v>
      </c>
      <c r="M86" s="150">
        <v>14.44</v>
      </c>
      <c r="N86" s="150">
        <v>15.84</v>
      </c>
      <c r="O86" s="150">
        <v>51</v>
      </c>
      <c r="P86" s="186">
        <v>39</v>
      </c>
      <c r="Q86" s="150">
        <v>12</v>
      </c>
      <c r="R86" s="150">
        <v>9.64</v>
      </c>
      <c r="S86" s="150">
        <v>2.4399999999999995</v>
      </c>
      <c r="T86" s="187"/>
    </row>
    <row r="87" spans="1:20">
      <c r="A87" s="295"/>
      <c r="B87" s="43" t="s">
        <v>120</v>
      </c>
      <c r="C87" s="150">
        <f t="shared" si="3"/>
        <v>664</v>
      </c>
      <c r="D87" s="150">
        <v>123</v>
      </c>
      <c r="E87" s="150">
        <v>541</v>
      </c>
      <c r="F87" s="150">
        <v>0.6</v>
      </c>
      <c r="G87" s="150">
        <v>0.4</v>
      </c>
      <c r="H87" s="150">
        <v>0.5</v>
      </c>
      <c r="I87" s="150">
        <v>0.5</v>
      </c>
      <c r="J87" s="150">
        <v>0</v>
      </c>
      <c r="K87" s="150">
        <v>110.77</v>
      </c>
      <c r="L87" s="150">
        <v>68.27</v>
      </c>
      <c r="M87" s="150">
        <v>20.27</v>
      </c>
      <c r="N87" s="150">
        <v>22.23</v>
      </c>
      <c r="O87" s="150">
        <v>78</v>
      </c>
      <c r="P87" s="186">
        <v>60</v>
      </c>
      <c r="Q87" s="150">
        <v>18</v>
      </c>
      <c r="R87" s="150">
        <v>8.27</v>
      </c>
      <c r="S87" s="150">
        <v>2.2699999999999996</v>
      </c>
      <c r="T87" s="187"/>
    </row>
    <row r="88" spans="1:20">
      <c r="A88" s="295"/>
      <c r="B88" s="43" t="s">
        <v>122</v>
      </c>
      <c r="C88" s="150">
        <f t="shared" si="3"/>
        <v>314</v>
      </c>
      <c r="D88" s="150">
        <v>134</v>
      </c>
      <c r="E88" s="150">
        <v>180</v>
      </c>
      <c r="F88" s="150">
        <v>0.8</v>
      </c>
      <c r="G88" s="150">
        <v>0.2</v>
      </c>
      <c r="H88" s="150">
        <v>0.7</v>
      </c>
      <c r="I88" s="150">
        <v>0</v>
      </c>
      <c r="J88" s="150">
        <v>0.3</v>
      </c>
      <c r="K88" s="150">
        <v>55.960000000000008</v>
      </c>
      <c r="L88" s="150">
        <v>45.53</v>
      </c>
      <c r="M88" s="150">
        <v>7.09</v>
      </c>
      <c r="N88" s="150">
        <v>3.34</v>
      </c>
      <c r="O88" s="150">
        <v>49</v>
      </c>
      <c r="P88" s="186">
        <v>42</v>
      </c>
      <c r="Q88" s="150">
        <v>7</v>
      </c>
      <c r="R88" s="150">
        <v>3.53</v>
      </c>
      <c r="S88" s="150">
        <v>8.9999999999999858E-2</v>
      </c>
      <c r="T88" s="187"/>
    </row>
    <row r="89" spans="1:20">
      <c r="A89" s="295"/>
      <c r="B89" s="43" t="s">
        <v>123</v>
      </c>
      <c r="C89" s="150">
        <f t="shared" si="3"/>
        <v>660</v>
      </c>
      <c r="D89" s="150">
        <v>121</v>
      </c>
      <c r="E89" s="150">
        <v>539</v>
      </c>
      <c r="F89" s="150">
        <v>0.6</v>
      </c>
      <c r="G89" s="150">
        <v>0.4</v>
      </c>
      <c r="H89" s="150">
        <v>0.7</v>
      </c>
      <c r="I89" s="150">
        <v>0</v>
      </c>
      <c r="J89" s="150">
        <v>0.3</v>
      </c>
      <c r="K89" s="150">
        <v>109.25999999999999</v>
      </c>
      <c r="L89" s="150">
        <v>67.819999999999993</v>
      </c>
      <c r="M89" s="150">
        <v>28.19</v>
      </c>
      <c r="N89" s="150">
        <v>13.25</v>
      </c>
      <c r="O89" s="150">
        <v>91</v>
      </c>
      <c r="P89" s="186">
        <v>64</v>
      </c>
      <c r="Q89" s="150">
        <v>27</v>
      </c>
      <c r="R89" s="150">
        <v>3.8199999999999901</v>
      </c>
      <c r="S89" s="150">
        <v>1.1900000000000013</v>
      </c>
      <c r="T89" s="187"/>
    </row>
    <row r="90" spans="1:20">
      <c r="A90" s="295"/>
      <c r="B90" s="43" t="s">
        <v>124</v>
      </c>
      <c r="C90" s="150">
        <f t="shared" si="3"/>
        <v>2013</v>
      </c>
      <c r="D90" s="150">
        <v>872</v>
      </c>
      <c r="E90" s="150">
        <v>1141</v>
      </c>
      <c r="F90" s="150">
        <v>0.8</v>
      </c>
      <c r="G90" s="150">
        <v>0.2</v>
      </c>
      <c r="H90" s="150">
        <v>0.8</v>
      </c>
      <c r="I90" s="150">
        <v>0</v>
      </c>
      <c r="J90" s="150">
        <v>0.2</v>
      </c>
      <c r="K90" s="150">
        <v>358.65999999999997</v>
      </c>
      <c r="L90" s="150">
        <v>292.31</v>
      </c>
      <c r="M90" s="150">
        <v>52.07</v>
      </c>
      <c r="N90" s="150">
        <v>14.28</v>
      </c>
      <c r="O90" s="150">
        <v>316</v>
      </c>
      <c r="P90" s="186">
        <v>268</v>
      </c>
      <c r="Q90" s="150">
        <v>48</v>
      </c>
      <c r="R90" s="150">
        <v>24.31</v>
      </c>
      <c r="S90" s="150">
        <v>4.07</v>
      </c>
      <c r="T90" s="187"/>
    </row>
    <row r="91" spans="1:20">
      <c r="A91" s="296"/>
      <c r="B91" s="43" t="s">
        <v>121</v>
      </c>
      <c r="C91" s="150">
        <f t="shared" si="3"/>
        <v>369</v>
      </c>
      <c r="D91" s="150">
        <v>229</v>
      </c>
      <c r="E91" s="150">
        <v>140</v>
      </c>
      <c r="F91" s="150">
        <v>0.8</v>
      </c>
      <c r="G91" s="150">
        <v>0.2</v>
      </c>
      <c r="H91" s="150">
        <v>0.7</v>
      </c>
      <c r="I91" s="150">
        <v>0</v>
      </c>
      <c r="J91" s="150">
        <v>0.3</v>
      </c>
      <c r="K91" s="150">
        <v>68.650000000000006</v>
      </c>
      <c r="L91" s="150">
        <v>55.85</v>
      </c>
      <c r="M91" s="150">
        <v>8.7100000000000009</v>
      </c>
      <c r="N91" s="150">
        <v>4.09</v>
      </c>
      <c r="O91" s="150">
        <v>58</v>
      </c>
      <c r="P91" s="186">
        <v>50</v>
      </c>
      <c r="Q91" s="150">
        <v>8</v>
      </c>
      <c r="R91" s="150">
        <v>5.85</v>
      </c>
      <c r="S91" s="150">
        <v>0.71000000000000085</v>
      </c>
      <c r="T91" s="187"/>
    </row>
    <row r="92" spans="1:20">
      <c r="A92" s="294" t="s">
        <v>141</v>
      </c>
      <c r="B92" s="43" t="s">
        <v>143</v>
      </c>
      <c r="C92" s="150">
        <f t="shared" si="3"/>
        <v>230</v>
      </c>
      <c r="D92" s="150">
        <v>50</v>
      </c>
      <c r="E92" s="150">
        <v>180</v>
      </c>
      <c r="F92" s="150">
        <v>0.6</v>
      </c>
      <c r="G92" s="150">
        <v>0.4</v>
      </c>
      <c r="H92" s="150">
        <v>0</v>
      </c>
      <c r="I92" s="150">
        <v>1</v>
      </c>
      <c r="J92" s="150">
        <v>0</v>
      </c>
      <c r="K92" s="150">
        <v>39.349999999999994</v>
      </c>
      <c r="L92" s="150">
        <v>23.83</v>
      </c>
      <c r="M92" s="150">
        <v>0</v>
      </c>
      <c r="N92" s="150">
        <v>15.52</v>
      </c>
      <c r="O92" s="150">
        <v>22</v>
      </c>
      <c r="P92" s="186">
        <v>22</v>
      </c>
      <c r="Q92" s="150">
        <v>0</v>
      </c>
      <c r="R92" s="150">
        <v>1.83</v>
      </c>
      <c r="S92" s="150">
        <v>0</v>
      </c>
      <c r="T92" s="187"/>
    </row>
    <row r="93" spans="1:20">
      <c r="A93" s="295"/>
      <c r="B93" s="43" t="s">
        <v>144</v>
      </c>
      <c r="C93" s="150">
        <f t="shared" si="3"/>
        <v>194</v>
      </c>
      <c r="D93" s="150">
        <v>0</v>
      </c>
      <c r="E93" s="150">
        <v>194</v>
      </c>
      <c r="F93" s="150">
        <v>0.6</v>
      </c>
      <c r="G93" s="150">
        <v>0.4</v>
      </c>
      <c r="H93" s="150">
        <v>0.4</v>
      </c>
      <c r="I93" s="150">
        <v>0.6</v>
      </c>
      <c r="J93" s="150">
        <v>0</v>
      </c>
      <c r="K93" s="150">
        <v>31.04</v>
      </c>
      <c r="L93" s="150">
        <v>19.059999999999999</v>
      </c>
      <c r="M93" s="150">
        <v>4.53</v>
      </c>
      <c r="N93" s="150">
        <v>7.45</v>
      </c>
      <c r="O93" s="150">
        <v>32</v>
      </c>
      <c r="P93" s="186">
        <v>26</v>
      </c>
      <c r="Q93" s="150">
        <v>6</v>
      </c>
      <c r="R93" s="150">
        <v>-6.94</v>
      </c>
      <c r="S93" s="150">
        <v>-1.4699999999999998</v>
      </c>
      <c r="T93" s="187"/>
    </row>
    <row r="94" spans="1:20">
      <c r="A94" s="295"/>
      <c r="B94" s="43" t="s">
        <v>145</v>
      </c>
      <c r="C94" s="150">
        <f t="shared" si="3"/>
        <v>249</v>
      </c>
      <c r="D94" s="150">
        <v>87</v>
      </c>
      <c r="E94" s="150">
        <v>162</v>
      </c>
      <c r="F94" s="150">
        <v>0.6</v>
      </c>
      <c r="G94" s="150">
        <v>0.4</v>
      </c>
      <c r="H94" s="150">
        <v>0.4</v>
      </c>
      <c r="I94" s="150">
        <v>0.6</v>
      </c>
      <c r="J94" s="150">
        <v>0</v>
      </c>
      <c r="K94" s="150">
        <v>43.32</v>
      </c>
      <c r="L94" s="150">
        <v>26.6</v>
      </c>
      <c r="M94" s="150">
        <v>6.32</v>
      </c>
      <c r="N94" s="150">
        <v>10.4</v>
      </c>
      <c r="O94" s="150">
        <v>35</v>
      </c>
      <c r="P94" s="186">
        <v>28</v>
      </c>
      <c r="Q94" s="150">
        <v>7</v>
      </c>
      <c r="R94" s="150">
        <v>-1.4</v>
      </c>
      <c r="S94" s="150">
        <v>-0.67999999999999972</v>
      </c>
      <c r="T94" s="187"/>
    </row>
    <row r="95" spans="1:20">
      <c r="A95" s="295"/>
      <c r="B95" s="43" t="s">
        <v>147</v>
      </c>
      <c r="C95" s="150">
        <f t="shared" si="3"/>
        <v>737</v>
      </c>
      <c r="D95" s="150">
        <v>283</v>
      </c>
      <c r="E95" s="150">
        <v>454</v>
      </c>
      <c r="F95" s="150">
        <v>0.6</v>
      </c>
      <c r="G95" s="150">
        <v>0.4</v>
      </c>
      <c r="H95" s="150">
        <v>0.7</v>
      </c>
      <c r="I95" s="150">
        <v>0</v>
      </c>
      <c r="J95" s="150">
        <v>0.3</v>
      </c>
      <c r="K95" s="150">
        <v>127.88000000000001</v>
      </c>
      <c r="L95" s="150">
        <v>79.37</v>
      </c>
      <c r="M95" s="150">
        <v>33</v>
      </c>
      <c r="N95" s="150">
        <v>15.51</v>
      </c>
      <c r="O95" s="150">
        <v>97</v>
      </c>
      <c r="P95" s="186">
        <v>68</v>
      </c>
      <c r="Q95" s="150">
        <v>29</v>
      </c>
      <c r="R95" s="150">
        <v>11.37</v>
      </c>
      <c r="S95" s="150">
        <v>4</v>
      </c>
      <c r="T95" s="187"/>
    </row>
    <row r="96" spans="1:20">
      <c r="A96" s="295"/>
      <c r="B96" s="43" t="s">
        <v>149</v>
      </c>
      <c r="C96" s="150">
        <f t="shared" si="3"/>
        <v>1853</v>
      </c>
      <c r="D96" s="150">
        <v>355</v>
      </c>
      <c r="E96" s="150">
        <v>1498</v>
      </c>
      <c r="F96" s="150">
        <v>0.6</v>
      </c>
      <c r="G96" s="150">
        <v>0.4</v>
      </c>
      <c r="H96" s="150">
        <v>0.8</v>
      </c>
      <c r="I96" s="150">
        <v>0</v>
      </c>
      <c r="J96" s="150">
        <v>0.2</v>
      </c>
      <c r="K96" s="150">
        <v>306.31000000000006</v>
      </c>
      <c r="L96" s="150">
        <v>190.81</v>
      </c>
      <c r="M96" s="150">
        <v>90.65</v>
      </c>
      <c r="N96" s="150">
        <v>24.85</v>
      </c>
      <c r="O96" s="150">
        <v>260</v>
      </c>
      <c r="P96" s="186">
        <v>176</v>
      </c>
      <c r="Q96" s="150">
        <v>84</v>
      </c>
      <c r="R96" s="150">
        <v>14.81</v>
      </c>
      <c r="S96" s="150">
        <v>6.6500000000000057</v>
      </c>
      <c r="T96" s="187"/>
    </row>
    <row r="97" spans="1:20">
      <c r="A97" s="295"/>
      <c r="B97" s="43" t="s">
        <v>148</v>
      </c>
      <c r="C97" s="150">
        <f t="shared" si="3"/>
        <v>681</v>
      </c>
      <c r="D97" s="150">
        <v>210</v>
      </c>
      <c r="E97" s="150">
        <v>471</v>
      </c>
      <c r="F97" s="150">
        <v>0.8</v>
      </c>
      <c r="G97" s="150">
        <v>0.2</v>
      </c>
      <c r="H97" s="150">
        <v>0.7</v>
      </c>
      <c r="I97" s="150">
        <v>0</v>
      </c>
      <c r="J97" s="150">
        <v>0.3</v>
      </c>
      <c r="K97" s="150">
        <v>118.13000000000001</v>
      </c>
      <c r="L97" s="150">
        <v>96.11</v>
      </c>
      <c r="M97" s="150">
        <v>14.98</v>
      </c>
      <c r="N97" s="150">
        <v>7.04</v>
      </c>
      <c r="O97" s="150">
        <v>91</v>
      </c>
      <c r="P97" s="186">
        <v>79</v>
      </c>
      <c r="Q97" s="150">
        <v>12</v>
      </c>
      <c r="R97" s="150">
        <v>17.11</v>
      </c>
      <c r="S97" s="150">
        <v>2.9800000000000004</v>
      </c>
      <c r="T97" s="187"/>
    </row>
    <row r="98" spans="1:20">
      <c r="A98" s="295"/>
      <c r="B98" s="43" t="s">
        <v>150</v>
      </c>
      <c r="C98" s="150">
        <f t="shared" si="3"/>
        <v>539</v>
      </c>
      <c r="D98" s="150">
        <v>183</v>
      </c>
      <c r="E98" s="150">
        <v>356</v>
      </c>
      <c r="F98" s="150">
        <v>0.6</v>
      </c>
      <c r="G98" s="150">
        <v>0.4</v>
      </c>
      <c r="H98" s="150">
        <v>0.7</v>
      </c>
      <c r="I98" s="150">
        <v>0</v>
      </c>
      <c r="J98" s="150">
        <v>0.3</v>
      </c>
      <c r="K98" s="150">
        <v>92.59</v>
      </c>
      <c r="L98" s="150">
        <v>57.47</v>
      </c>
      <c r="M98" s="150">
        <v>23.89</v>
      </c>
      <c r="N98" s="150">
        <v>11.23</v>
      </c>
      <c r="O98" s="150">
        <v>75</v>
      </c>
      <c r="P98" s="186">
        <v>53</v>
      </c>
      <c r="Q98" s="150">
        <v>22</v>
      </c>
      <c r="R98" s="150">
        <v>4.47</v>
      </c>
      <c r="S98" s="150">
        <v>1.8900000000000006</v>
      </c>
      <c r="T98" s="187"/>
    </row>
    <row r="99" spans="1:20">
      <c r="A99" s="295"/>
      <c r="B99" s="43" t="s">
        <v>151</v>
      </c>
      <c r="C99" s="150">
        <f t="shared" si="3"/>
        <v>668</v>
      </c>
      <c r="D99" s="150">
        <v>279</v>
      </c>
      <c r="E99" s="150">
        <v>389</v>
      </c>
      <c r="F99" s="150">
        <v>0.6</v>
      </c>
      <c r="G99" s="150">
        <v>0.4</v>
      </c>
      <c r="H99" s="150">
        <v>0.7</v>
      </c>
      <c r="I99" s="150">
        <v>0</v>
      </c>
      <c r="J99" s="150">
        <v>0.3</v>
      </c>
      <c r="K99" s="150">
        <v>116.78999999999999</v>
      </c>
      <c r="L99" s="150">
        <v>72.489999999999995</v>
      </c>
      <c r="M99" s="150">
        <v>30.14</v>
      </c>
      <c r="N99" s="150">
        <v>14.16</v>
      </c>
      <c r="O99" s="150">
        <v>98</v>
      </c>
      <c r="P99" s="186">
        <v>69</v>
      </c>
      <c r="Q99" s="150">
        <v>29</v>
      </c>
      <c r="R99" s="150">
        <v>3.48999999999999</v>
      </c>
      <c r="S99" s="150">
        <v>1.1400000000000006</v>
      </c>
      <c r="T99" s="187"/>
    </row>
    <row r="100" spans="1:20">
      <c r="A100" s="295"/>
      <c r="B100" s="43" t="s">
        <v>152</v>
      </c>
      <c r="C100" s="150">
        <f t="shared" si="3"/>
        <v>1575</v>
      </c>
      <c r="D100" s="150">
        <v>446</v>
      </c>
      <c r="E100" s="150">
        <v>1129</v>
      </c>
      <c r="F100" s="150">
        <v>0.8</v>
      </c>
      <c r="G100" s="150">
        <v>0.2</v>
      </c>
      <c r="H100" s="150">
        <v>0.8</v>
      </c>
      <c r="I100" s="150">
        <v>0</v>
      </c>
      <c r="J100" s="150">
        <v>0.2</v>
      </c>
      <c r="K100" s="150">
        <v>271.12</v>
      </c>
      <c r="L100" s="150">
        <v>220.97</v>
      </c>
      <c r="M100" s="150">
        <v>39.36</v>
      </c>
      <c r="N100" s="150">
        <v>10.79</v>
      </c>
      <c r="O100" s="150">
        <v>237</v>
      </c>
      <c r="P100" s="186">
        <v>201</v>
      </c>
      <c r="Q100" s="150">
        <v>36</v>
      </c>
      <c r="R100" s="150">
        <v>19.97</v>
      </c>
      <c r="S100" s="150">
        <v>3.3599999999999994</v>
      </c>
      <c r="T100" s="187"/>
    </row>
    <row r="101" spans="1:20">
      <c r="A101" s="295"/>
      <c r="B101" s="43" t="s">
        <v>153</v>
      </c>
      <c r="C101" s="150">
        <f t="shared" si="3"/>
        <v>929</v>
      </c>
      <c r="D101" s="150">
        <v>654</v>
      </c>
      <c r="E101" s="150">
        <v>275</v>
      </c>
      <c r="F101" s="150">
        <v>0.8</v>
      </c>
      <c r="G101" s="150">
        <v>0.2</v>
      </c>
      <c r="H101" s="150">
        <v>0.8</v>
      </c>
      <c r="I101" s="150">
        <v>0</v>
      </c>
      <c r="J101" s="150">
        <v>0.2</v>
      </c>
      <c r="K101" s="150">
        <v>175.63</v>
      </c>
      <c r="L101" s="150">
        <v>143.13999999999999</v>
      </c>
      <c r="M101" s="150">
        <v>25.5</v>
      </c>
      <c r="N101" s="150">
        <v>6.99</v>
      </c>
      <c r="O101" s="150">
        <v>151</v>
      </c>
      <c r="P101" s="186">
        <v>128</v>
      </c>
      <c r="Q101" s="150">
        <v>23</v>
      </c>
      <c r="R101" s="150">
        <v>15.14</v>
      </c>
      <c r="S101" s="150">
        <v>2.5</v>
      </c>
      <c r="T101" s="187"/>
    </row>
    <row r="102" spans="1:20">
      <c r="A102" s="295"/>
      <c r="B102" s="43" t="s">
        <v>154</v>
      </c>
      <c r="C102" s="150">
        <f t="shared" si="3"/>
        <v>1442</v>
      </c>
      <c r="D102" s="150">
        <v>524</v>
      </c>
      <c r="E102" s="150">
        <v>918</v>
      </c>
      <c r="F102" s="150">
        <v>0.8</v>
      </c>
      <c r="G102" s="150">
        <v>0.2</v>
      </c>
      <c r="H102" s="150">
        <v>0.8</v>
      </c>
      <c r="I102" s="150">
        <v>0</v>
      </c>
      <c r="J102" s="150">
        <v>0.2</v>
      </c>
      <c r="K102" s="150">
        <v>252.88</v>
      </c>
      <c r="L102" s="150">
        <v>206.09</v>
      </c>
      <c r="M102" s="150">
        <v>36.72</v>
      </c>
      <c r="N102" s="150">
        <v>10.07</v>
      </c>
      <c r="O102" s="150">
        <v>238</v>
      </c>
      <c r="P102" s="186">
        <v>202</v>
      </c>
      <c r="Q102" s="150">
        <v>36</v>
      </c>
      <c r="R102" s="150">
        <v>4.09</v>
      </c>
      <c r="S102" s="150">
        <v>0.71999999999999886</v>
      </c>
      <c r="T102" s="187"/>
    </row>
    <row r="103" spans="1:20">
      <c r="A103" s="296"/>
      <c r="B103" s="43" t="s">
        <v>146</v>
      </c>
      <c r="C103" s="150">
        <f t="shared" si="3"/>
        <v>335</v>
      </c>
      <c r="D103" s="150">
        <v>161</v>
      </c>
      <c r="E103" s="150">
        <v>174</v>
      </c>
      <c r="F103" s="150">
        <v>0.6</v>
      </c>
      <c r="G103" s="150">
        <v>0.4</v>
      </c>
      <c r="H103" s="150">
        <v>0.7</v>
      </c>
      <c r="I103" s="150">
        <v>0</v>
      </c>
      <c r="J103" s="150">
        <v>0.3</v>
      </c>
      <c r="K103" s="150">
        <v>59.4</v>
      </c>
      <c r="L103" s="150">
        <v>36.869999999999997</v>
      </c>
      <c r="M103" s="150">
        <v>15.33</v>
      </c>
      <c r="N103" s="150">
        <v>7.2</v>
      </c>
      <c r="O103" s="150">
        <v>52</v>
      </c>
      <c r="P103" s="186">
        <v>37</v>
      </c>
      <c r="Q103" s="150">
        <v>15</v>
      </c>
      <c r="R103" s="150">
        <v>-0.130000000000003</v>
      </c>
      <c r="S103" s="150">
        <v>0.33000000000000007</v>
      </c>
      <c r="T103" s="187"/>
    </row>
    <row r="104" spans="1:20">
      <c r="A104" s="294" t="s">
        <v>125</v>
      </c>
      <c r="B104" s="43" t="s">
        <v>127</v>
      </c>
      <c r="C104" s="150">
        <f t="shared" si="3"/>
        <v>584</v>
      </c>
      <c r="D104" s="150">
        <v>584</v>
      </c>
      <c r="E104" s="150">
        <v>0</v>
      </c>
      <c r="F104" s="150">
        <v>0.6</v>
      </c>
      <c r="G104" s="150">
        <v>0.4</v>
      </c>
      <c r="H104" s="150">
        <v>0</v>
      </c>
      <c r="I104" s="150">
        <v>1</v>
      </c>
      <c r="J104" s="150">
        <v>0</v>
      </c>
      <c r="K104" s="150">
        <v>118.45</v>
      </c>
      <c r="L104" s="150">
        <v>71.73</v>
      </c>
      <c r="M104" s="150">
        <v>0</v>
      </c>
      <c r="N104" s="150">
        <v>46.72</v>
      </c>
      <c r="O104" s="150">
        <v>58</v>
      </c>
      <c r="P104" s="186">
        <v>58</v>
      </c>
      <c r="Q104" s="150">
        <v>0</v>
      </c>
      <c r="R104" s="150">
        <v>13.73</v>
      </c>
      <c r="S104" s="150">
        <v>0</v>
      </c>
      <c r="T104" s="187"/>
    </row>
    <row r="105" spans="1:20">
      <c r="A105" s="295"/>
      <c r="B105" s="43" t="s">
        <v>130</v>
      </c>
      <c r="C105" s="150">
        <f t="shared" si="3"/>
        <v>617</v>
      </c>
      <c r="D105" s="150">
        <v>0</v>
      </c>
      <c r="E105" s="150">
        <v>617</v>
      </c>
      <c r="F105" s="150">
        <v>0.6</v>
      </c>
      <c r="G105" s="150">
        <v>0.4</v>
      </c>
      <c r="H105" s="150">
        <v>0.5</v>
      </c>
      <c r="I105" s="150">
        <v>0.5</v>
      </c>
      <c r="J105" s="150">
        <v>0</v>
      </c>
      <c r="K105" s="150">
        <v>98.36999999999999</v>
      </c>
      <c r="L105" s="150">
        <v>60.63</v>
      </c>
      <c r="M105" s="150">
        <v>18</v>
      </c>
      <c r="N105" s="150">
        <v>19.739999999999998</v>
      </c>
      <c r="O105" s="150">
        <v>71</v>
      </c>
      <c r="P105" s="186">
        <v>55</v>
      </c>
      <c r="Q105" s="150">
        <v>16</v>
      </c>
      <c r="R105" s="150">
        <v>5.63</v>
      </c>
      <c r="S105" s="150">
        <v>2</v>
      </c>
      <c r="T105" s="187"/>
    </row>
    <row r="106" spans="1:20">
      <c r="A106" s="295"/>
      <c r="B106" s="43" t="s">
        <v>131</v>
      </c>
      <c r="C106" s="150">
        <f t="shared" si="3"/>
        <v>578</v>
      </c>
      <c r="D106" s="150">
        <v>0</v>
      </c>
      <c r="E106" s="150">
        <v>578</v>
      </c>
      <c r="F106" s="150">
        <v>0.6</v>
      </c>
      <c r="G106" s="150">
        <v>0.4</v>
      </c>
      <c r="H106" s="150">
        <v>0.4</v>
      </c>
      <c r="I106" s="150">
        <v>0.6</v>
      </c>
      <c r="J106" s="150">
        <v>0</v>
      </c>
      <c r="K106" s="150">
        <v>92.49</v>
      </c>
      <c r="L106" s="150">
        <v>56.8</v>
      </c>
      <c r="M106" s="150">
        <v>13.49</v>
      </c>
      <c r="N106" s="150">
        <v>22.2</v>
      </c>
      <c r="O106" s="150">
        <v>59</v>
      </c>
      <c r="P106" s="186">
        <v>48</v>
      </c>
      <c r="Q106" s="150">
        <v>11</v>
      </c>
      <c r="R106" s="150">
        <v>8.8000000000000007</v>
      </c>
      <c r="S106" s="150">
        <v>2.4900000000000002</v>
      </c>
      <c r="T106" s="187"/>
    </row>
    <row r="107" spans="1:20">
      <c r="A107" s="295"/>
      <c r="B107" s="43" t="s">
        <v>140</v>
      </c>
      <c r="C107" s="150">
        <f t="shared" si="3"/>
        <v>1500</v>
      </c>
      <c r="D107" s="150">
        <v>335</v>
      </c>
      <c r="E107" s="150">
        <v>1165</v>
      </c>
      <c r="F107" s="150">
        <v>0.8</v>
      </c>
      <c r="G107" s="150">
        <v>0.2</v>
      </c>
      <c r="H107" s="150">
        <v>0.7</v>
      </c>
      <c r="I107" s="150">
        <v>0</v>
      </c>
      <c r="J107" s="150">
        <v>0.3</v>
      </c>
      <c r="K107" s="150">
        <v>255.05999999999997</v>
      </c>
      <c r="L107" s="150">
        <v>207.51</v>
      </c>
      <c r="M107" s="150">
        <v>32.35</v>
      </c>
      <c r="N107" s="150">
        <v>15.2</v>
      </c>
      <c r="O107" s="150">
        <v>208</v>
      </c>
      <c r="P107" s="186">
        <v>180</v>
      </c>
      <c r="Q107" s="150">
        <v>28</v>
      </c>
      <c r="R107" s="150">
        <v>27.51</v>
      </c>
      <c r="S107" s="150">
        <v>4.3500000000000014</v>
      </c>
      <c r="T107" s="187"/>
    </row>
    <row r="108" spans="1:20">
      <c r="A108" s="295"/>
      <c r="B108" s="43" t="s">
        <v>132</v>
      </c>
      <c r="C108" s="150">
        <f t="shared" si="3"/>
        <v>983</v>
      </c>
      <c r="D108" s="150">
        <v>325</v>
      </c>
      <c r="E108" s="150">
        <v>658</v>
      </c>
      <c r="F108" s="150">
        <v>0.6</v>
      </c>
      <c r="G108" s="150">
        <v>0.4</v>
      </c>
      <c r="H108" s="150">
        <v>0.7</v>
      </c>
      <c r="I108" s="150">
        <v>0</v>
      </c>
      <c r="J108" s="150">
        <v>0.3</v>
      </c>
      <c r="K108" s="150">
        <v>168.49</v>
      </c>
      <c r="L108" s="150">
        <v>104.58</v>
      </c>
      <c r="M108" s="150">
        <v>43.48</v>
      </c>
      <c r="N108" s="150">
        <v>20.43</v>
      </c>
      <c r="O108" s="150">
        <v>119</v>
      </c>
      <c r="P108" s="186">
        <v>84</v>
      </c>
      <c r="Q108" s="150">
        <v>35</v>
      </c>
      <c r="R108" s="150">
        <v>20.58</v>
      </c>
      <c r="S108" s="150">
        <v>8.4799999999999969</v>
      </c>
      <c r="T108" s="187"/>
    </row>
    <row r="109" spans="1:20">
      <c r="A109" s="295"/>
      <c r="B109" s="43" t="s">
        <v>139</v>
      </c>
      <c r="C109" s="150">
        <f t="shared" si="3"/>
        <v>527</v>
      </c>
      <c r="D109" s="150">
        <v>452</v>
      </c>
      <c r="E109" s="150">
        <v>75</v>
      </c>
      <c r="F109" s="150">
        <v>0.6</v>
      </c>
      <c r="G109" s="150">
        <v>0.4</v>
      </c>
      <c r="H109" s="150">
        <v>0.8</v>
      </c>
      <c r="I109" s="150">
        <v>0</v>
      </c>
      <c r="J109" s="150">
        <v>0.2</v>
      </c>
      <c r="K109" s="150">
        <v>100.96</v>
      </c>
      <c r="L109" s="150">
        <v>62.89</v>
      </c>
      <c r="M109" s="150">
        <v>29.88</v>
      </c>
      <c r="N109" s="150">
        <v>8.19</v>
      </c>
      <c r="O109" s="150">
        <v>75</v>
      </c>
      <c r="P109" s="186">
        <v>51</v>
      </c>
      <c r="Q109" s="150">
        <v>24</v>
      </c>
      <c r="R109" s="150">
        <v>11.89</v>
      </c>
      <c r="S109" s="150">
        <v>5.879999999999999</v>
      </c>
      <c r="T109" s="187"/>
    </row>
    <row r="110" spans="1:20">
      <c r="A110" s="295"/>
      <c r="B110" s="43" t="s">
        <v>133</v>
      </c>
      <c r="C110" s="150">
        <f t="shared" si="3"/>
        <v>1273</v>
      </c>
      <c r="D110" s="150">
        <v>275</v>
      </c>
      <c r="E110" s="150">
        <v>998</v>
      </c>
      <c r="F110" s="150">
        <v>0.6</v>
      </c>
      <c r="G110" s="150">
        <v>0.4</v>
      </c>
      <c r="H110" s="150">
        <v>0.7</v>
      </c>
      <c r="I110" s="150">
        <v>0</v>
      </c>
      <c r="J110" s="150">
        <v>0.3</v>
      </c>
      <c r="K110" s="150">
        <v>212.42</v>
      </c>
      <c r="L110" s="150">
        <v>131.85</v>
      </c>
      <c r="M110" s="150">
        <v>54.81</v>
      </c>
      <c r="N110" s="150">
        <v>25.76</v>
      </c>
      <c r="O110" s="150">
        <v>159</v>
      </c>
      <c r="P110" s="186">
        <v>112</v>
      </c>
      <c r="Q110" s="150">
        <v>47</v>
      </c>
      <c r="R110" s="150">
        <v>19.850000000000001</v>
      </c>
      <c r="S110" s="150">
        <v>7.8100000000000023</v>
      </c>
      <c r="T110" s="187"/>
    </row>
    <row r="111" spans="1:20">
      <c r="A111" s="295"/>
      <c r="B111" s="43" t="s">
        <v>135</v>
      </c>
      <c r="C111" s="150">
        <f t="shared" si="3"/>
        <v>911</v>
      </c>
      <c r="D111" s="150">
        <v>473</v>
      </c>
      <c r="E111" s="150">
        <v>438</v>
      </c>
      <c r="F111" s="150">
        <v>0.8</v>
      </c>
      <c r="G111" s="150">
        <v>0.2</v>
      </c>
      <c r="H111" s="150">
        <v>0.8</v>
      </c>
      <c r="I111" s="150">
        <v>0</v>
      </c>
      <c r="J111" s="150">
        <v>0.2</v>
      </c>
      <c r="K111" s="150">
        <v>165.47</v>
      </c>
      <c r="L111" s="150">
        <v>134.85</v>
      </c>
      <c r="M111" s="150">
        <v>24.03</v>
      </c>
      <c r="N111" s="150">
        <v>6.59</v>
      </c>
      <c r="O111" s="150">
        <v>142</v>
      </c>
      <c r="P111" s="186">
        <v>120</v>
      </c>
      <c r="Q111" s="150">
        <v>22</v>
      </c>
      <c r="R111" s="150">
        <v>14.85</v>
      </c>
      <c r="S111" s="150">
        <v>2.0300000000000011</v>
      </c>
      <c r="T111" s="187"/>
    </row>
    <row r="112" spans="1:20">
      <c r="A112" s="295"/>
      <c r="B112" s="43" t="s">
        <v>134</v>
      </c>
      <c r="C112" s="150">
        <f t="shared" si="3"/>
        <v>2253</v>
      </c>
      <c r="D112" s="150">
        <v>760</v>
      </c>
      <c r="E112" s="150">
        <v>1493</v>
      </c>
      <c r="F112" s="150">
        <v>0.8</v>
      </c>
      <c r="G112" s="150">
        <v>0.2</v>
      </c>
      <c r="H112" s="150">
        <v>0.8</v>
      </c>
      <c r="I112" s="150">
        <v>0</v>
      </c>
      <c r="J112" s="150">
        <v>0.2</v>
      </c>
      <c r="K112" s="150">
        <v>392.75</v>
      </c>
      <c r="L112" s="150">
        <v>320.08</v>
      </c>
      <c r="M112" s="150">
        <v>57.03</v>
      </c>
      <c r="N112" s="150">
        <v>15.64</v>
      </c>
      <c r="O112" s="150">
        <v>332</v>
      </c>
      <c r="P112" s="186">
        <v>281</v>
      </c>
      <c r="Q112" s="150">
        <v>51</v>
      </c>
      <c r="R112" s="150">
        <v>39.08</v>
      </c>
      <c r="S112" s="150">
        <v>6.0300000000000011</v>
      </c>
      <c r="T112" s="187"/>
    </row>
    <row r="113" spans="1:20">
      <c r="A113" s="295"/>
      <c r="B113" s="43" t="s">
        <v>137</v>
      </c>
      <c r="C113" s="150">
        <f t="shared" si="3"/>
        <v>492</v>
      </c>
      <c r="D113" s="150">
        <v>247</v>
      </c>
      <c r="E113" s="150">
        <v>245</v>
      </c>
      <c r="F113" s="150">
        <v>0.8</v>
      </c>
      <c r="G113" s="150">
        <v>0.2</v>
      </c>
      <c r="H113" s="150">
        <v>0.7</v>
      </c>
      <c r="I113" s="150">
        <v>0</v>
      </c>
      <c r="J113" s="150">
        <v>0.3</v>
      </c>
      <c r="K113" s="150">
        <v>89.18</v>
      </c>
      <c r="L113" s="150">
        <v>72.55</v>
      </c>
      <c r="M113" s="150">
        <v>11.31</v>
      </c>
      <c r="N113" s="150">
        <v>5.32</v>
      </c>
      <c r="O113" s="150">
        <v>69</v>
      </c>
      <c r="P113" s="186">
        <v>60</v>
      </c>
      <c r="Q113" s="150">
        <v>9</v>
      </c>
      <c r="R113" s="150">
        <v>12.55</v>
      </c>
      <c r="S113" s="150">
        <v>2.3100000000000005</v>
      </c>
      <c r="T113" s="187"/>
    </row>
    <row r="114" spans="1:20">
      <c r="A114" s="295"/>
      <c r="B114" s="43" t="s">
        <v>138</v>
      </c>
      <c r="C114" s="150">
        <f t="shared" si="3"/>
        <v>1289</v>
      </c>
      <c r="D114" s="150">
        <v>484</v>
      </c>
      <c r="E114" s="150">
        <v>805</v>
      </c>
      <c r="F114" s="150">
        <v>0.8</v>
      </c>
      <c r="G114" s="150">
        <v>0.2</v>
      </c>
      <c r="H114" s="150">
        <v>0.8</v>
      </c>
      <c r="I114" s="150">
        <v>0</v>
      </c>
      <c r="J114" s="150">
        <v>0.2</v>
      </c>
      <c r="K114" s="150">
        <v>226.68000000000004</v>
      </c>
      <c r="L114" s="150">
        <v>184.74</v>
      </c>
      <c r="M114" s="150">
        <v>32.92</v>
      </c>
      <c r="N114" s="150">
        <v>9.02</v>
      </c>
      <c r="O114" s="150">
        <v>206</v>
      </c>
      <c r="P114" s="186">
        <v>175</v>
      </c>
      <c r="Q114" s="150">
        <v>31</v>
      </c>
      <c r="R114" s="150">
        <v>9.7400000000000109</v>
      </c>
      <c r="S114" s="150">
        <v>1.9200000000000017</v>
      </c>
      <c r="T114" s="187"/>
    </row>
    <row r="115" spans="1:20">
      <c r="A115" s="296"/>
      <c r="B115" s="43" t="s">
        <v>136</v>
      </c>
      <c r="C115" s="150">
        <f t="shared" si="3"/>
        <v>1777</v>
      </c>
      <c r="D115" s="150">
        <v>830</v>
      </c>
      <c r="E115" s="150">
        <v>947</v>
      </c>
      <c r="F115" s="150">
        <v>0.8</v>
      </c>
      <c r="G115" s="150">
        <v>0.2</v>
      </c>
      <c r="H115" s="150">
        <v>0.8</v>
      </c>
      <c r="I115" s="150">
        <v>0</v>
      </c>
      <c r="J115" s="150">
        <v>0.2</v>
      </c>
      <c r="K115" s="150">
        <v>319.03999999999996</v>
      </c>
      <c r="L115" s="150">
        <v>260.02</v>
      </c>
      <c r="M115" s="150">
        <v>46.32</v>
      </c>
      <c r="N115" s="150">
        <v>12.7</v>
      </c>
      <c r="O115" s="150">
        <v>245</v>
      </c>
      <c r="P115" s="186">
        <v>208</v>
      </c>
      <c r="Q115" s="150">
        <v>37</v>
      </c>
      <c r="R115" s="150">
        <v>52.02</v>
      </c>
      <c r="S115" s="150">
        <v>9.32</v>
      </c>
      <c r="T115" s="187"/>
    </row>
    <row r="116" spans="1:20">
      <c r="A116" s="294" t="s">
        <v>164</v>
      </c>
      <c r="B116" s="43" t="s">
        <v>166</v>
      </c>
      <c r="C116" s="150">
        <f t="shared" si="3"/>
        <v>911</v>
      </c>
      <c r="D116" s="150">
        <v>162</v>
      </c>
      <c r="E116" s="150">
        <v>749</v>
      </c>
      <c r="F116" s="150">
        <v>0.6</v>
      </c>
      <c r="G116" s="150">
        <v>0.4</v>
      </c>
      <c r="H116" s="150">
        <v>0</v>
      </c>
      <c r="I116" s="150">
        <v>1</v>
      </c>
      <c r="J116" s="150">
        <v>0</v>
      </c>
      <c r="K116" s="150">
        <v>154.4</v>
      </c>
      <c r="L116" s="150">
        <v>93.5</v>
      </c>
      <c r="M116" s="150">
        <v>0</v>
      </c>
      <c r="N116" s="150">
        <v>60.9</v>
      </c>
      <c r="O116" s="150">
        <v>65</v>
      </c>
      <c r="P116" s="186">
        <v>65</v>
      </c>
      <c r="Q116" s="150">
        <v>0</v>
      </c>
      <c r="R116" s="150">
        <v>28.5</v>
      </c>
      <c r="S116" s="150">
        <v>0</v>
      </c>
      <c r="T116" s="187"/>
    </row>
    <row r="117" spans="1:20">
      <c r="A117" s="295"/>
      <c r="B117" s="43" t="s">
        <v>167</v>
      </c>
      <c r="C117" s="150">
        <f t="shared" si="3"/>
        <v>417</v>
      </c>
      <c r="D117" s="150">
        <v>124</v>
      </c>
      <c r="E117" s="150">
        <v>293</v>
      </c>
      <c r="F117" s="150">
        <v>0.6</v>
      </c>
      <c r="G117" s="150">
        <v>0.4</v>
      </c>
      <c r="H117" s="150">
        <v>0.6</v>
      </c>
      <c r="I117" s="150">
        <v>0.4</v>
      </c>
      <c r="J117" s="150">
        <v>0</v>
      </c>
      <c r="K117" s="150">
        <v>71.180000000000007</v>
      </c>
      <c r="L117" s="150">
        <v>44.03</v>
      </c>
      <c r="M117" s="150">
        <v>15.68</v>
      </c>
      <c r="N117" s="150">
        <v>11.47</v>
      </c>
      <c r="O117" s="150">
        <v>57</v>
      </c>
      <c r="P117" s="186">
        <v>42</v>
      </c>
      <c r="Q117" s="150">
        <v>15</v>
      </c>
      <c r="R117" s="150">
        <v>2.0299999999999998</v>
      </c>
      <c r="S117" s="150">
        <v>0.67999999999999972</v>
      </c>
      <c r="T117" s="187"/>
    </row>
    <row r="118" spans="1:20">
      <c r="A118" s="295"/>
      <c r="B118" s="43" t="s">
        <v>174</v>
      </c>
      <c r="C118" s="150">
        <f t="shared" si="3"/>
        <v>568</v>
      </c>
      <c r="D118" s="150">
        <v>0</v>
      </c>
      <c r="E118" s="150">
        <v>568</v>
      </c>
      <c r="F118" s="150">
        <v>0.6</v>
      </c>
      <c r="G118" s="150">
        <v>0.4</v>
      </c>
      <c r="H118" s="150">
        <v>0.8</v>
      </c>
      <c r="I118" s="150">
        <v>0</v>
      </c>
      <c r="J118" s="150">
        <v>0.2</v>
      </c>
      <c r="K118" s="150">
        <v>89.61</v>
      </c>
      <c r="L118" s="150">
        <v>55.82</v>
      </c>
      <c r="M118" s="150">
        <v>26.52</v>
      </c>
      <c r="N118" s="150">
        <v>7.27</v>
      </c>
      <c r="O118" s="150">
        <v>69</v>
      </c>
      <c r="P118" s="186">
        <v>47</v>
      </c>
      <c r="Q118" s="150">
        <v>22</v>
      </c>
      <c r="R118" s="150">
        <v>8.82</v>
      </c>
      <c r="S118" s="150">
        <v>4.5199999999999996</v>
      </c>
      <c r="T118" s="187"/>
    </row>
    <row r="119" spans="1:20">
      <c r="A119" s="295"/>
      <c r="B119" s="43" t="s">
        <v>168</v>
      </c>
      <c r="C119" s="150">
        <f t="shared" si="3"/>
        <v>1752</v>
      </c>
      <c r="D119" s="150">
        <v>631</v>
      </c>
      <c r="E119" s="150">
        <v>1121</v>
      </c>
      <c r="F119" s="150">
        <v>0.8</v>
      </c>
      <c r="G119" s="150">
        <v>0.2</v>
      </c>
      <c r="H119" s="150">
        <v>0.8</v>
      </c>
      <c r="I119" s="150">
        <v>0</v>
      </c>
      <c r="J119" s="150">
        <v>0.2</v>
      </c>
      <c r="K119" s="150">
        <v>307.02000000000004</v>
      </c>
      <c r="L119" s="150">
        <v>250.22</v>
      </c>
      <c r="M119" s="150">
        <v>44.58</v>
      </c>
      <c r="N119" s="150">
        <v>12.22</v>
      </c>
      <c r="O119" s="150">
        <v>244</v>
      </c>
      <c r="P119" s="186">
        <v>207</v>
      </c>
      <c r="Q119" s="150">
        <v>37</v>
      </c>
      <c r="R119" s="150">
        <v>43.22</v>
      </c>
      <c r="S119" s="150">
        <v>7.5799999999999983</v>
      </c>
      <c r="T119" s="187"/>
    </row>
    <row r="120" spans="1:20">
      <c r="A120" s="295"/>
      <c r="B120" s="43" t="s">
        <v>169</v>
      </c>
      <c r="C120" s="150">
        <f t="shared" si="3"/>
        <v>1003</v>
      </c>
      <c r="D120" s="150">
        <v>0</v>
      </c>
      <c r="E120" s="150">
        <v>1003</v>
      </c>
      <c r="F120" s="150">
        <v>0.6</v>
      </c>
      <c r="G120" s="150">
        <v>0.4</v>
      </c>
      <c r="H120" s="150">
        <v>0.8</v>
      </c>
      <c r="I120" s="150">
        <v>0</v>
      </c>
      <c r="J120" s="150">
        <v>0.2</v>
      </c>
      <c r="K120" s="150">
        <v>158.22</v>
      </c>
      <c r="L120" s="150">
        <v>98.56</v>
      </c>
      <c r="M120" s="150">
        <v>46.82</v>
      </c>
      <c r="N120" s="150">
        <v>12.84</v>
      </c>
      <c r="O120" s="150">
        <v>121</v>
      </c>
      <c r="P120" s="186">
        <v>82</v>
      </c>
      <c r="Q120" s="150">
        <v>39</v>
      </c>
      <c r="R120" s="150">
        <v>16.559999999999999</v>
      </c>
      <c r="S120" s="150">
        <v>7.82</v>
      </c>
      <c r="T120" s="187"/>
    </row>
    <row r="121" spans="1:20">
      <c r="A121" s="295"/>
      <c r="B121" s="43" t="s">
        <v>170</v>
      </c>
      <c r="C121" s="150">
        <f t="shared" si="3"/>
        <v>2024</v>
      </c>
      <c r="D121" s="150">
        <v>446</v>
      </c>
      <c r="E121" s="150">
        <v>1578</v>
      </c>
      <c r="F121" s="150">
        <v>0.6</v>
      </c>
      <c r="G121" s="150">
        <v>0.4</v>
      </c>
      <c r="H121" s="150">
        <v>0.8</v>
      </c>
      <c r="I121" s="150">
        <v>0</v>
      </c>
      <c r="J121" s="150">
        <v>0.2</v>
      </c>
      <c r="K121" s="150">
        <v>336.88</v>
      </c>
      <c r="L121" s="150">
        <v>209.85</v>
      </c>
      <c r="M121" s="150">
        <v>99.7</v>
      </c>
      <c r="N121" s="150">
        <v>27.33</v>
      </c>
      <c r="O121" s="150">
        <v>262</v>
      </c>
      <c r="P121" s="186">
        <v>177</v>
      </c>
      <c r="Q121" s="150">
        <v>85</v>
      </c>
      <c r="R121" s="150">
        <v>32.85</v>
      </c>
      <c r="S121" s="150">
        <v>14.700000000000003</v>
      </c>
      <c r="T121" s="187"/>
    </row>
    <row r="122" spans="1:20">
      <c r="A122" s="295"/>
      <c r="B122" s="43" t="s">
        <v>177</v>
      </c>
      <c r="C122" s="150">
        <f t="shared" si="3"/>
        <v>982</v>
      </c>
      <c r="D122" s="150">
        <v>0</v>
      </c>
      <c r="E122" s="150">
        <v>982</v>
      </c>
      <c r="F122" s="150">
        <v>0.8</v>
      </c>
      <c r="G122" s="150">
        <v>0.2</v>
      </c>
      <c r="H122" s="150">
        <v>0.8</v>
      </c>
      <c r="I122" s="150">
        <v>0</v>
      </c>
      <c r="J122" s="150">
        <v>0.2</v>
      </c>
      <c r="K122" s="150">
        <v>157.86999999999998</v>
      </c>
      <c r="L122" s="150">
        <v>128.66999999999999</v>
      </c>
      <c r="M122" s="150">
        <v>22.92</v>
      </c>
      <c r="N122" s="150">
        <v>6.28</v>
      </c>
      <c r="O122" s="150">
        <v>145</v>
      </c>
      <c r="P122" s="186">
        <v>123</v>
      </c>
      <c r="Q122" s="150">
        <v>22</v>
      </c>
      <c r="R122" s="150">
        <v>5.6699999999999902</v>
      </c>
      <c r="S122" s="150">
        <v>0.92000000000000171</v>
      </c>
      <c r="T122" s="187"/>
    </row>
    <row r="123" spans="1:20">
      <c r="A123" s="295"/>
      <c r="B123" s="43" t="s">
        <v>171</v>
      </c>
      <c r="C123" s="150">
        <f t="shared" si="3"/>
        <v>1099</v>
      </c>
      <c r="D123" s="150">
        <v>0</v>
      </c>
      <c r="E123" s="150">
        <v>1099</v>
      </c>
      <c r="F123" s="150">
        <v>0.8</v>
      </c>
      <c r="G123" s="150">
        <v>0.2</v>
      </c>
      <c r="H123" s="150">
        <v>0.8</v>
      </c>
      <c r="I123" s="150">
        <v>0</v>
      </c>
      <c r="J123" s="150">
        <v>0.2</v>
      </c>
      <c r="K123" s="150">
        <v>176.67000000000002</v>
      </c>
      <c r="L123" s="150">
        <v>143.99</v>
      </c>
      <c r="M123" s="150">
        <v>25.65</v>
      </c>
      <c r="N123" s="150">
        <v>7.03</v>
      </c>
      <c r="O123" s="150">
        <v>151</v>
      </c>
      <c r="P123" s="186">
        <v>128</v>
      </c>
      <c r="Q123" s="150">
        <v>23</v>
      </c>
      <c r="R123" s="150">
        <v>15.99</v>
      </c>
      <c r="S123" s="150">
        <v>2.6499999999999986</v>
      </c>
      <c r="T123" s="187"/>
    </row>
    <row r="124" spans="1:20">
      <c r="A124" s="295"/>
      <c r="B124" s="43" t="s">
        <v>172</v>
      </c>
      <c r="C124" s="150">
        <f t="shared" si="3"/>
        <v>897</v>
      </c>
      <c r="D124" s="150">
        <v>0</v>
      </c>
      <c r="E124" s="150">
        <v>897</v>
      </c>
      <c r="F124" s="150">
        <v>0.8</v>
      </c>
      <c r="G124" s="150">
        <v>0.2</v>
      </c>
      <c r="H124" s="150">
        <v>0.8</v>
      </c>
      <c r="I124" s="150">
        <v>0</v>
      </c>
      <c r="J124" s="150">
        <v>0.2</v>
      </c>
      <c r="K124" s="150">
        <v>144.21</v>
      </c>
      <c r="L124" s="150">
        <v>117.53</v>
      </c>
      <c r="M124" s="150">
        <v>20.94</v>
      </c>
      <c r="N124" s="150">
        <v>5.74</v>
      </c>
      <c r="O124" s="150">
        <v>117</v>
      </c>
      <c r="P124" s="186">
        <v>99</v>
      </c>
      <c r="Q124" s="150">
        <v>18</v>
      </c>
      <c r="R124" s="150">
        <v>18.53</v>
      </c>
      <c r="S124" s="150">
        <v>2.9400000000000013</v>
      </c>
      <c r="T124" s="187"/>
    </row>
    <row r="125" spans="1:20">
      <c r="A125" s="295"/>
      <c r="B125" s="43" t="s">
        <v>173</v>
      </c>
      <c r="C125" s="150">
        <f t="shared" si="3"/>
        <v>600</v>
      </c>
      <c r="D125" s="150">
        <v>0</v>
      </c>
      <c r="E125" s="150">
        <v>600</v>
      </c>
      <c r="F125" s="150">
        <v>0.8</v>
      </c>
      <c r="G125" s="150">
        <v>0.2</v>
      </c>
      <c r="H125" s="150">
        <v>0.8</v>
      </c>
      <c r="I125" s="150">
        <v>0</v>
      </c>
      <c r="J125" s="150">
        <v>0.2</v>
      </c>
      <c r="K125" s="150">
        <v>96.460000000000008</v>
      </c>
      <c r="L125" s="150">
        <v>78.61</v>
      </c>
      <c r="M125" s="150">
        <v>14.01</v>
      </c>
      <c r="N125" s="150">
        <v>3.84</v>
      </c>
      <c r="O125" s="150">
        <v>83</v>
      </c>
      <c r="P125" s="186">
        <v>70</v>
      </c>
      <c r="Q125" s="150">
        <v>13</v>
      </c>
      <c r="R125" s="150">
        <v>8.61</v>
      </c>
      <c r="S125" s="150">
        <v>1.0099999999999998</v>
      </c>
      <c r="T125" s="187"/>
    </row>
    <row r="126" spans="1:20">
      <c r="A126" s="295"/>
      <c r="B126" s="43" t="s">
        <v>178</v>
      </c>
      <c r="C126" s="150">
        <f t="shared" si="3"/>
        <v>625</v>
      </c>
      <c r="D126" s="150">
        <v>0</v>
      </c>
      <c r="E126" s="150">
        <v>625</v>
      </c>
      <c r="F126" s="150">
        <v>0.8</v>
      </c>
      <c r="G126" s="150">
        <v>0.2</v>
      </c>
      <c r="H126" s="150">
        <v>0.8</v>
      </c>
      <c r="I126" s="150">
        <v>0</v>
      </c>
      <c r="J126" s="150">
        <v>0.2</v>
      </c>
      <c r="K126" s="150">
        <v>100.48</v>
      </c>
      <c r="L126" s="150">
        <v>81.89</v>
      </c>
      <c r="M126" s="150">
        <v>14.59</v>
      </c>
      <c r="N126" s="150">
        <v>4</v>
      </c>
      <c r="O126" s="150">
        <v>83</v>
      </c>
      <c r="P126" s="186">
        <v>70</v>
      </c>
      <c r="Q126" s="150">
        <v>13</v>
      </c>
      <c r="R126" s="150">
        <v>11.89</v>
      </c>
      <c r="S126" s="150">
        <v>1.5899999999999999</v>
      </c>
      <c r="T126" s="187"/>
    </row>
    <row r="127" spans="1:20">
      <c r="A127" s="295"/>
      <c r="B127" s="43" t="s">
        <v>179</v>
      </c>
      <c r="C127" s="150">
        <f t="shared" si="3"/>
        <v>865</v>
      </c>
      <c r="D127" s="150">
        <v>0</v>
      </c>
      <c r="E127" s="150">
        <v>865</v>
      </c>
      <c r="F127" s="150">
        <v>0.8</v>
      </c>
      <c r="G127" s="150">
        <v>0.2</v>
      </c>
      <c r="H127" s="150">
        <v>0.8</v>
      </c>
      <c r="I127" s="150">
        <v>0</v>
      </c>
      <c r="J127" s="150">
        <v>0.2</v>
      </c>
      <c r="K127" s="150">
        <v>139.06</v>
      </c>
      <c r="L127" s="150">
        <v>113.33</v>
      </c>
      <c r="M127" s="150">
        <v>20.190000000000001</v>
      </c>
      <c r="N127" s="150">
        <v>5.54</v>
      </c>
      <c r="O127" s="150">
        <v>116</v>
      </c>
      <c r="P127" s="186">
        <v>98</v>
      </c>
      <c r="Q127" s="150">
        <v>18</v>
      </c>
      <c r="R127" s="150">
        <v>15.33</v>
      </c>
      <c r="S127" s="150">
        <v>2.1900000000000013</v>
      </c>
      <c r="T127" s="187"/>
    </row>
    <row r="128" spans="1:20">
      <c r="A128" s="295"/>
      <c r="B128" s="43" t="s">
        <v>175</v>
      </c>
      <c r="C128" s="150">
        <f t="shared" si="3"/>
        <v>717</v>
      </c>
      <c r="D128" s="150">
        <v>191</v>
      </c>
      <c r="E128" s="150">
        <v>526</v>
      </c>
      <c r="F128" s="150">
        <v>0.6</v>
      </c>
      <c r="G128" s="150">
        <v>0.4</v>
      </c>
      <c r="H128" s="150">
        <v>0.8</v>
      </c>
      <c r="I128" s="150">
        <v>0</v>
      </c>
      <c r="J128" s="150">
        <v>0.2</v>
      </c>
      <c r="K128" s="150">
        <v>120.65</v>
      </c>
      <c r="L128" s="150">
        <v>75.150000000000006</v>
      </c>
      <c r="M128" s="150">
        <v>35.71</v>
      </c>
      <c r="N128" s="150">
        <v>9.7899999999999991</v>
      </c>
      <c r="O128" s="150">
        <v>95</v>
      </c>
      <c r="P128" s="186">
        <v>64</v>
      </c>
      <c r="Q128" s="150">
        <v>31</v>
      </c>
      <c r="R128" s="150">
        <v>11.15</v>
      </c>
      <c r="S128" s="150">
        <v>4.7100000000000009</v>
      </c>
      <c r="T128" s="187"/>
    </row>
    <row r="129" spans="1:20">
      <c r="A129" s="296"/>
      <c r="B129" s="43" t="s">
        <v>176</v>
      </c>
      <c r="C129" s="150">
        <f t="shared" si="3"/>
        <v>86</v>
      </c>
      <c r="D129" s="150">
        <v>0</v>
      </c>
      <c r="E129" s="150">
        <v>86</v>
      </c>
      <c r="F129" s="150">
        <v>0.6</v>
      </c>
      <c r="G129" s="150">
        <v>0.4</v>
      </c>
      <c r="H129" s="150">
        <v>0.8</v>
      </c>
      <c r="I129" s="150">
        <v>0</v>
      </c>
      <c r="J129" s="150">
        <v>0.2</v>
      </c>
      <c r="K129" s="150">
        <v>13.559999999999999</v>
      </c>
      <c r="L129" s="150">
        <v>8.4499999999999993</v>
      </c>
      <c r="M129" s="150">
        <v>4.01</v>
      </c>
      <c r="N129" s="150">
        <v>1.1000000000000001</v>
      </c>
      <c r="O129" s="150">
        <v>13</v>
      </c>
      <c r="P129" s="186">
        <v>9</v>
      </c>
      <c r="Q129" s="150">
        <v>4</v>
      </c>
      <c r="R129" s="150">
        <v>-0.55000000000000104</v>
      </c>
      <c r="S129" s="150">
        <v>9.9999999999997868E-3</v>
      </c>
      <c r="T129" s="187"/>
    </row>
    <row r="130" spans="1:20">
      <c r="A130" s="294" t="s">
        <v>155</v>
      </c>
      <c r="B130" s="43" t="s">
        <v>157</v>
      </c>
      <c r="C130" s="150">
        <f t="shared" si="3"/>
        <v>373</v>
      </c>
      <c r="D130" s="150">
        <v>179</v>
      </c>
      <c r="E130" s="150">
        <v>194</v>
      </c>
      <c r="F130" s="150">
        <v>0.6</v>
      </c>
      <c r="G130" s="150">
        <v>0.4</v>
      </c>
      <c r="H130" s="150">
        <v>0</v>
      </c>
      <c r="I130" s="150">
        <v>1</v>
      </c>
      <c r="J130" s="150">
        <v>0</v>
      </c>
      <c r="K130" s="150">
        <v>67.789999999999992</v>
      </c>
      <c r="L130" s="150">
        <v>41.05</v>
      </c>
      <c r="M130" s="150">
        <v>0</v>
      </c>
      <c r="N130" s="150">
        <v>26.74</v>
      </c>
      <c r="O130" s="150">
        <v>38</v>
      </c>
      <c r="P130" s="186">
        <v>38</v>
      </c>
      <c r="Q130" s="150">
        <v>0</v>
      </c>
      <c r="R130" s="150">
        <v>3.05</v>
      </c>
      <c r="S130" s="150">
        <v>0</v>
      </c>
      <c r="T130" s="187"/>
    </row>
    <row r="131" spans="1:20">
      <c r="A131" s="295"/>
      <c r="B131" s="43" t="s">
        <v>158</v>
      </c>
      <c r="C131" s="150">
        <f t="shared" si="3"/>
        <v>83</v>
      </c>
      <c r="D131" s="150">
        <v>0</v>
      </c>
      <c r="E131" s="150">
        <v>83</v>
      </c>
      <c r="F131" s="150">
        <v>0.6</v>
      </c>
      <c r="G131" s="150">
        <v>0.4</v>
      </c>
      <c r="H131" s="150">
        <v>0</v>
      </c>
      <c r="I131" s="150">
        <v>1</v>
      </c>
      <c r="J131" s="150">
        <v>0</v>
      </c>
      <c r="K131" s="150">
        <v>13.469999999999999</v>
      </c>
      <c r="L131" s="150">
        <v>8.16</v>
      </c>
      <c r="M131" s="150">
        <v>0</v>
      </c>
      <c r="N131" s="150">
        <v>5.31</v>
      </c>
      <c r="O131" s="150">
        <v>6</v>
      </c>
      <c r="P131" s="186">
        <v>6</v>
      </c>
      <c r="Q131" s="150">
        <v>0</v>
      </c>
      <c r="R131" s="150">
        <v>2.16</v>
      </c>
      <c r="S131" s="150">
        <v>0</v>
      </c>
      <c r="T131" s="187"/>
    </row>
    <row r="132" spans="1:20">
      <c r="A132" s="295"/>
      <c r="B132" s="43" t="s">
        <v>159</v>
      </c>
      <c r="C132" s="150">
        <f t="shared" si="3"/>
        <v>436</v>
      </c>
      <c r="D132" s="150">
        <v>117</v>
      </c>
      <c r="E132" s="150">
        <v>319</v>
      </c>
      <c r="F132" s="150">
        <v>0.6</v>
      </c>
      <c r="G132" s="150">
        <v>0.4</v>
      </c>
      <c r="H132" s="150">
        <v>0.4</v>
      </c>
      <c r="I132" s="150">
        <v>0.6</v>
      </c>
      <c r="J132" s="150">
        <v>0</v>
      </c>
      <c r="K132" s="150">
        <v>74.44</v>
      </c>
      <c r="L132" s="150">
        <v>45.71</v>
      </c>
      <c r="M132" s="150">
        <v>10.86</v>
      </c>
      <c r="N132" s="150">
        <v>17.87</v>
      </c>
      <c r="O132" s="150">
        <v>55</v>
      </c>
      <c r="P132" s="186">
        <v>44</v>
      </c>
      <c r="Q132" s="150">
        <v>11</v>
      </c>
      <c r="R132" s="150">
        <v>1.71</v>
      </c>
      <c r="S132" s="150">
        <v>-0.14000000000000057</v>
      </c>
      <c r="T132" s="187"/>
    </row>
    <row r="133" spans="1:20">
      <c r="A133" s="295"/>
      <c r="B133" s="43" t="s">
        <v>162</v>
      </c>
      <c r="C133" s="150">
        <f t="shared" si="3"/>
        <v>1769</v>
      </c>
      <c r="D133" s="150">
        <v>294</v>
      </c>
      <c r="E133" s="150">
        <v>1475</v>
      </c>
      <c r="F133" s="150">
        <v>0.8</v>
      </c>
      <c r="G133" s="150">
        <v>0.2</v>
      </c>
      <c r="H133" s="150">
        <v>0.8</v>
      </c>
      <c r="I133" s="150">
        <v>0</v>
      </c>
      <c r="J133" s="150">
        <v>0.2</v>
      </c>
      <c r="K133" s="150">
        <v>296.21000000000004</v>
      </c>
      <c r="L133" s="150">
        <v>241.41</v>
      </c>
      <c r="M133" s="150">
        <v>43.01</v>
      </c>
      <c r="N133" s="150">
        <v>11.79</v>
      </c>
      <c r="O133" s="150">
        <v>247</v>
      </c>
      <c r="P133" s="186">
        <v>209</v>
      </c>
      <c r="Q133" s="150">
        <v>38</v>
      </c>
      <c r="R133" s="150">
        <v>32.409999999999997</v>
      </c>
      <c r="S133" s="150">
        <v>5.009999999999998</v>
      </c>
      <c r="T133" s="187"/>
    </row>
    <row r="134" spans="1:20">
      <c r="A134" s="295"/>
      <c r="B134" s="43" t="s">
        <v>163</v>
      </c>
      <c r="C134" s="150">
        <f t="shared" si="3"/>
        <v>3613</v>
      </c>
      <c r="D134" s="150">
        <v>357</v>
      </c>
      <c r="E134" s="150">
        <v>3256</v>
      </c>
      <c r="F134" s="150">
        <v>0.8</v>
      </c>
      <c r="G134" s="150">
        <v>0.2</v>
      </c>
      <c r="H134" s="150">
        <v>0.8</v>
      </c>
      <c r="I134" s="150">
        <v>0</v>
      </c>
      <c r="J134" s="150">
        <v>0.2</v>
      </c>
      <c r="K134" s="150">
        <v>595.19000000000005</v>
      </c>
      <c r="L134" s="150">
        <v>485.08</v>
      </c>
      <c r="M134" s="150">
        <v>86.42</v>
      </c>
      <c r="N134" s="150">
        <v>23.69</v>
      </c>
      <c r="O134" s="150">
        <v>459</v>
      </c>
      <c r="P134" s="186">
        <v>389</v>
      </c>
      <c r="Q134" s="150">
        <v>70</v>
      </c>
      <c r="R134" s="150">
        <v>96.08</v>
      </c>
      <c r="S134" s="150">
        <v>16.420000000000002</v>
      </c>
      <c r="T134" s="187"/>
    </row>
    <row r="135" spans="1:20">
      <c r="A135" s="295"/>
      <c r="B135" s="43" t="s">
        <v>161</v>
      </c>
      <c r="C135" s="150">
        <f t="shared" si="3"/>
        <v>381</v>
      </c>
      <c r="D135" s="150">
        <v>0</v>
      </c>
      <c r="E135" s="150">
        <v>381</v>
      </c>
      <c r="F135" s="150">
        <v>0.8</v>
      </c>
      <c r="G135" s="150">
        <v>0.2</v>
      </c>
      <c r="H135" s="150">
        <v>0.7</v>
      </c>
      <c r="I135" s="150">
        <v>0</v>
      </c>
      <c r="J135" s="150">
        <v>0.3</v>
      </c>
      <c r="K135" s="150">
        <v>61.36</v>
      </c>
      <c r="L135" s="150">
        <v>49.92</v>
      </c>
      <c r="M135" s="150">
        <v>7.78</v>
      </c>
      <c r="N135" s="150">
        <v>3.66</v>
      </c>
      <c r="O135" s="150">
        <v>51</v>
      </c>
      <c r="P135" s="186">
        <v>44</v>
      </c>
      <c r="Q135" s="150">
        <v>7</v>
      </c>
      <c r="R135" s="150">
        <v>5.92</v>
      </c>
      <c r="S135" s="150">
        <v>0.78000000000000025</v>
      </c>
      <c r="T135" s="187"/>
    </row>
    <row r="136" spans="1:20">
      <c r="A136" s="296"/>
      <c r="B136" s="43" t="s">
        <v>160</v>
      </c>
      <c r="C136" s="150">
        <f t="shared" si="3"/>
        <v>2934</v>
      </c>
      <c r="D136" s="150">
        <v>483</v>
      </c>
      <c r="E136" s="150">
        <v>2451</v>
      </c>
      <c r="F136" s="150">
        <v>0.6</v>
      </c>
      <c r="G136" s="150">
        <v>0.4</v>
      </c>
      <c r="H136" s="150">
        <v>0.8</v>
      </c>
      <c r="I136" s="150">
        <v>0</v>
      </c>
      <c r="J136" s="150">
        <v>0.2</v>
      </c>
      <c r="K136" s="150">
        <v>481.89000000000004</v>
      </c>
      <c r="L136" s="150">
        <v>300.18</v>
      </c>
      <c r="M136" s="150">
        <v>142.61000000000001</v>
      </c>
      <c r="N136" s="150">
        <v>39.1</v>
      </c>
      <c r="O136" s="150">
        <v>395</v>
      </c>
      <c r="P136" s="186">
        <v>267</v>
      </c>
      <c r="Q136" s="150">
        <v>128</v>
      </c>
      <c r="R136" s="150">
        <v>33.18</v>
      </c>
      <c r="S136" s="150">
        <v>14.610000000000014</v>
      </c>
      <c r="T136" s="187"/>
    </row>
    <row r="137" spans="1:20" ht="27" customHeight="1">
      <c r="A137" s="294" t="s">
        <v>180</v>
      </c>
      <c r="B137" s="43" t="s">
        <v>183</v>
      </c>
      <c r="C137" s="150">
        <f t="shared" si="3"/>
        <v>1213</v>
      </c>
      <c r="D137" s="150">
        <v>570</v>
      </c>
      <c r="E137" s="150">
        <v>643</v>
      </c>
      <c r="F137" s="150">
        <v>0.8</v>
      </c>
      <c r="G137" s="150">
        <v>0.2</v>
      </c>
      <c r="H137" s="150">
        <v>0</v>
      </c>
      <c r="I137" s="150">
        <v>1</v>
      </c>
      <c r="J137" s="150">
        <v>0</v>
      </c>
      <c r="K137" s="150">
        <v>220.98</v>
      </c>
      <c r="L137" s="150">
        <v>177.6</v>
      </c>
      <c r="M137" s="150">
        <v>0</v>
      </c>
      <c r="N137" s="150">
        <v>43.38</v>
      </c>
      <c r="O137" s="150">
        <v>164</v>
      </c>
      <c r="P137" s="186">
        <v>164</v>
      </c>
      <c r="Q137" s="150">
        <v>0</v>
      </c>
      <c r="R137" s="150">
        <v>13.6</v>
      </c>
      <c r="S137" s="150">
        <v>0</v>
      </c>
      <c r="T137" s="187"/>
    </row>
    <row r="138" spans="1:20" ht="27" customHeight="1">
      <c r="A138" s="295"/>
      <c r="B138" s="43" t="s">
        <v>184</v>
      </c>
      <c r="C138" s="150">
        <f t="shared" si="3"/>
        <v>1094</v>
      </c>
      <c r="D138" s="150">
        <v>376</v>
      </c>
      <c r="E138" s="150">
        <v>718</v>
      </c>
      <c r="F138" s="150">
        <v>0.8</v>
      </c>
      <c r="G138" s="150">
        <v>0.2</v>
      </c>
      <c r="H138" s="150">
        <v>0.8</v>
      </c>
      <c r="I138" s="150">
        <v>0</v>
      </c>
      <c r="J138" s="150">
        <v>0.2</v>
      </c>
      <c r="K138" s="150">
        <v>190.98</v>
      </c>
      <c r="L138" s="150">
        <v>155.65</v>
      </c>
      <c r="M138" s="150">
        <v>27.73</v>
      </c>
      <c r="N138" s="150">
        <v>7.6</v>
      </c>
      <c r="O138" s="150">
        <v>153</v>
      </c>
      <c r="P138" s="186">
        <v>130</v>
      </c>
      <c r="Q138" s="150">
        <v>23</v>
      </c>
      <c r="R138" s="150">
        <v>25.65</v>
      </c>
      <c r="S138" s="150">
        <v>4.7300000000000004</v>
      </c>
      <c r="T138" s="187"/>
    </row>
    <row r="139" spans="1:20" ht="27" customHeight="1">
      <c r="A139" s="295"/>
      <c r="B139" s="43" t="s">
        <v>185</v>
      </c>
      <c r="C139" s="150">
        <f t="shared" si="3"/>
        <v>1141</v>
      </c>
      <c r="D139" s="150">
        <v>0</v>
      </c>
      <c r="E139" s="150">
        <v>1141</v>
      </c>
      <c r="F139" s="150">
        <v>0.8</v>
      </c>
      <c r="G139" s="150">
        <v>0.2</v>
      </c>
      <c r="H139" s="150">
        <v>0.8</v>
      </c>
      <c r="I139" s="150">
        <v>0</v>
      </c>
      <c r="J139" s="150">
        <v>0.2</v>
      </c>
      <c r="K139" s="150">
        <v>183.43</v>
      </c>
      <c r="L139" s="150">
        <v>149.5</v>
      </c>
      <c r="M139" s="150">
        <v>26.63</v>
      </c>
      <c r="N139" s="150">
        <v>7.3</v>
      </c>
      <c r="O139" s="150">
        <v>152</v>
      </c>
      <c r="P139" s="186">
        <v>129</v>
      </c>
      <c r="Q139" s="150">
        <v>23</v>
      </c>
      <c r="R139" s="150">
        <v>20.5</v>
      </c>
      <c r="S139" s="150">
        <v>3.629999999999999</v>
      </c>
      <c r="T139" s="187"/>
    </row>
    <row r="140" spans="1:20" ht="27" customHeight="1">
      <c r="A140" s="295"/>
      <c r="B140" s="43" t="s">
        <v>186</v>
      </c>
      <c r="C140" s="150">
        <f t="shared" si="3"/>
        <v>1596</v>
      </c>
      <c r="D140" s="150">
        <v>0</v>
      </c>
      <c r="E140" s="150">
        <v>1596</v>
      </c>
      <c r="F140" s="150">
        <v>0.8</v>
      </c>
      <c r="G140" s="150">
        <v>0.2</v>
      </c>
      <c r="H140" s="150">
        <v>0.8</v>
      </c>
      <c r="I140" s="150">
        <v>0</v>
      </c>
      <c r="J140" s="150">
        <v>0.2</v>
      </c>
      <c r="K140" s="150">
        <v>256.58</v>
      </c>
      <c r="L140" s="150">
        <v>209.11</v>
      </c>
      <c r="M140" s="150">
        <v>37.26</v>
      </c>
      <c r="N140" s="150">
        <v>10.210000000000001</v>
      </c>
      <c r="O140" s="150">
        <v>199</v>
      </c>
      <c r="P140" s="186">
        <v>169</v>
      </c>
      <c r="Q140" s="150">
        <v>30</v>
      </c>
      <c r="R140" s="150">
        <v>40.11</v>
      </c>
      <c r="S140" s="150">
        <v>7.259999999999998</v>
      </c>
      <c r="T140" s="187"/>
    </row>
    <row r="141" spans="1:20" ht="27" customHeight="1">
      <c r="A141" s="295"/>
      <c r="B141" s="43" t="s">
        <v>187</v>
      </c>
      <c r="C141" s="150">
        <f t="shared" si="3"/>
        <v>1431</v>
      </c>
      <c r="D141" s="150">
        <v>657</v>
      </c>
      <c r="E141" s="150">
        <v>774</v>
      </c>
      <c r="F141" s="150">
        <v>0.8</v>
      </c>
      <c r="G141" s="150">
        <v>0.2</v>
      </c>
      <c r="H141" s="150">
        <v>0.8</v>
      </c>
      <c r="I141" s="150">
        <v>0</v>
      </c>
      <c r="J141" s="150">
        <v>0.2</v>
      </c>
      <c r="K141" s="150">
        <v>256.45999999999998</v>
      </c>
      <c r="L141" s="150">
        <v>209.01</v>
      </c>
      <c r="M141" s="150">
        <v>37.24</v>
      </c>
      <c r="N141" s="150">
        <v>10.210000000000001</v>
      </c>
      <c r="O141" s="150">
        <v>211</v>
      </c>
      <c r="P141" s="186">
        <v>179</v>
      </c>
      <c r="Q141" s="150">
        <v>32</v>
      </c>
      <c r="R141" s="150">
        <v>30.01</v>
      </c>
      <c r="S141" s="150">
        <v>5.240000000000002</v>
      </c>
      <c r="T141" s="187"/>
    </row>
    <row r="142" spans="1:20" ht="27" customHeight="1">
      <c r="A142" s="295"/>
      <c r="B142" s="43" t="s">
        <v>188</v>
      </c>
      <c r="C142" s="150">
        <f t="shared" si="3"/>
        <v>1495</v>
      </c>
      <c r="D142" s="150">
        <v>0</v>
      </c>
      <c r="E142" s="150">
        <v>1495</v>
      </c>
      <c r="F142" s="150">
        <v>0.8</v>
      </c>
      <c r="G142" s="150">
        <v>0.2</v>
      </c>
      <c r="H142" s="150">
        <v>0.8</v>
      </c>
      <c r="I142" s="150">
        <v>0</v>
      </c>
      <c r="J142" s="150">
        <v>0.2</v>
      </c>
      <c r="K142" s="150">
        <v>240.35</v>
      </c>
      <c r="L142" s="150">
        <v>195.88</v>
      </c>
      <c r="M142" s="150">
        <v>34.9</v>
      </c>
      <c r="N142" s="150">
        <v>9.57</v>
      </c>
      <c r="O142" s="150">
        <v>190</v>
      </c>
      <c r="P142" s="186">
        <v>161</v>
      </c>
      <c r="Q142" s="150">
        <v>29</v>
      </c>
      <c r="R142" s="150">
        <v>34.880000000000003</v>
      </c>
      <c r="S142" s="150">
        <v>5.8999999999999986</v>
      </c>
      <c r="T142" s="187"/>
    </row>
    <row r="143" spans="1:20" ht="27" customHeight="1">
      <c r="A143" s="295"/>
      <c r="B143" s="189" t="s">
        <v>189</v>
      </c>
      <c r="C143" s="150">
        <f t="shared" si="3"/>
        <v>513</v>
      </c>
      <c r="D143" s="190">
        <v>0</v>
      </c>
      <c r="E143" s="150">
        <v>513</v>
      </c>
      <c r="F143" s="150">
        <v>0.8</v>
      </c>
      <c r="G143" s="150">
        <v>0.2</v>
      </c>
      <c r="H143" s="150">
        <v>0.8</v>
      </c>
      <c r="I143" s="150">
        <v>0</v>
      </c>
      <c r="J143" s="150">
        <v>0.2</v>
      </c>
      <c r="K143" s="150">
        <v>82.46</v>
      </c>
      <c r="L143" s="150">
        <v>67.209999999999994</v>
      </c>
      <c r="M143" s="150">
        <v>11.97</v>
      </c>
      <c r="N143" s="150">
        <v>3.28</v>
      </c>
      <c r="O143" s="150">
        <v>66</v>
      </c>
      <c r="P143" s="186">
        <v>56</v>
      </c>
      <c r="Q143" s="150">
        <v>10</v>
      </c>
      <c r="R143" s="150">
        <v>11.21</v>
      </c>
      <c r="S143" s="150">
        <v>1.9700000000000006</v>
      </c>
      <c r="T143" s="191"/>
    </row>
    <row r="144" spans="1:20" ht="27" customHeight="1">
      <c r="A144" s="295"/>
      <c r="B144" s="43" t="s">
        <v>190</v>
      </c>
      <c r="C144" s="150">
        <f t="shared" si="3"/>
        <v>2308</v>
      </c>
      <c r="D144" s="150">
        <v>847</v>
      </c>
      <c r="E144" s="150">
        <v>1461</v>
      </c>
      <c r="F144" s="150">
        <v>0.8</v>
      </c>
      <c r="G144" s="150">
        <v>0.2</v>
      </c>
      <c r="H144" s="150">
        <v>0.8</v>
      </c>
      <c r="I144" s="150">
        <v>0</v>
      </c>
      <c r="J144" s="150">
        <v>0.2</v>
      </c>
      <c r="K144" s="150">
        <v>405.09</v>
      </c>
      <c r="L144" s="150">
        <v>330.14</v>
      </c>
      <c r="M144" s="150">
        <v>58.82</v>
      </c>
      <c r="N144" s="150">
        <v>16.13</v>
      </c>
      <c r="O144" s="150">
        <v>347</v>
      </c>
      <c r="P144" s="186">
        <v>294</v>
      </c>
      <c r="Q144" s="150">
        <v>53</v>
      </c>
      <c r="R144" s="150">
        <v>36.14</v>
      </c>
      <c r="S144" s="150">
        <v>5.82</v>
      </c>
      <c r="T144" s="188"/>
    </row>
    <row r="145" spans="1:20" ht="27" customHeight="1">
      <c r="A145" s="296"/>
      <c r="B145" s="43" t="s">
        <v>191</v>
      </c>
      <c r="C145" s="150">
        <f t="shared" si="3"/>
        <v>1981</v>
      </c>
      <c r="D145" s="150">
        <v>751</v>
      </c>
      <c r="E145" s="150">
        <v>1230</v>
      </c>
      <c r="F145" s="150">
        <v>0.8</v>
      </c>
      <c r="G145" s="150">
        <v>0.2</v>
      </c>
      <c r="H145" s="150">
        <v>0.8</v>
      </c>
      <c r="I145" s="150">
        <v>0</v>
      </c>
      <c r="J145" s="150">
        <v>0.2</v>
      </c>
      <c r="K145" s="150">
        <v>348.71999999999997</v>
      </c>
      <c r="L145" s="150">
        <v>284.14999999999998</v>
      </c>
      <c r="M145" s="150">
        <v>50.69</v>
      </c>
      <c r="N145" s="150">
        <v>13.88</v>
      </c>
      <c r="O145" s="150">
        <v>284</v>
      </c>
      <c r="P145" s="186">
        <v>240</v>
      </c>
      <c r="Q145" s="150">
        <v>44</v>
      </c>
      <c r="R145" s="150">
        <v>44.15</v>
      </c>
      <c r="S145" s="150">
        <v>6.6899999999999977</v>
      </c>
      <c r="T145" s="188"/>
    </row>
  </sheetData>
  <mergeCells count="40">
    <mergeCell ref="A104:A115"/>
    <mergeCell ref="A116:A129"/>
    <mergeCell ref="A130:A136"/>
    <mergeCell ref="A137:A145"/>
    <mergeCell ref="A54:A64"/>
    <mergeCell ref="A65:A78"/>
    <mergeCell ref="A79:A83"/>
    <mergeCell ref="A84:A91"/>
    <mergeCell ref="A92:A103"/>
    <mergeCell ref="A9:A18"/>
    <mergeCell ref="A19:A24"/>
    <mergeCell ref="A25:A30"/>
    <mergeCell ref="A31:A41"/>
    <mergeCell ref="A42:A53"/>
    <mergeCell ref="P5:P6"/>
    <mergeCell ref="Q5:Q6"/>
    <mergeCell ref="R5:R6"/>
    <mergeCell ref="S5:S6"/>
    <mergeCell ref="T4:T6"/>
    <mergeCell ref="K5:K6"/>
    <mergeCell ref="L5:L6"/>
    <mergeCell ref="M5:M6"/>
    <mergeCell ref="N5:N6"/>
    <mergeCell ref="O5:O6"/>
    <mergeCell ref="A2:T2"/>
    <mergeCell ref="S3:T3"/>
    <mergeCell ref="C4:E4"/>
    <mergeCell ref="F4:J4"/>
    <mergeCell ref="K4:N4"/>
    <mergeCell ref="O4:Q4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</mergeCells>
  <phoneticPr fontId="26" type="noConversion"/>
  <conditionalFormatting sqref="B9:B14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workbookViewId="0">
      <selection activeCell="L6" sqref="L6"/>
    </sheetView>
  </sheetViews>
  <sheetFormatPr defaultColWidth="9" defaultRowHeight="14.25"/>
  <cols>
    <col min="1" max="1" width="12.375" style="192" customWidth="1"/>
    <col min="2" max="2" width="19.875" style="192" customWidth="1"/>
    <col min="3" max="4" width="16.75" style="155" customWidth="1"/>
    <col min="5" max="5" width="14" style="155" customWidth="1"/>
    <col min="6" max="6" width="16.75" style="155" customWidth="1"/>
    <col min="7" max="7" width="9.25" style="156" customWidth="1"/>
    <col min="8" max="16384" width="9" style="144"/>
  </cols>
  <sheetData>
    <row r="1" spans="1:7">
      <c r="A1" s="192" t="s">
        <v>418</v>
      </c>
    </row>
    <row r="2" spans="1:7" ht="30" customHeight="1">
      <c r="A2" s="297" t="s">
        <v>454</v>
      </c>
      <c r="B2" s="297"/>
      <c r="C2" s="297"/>
      <c r="D2" s="297"/>
      <c r="E2" s="297"/>
      <c r="F2" s="297"/>
      <c r="G2" s="297"/>
    </row>
    <row r="3" spans="1:7" s="1" customFormat="1" ht="17.45" customHeight="1">
      <c r="A3" s="192"/>
      <c r="B3" s="192"/>
      <c r="C3" s="181"/>
      <c r="D3" s="181"/>
      <c r="E3" s="181"/>
      <c r="F3" s="298" t="s">
        <v>248</v>
      </c>
      <c r="G3" s="298"/>
    </row>
    <row r="4" spans="1:7" ht="9.9499999999999993" customHeight="1"/>
    <row r="5" spans="1:7" ht="60" customHeight="1">
      <c r="A5" s="193" t="s">
        <v>192</v>
      </c>
      <c r="B5" s="193" t="s">
        <v>227</v>
      </c>
      <c r="C5" s="194" t="s">
        <v>256</v>
      </c>
      <c r="D5" s="194" t="s">
        <v>257</v>
      </c>
      <c r="E5" s="194" t="s">
        <v>258</v>
      </c>
      <c r="F5" s="194" t="s">
        <v>259</v>
      </c>
      <c r="G5" s="194" t="s">
        <v>9</v>
      </c>
    </row>
    <row r="6" spans="1:7" ht="27" customHeight="1">
      <c r="A6" s="150" t="s">
        <v>210</v>
      </c>
      <c r="B6" s="150" t="s">
        <v>3</v>
      </c>
      <c r="C6" s="150">
        <f>SUM(C7:C143)</f>
        <v>112308</v>
      </c>
      <c r="D6" s="150">
        <f>SUM(D7:D143)</f>
        <v>7188.2999999999993</v>
      </c>
      <c r="E6" s="150">
        <f>SUM(E7:E143)</f>
        <v>6302</v>
      </c>
      <c r="F6" s="150">
        <f>SUM(F7:F143)</f>
        <v>886.30000000000018</v>
      </c>
      <c r="G6" s="187"/>
    </row>
    <row r="7" spans="1:7">
      <c r="A7" s="299" t="s">
        <v>16</v>
      </c>
      <c r="B7" s="150" t="s">
        <v>18</v>
      </c>
      <c r="C7" s="195">
        <v>873</v>
      </c>
      <c r="D7" s="150">
        <f t="shared" ref="D7:D70" si="0">ROUND(C7*0.064,2)</f>
        <v>55.87</v>
      </c>
      <c r="E7" s="186">
        <v>48</v>
      </c>
      <c r="F7" s="150">
        <f t="shared" ref="F7:F38" si="1">D7-E7</f>
        <v>7.8699999999999974</v>
      </c>
      <c r="G7" s="187"/>
    </row>
    <row r="8" spans="1:7">
      <c r="A8" s="300"/>
      <c r="B8" s="150" t="s">
        <v>23</v>
      </c>
      <c r="C8" s="195">
        <v>0</v>
      </c>
      <c r="D8" s="150">
        <f t="shared" si="0"/>
        <v>0</v>
      </c>
      <c r="E8" s="186">
        <v>0</v>
      </c>
      <c r="F8" s="150">
        <f t="shared" si="1"/>
        <v>0</v>
      </c>
      <c r="G8" s="187"/>
    </row>
    <row r="9" spans="1:7">
      <c r="A9" s="300"/>
      <c r="B9" s="150" t="s">
        <v>24</v>
      </c>
      <c r="C9" s="195">
        <v>28</v>
      </c>
      <c r="D9" s="150">
        <f t="shared" si="0"/>
        <v>1.79</v>
      </c>
      <c r="E9" s="186">
        <v>2</v>
      </c>
      <c r="F9" s="150">
        <f t="shared" si="1"/>
        <v>-0.20999999999999996</v>
      </c>
      <c r="G9" s="187"/>
    </row>
    <row r="10" spans="1:7">
      <c r="A10" s="300"/>
      <c r="B10" s="150" t="s">
        <v>25</v>
      </c>
      <c r="C10" s="195">
        <v>45</v>
      </c>
      <c r="D10" s="150">
        <f t="shared" si="0"/>
        <v>2.88</v>
      </c>
      <c r="E10" s="186">
        <v>4</v>
      </c>
      <c r="F10" s="150">
        <f t="shared" si="1"/>
        <v>-1.1200000000000001</v>
      </c>
      <c r="G10" s="187"/>
    </row>
    <row r="11" spans="1:7">
      <c r="A11" s="300"/>
      <c r="B11" s="150" t="s">
        <v>26</v>
      </c>
      <c r="C11" s="195">
        <v>20</v>
      </c>
      <c r="D11" s="150">
        <f t="shared" si="0"/>
        <v>1.28</v>
      </c>
      <c r="E11" s="186">
        <v>1</v>
      </c>
      <c r="F11" s="150">
        <f t="shared" si="1"/>
        <v>0.28000000000000003</v>
      </c>
      <c r="G11" s="187"/>
    </row>
    <row r="12" spans="1:7">
      <c r="A12" s="300"/>
      <c r="B12" s="150" t="s">
        <v>22</v>
      </c>
      <c r="C12" s="195">
        <v>22</v>
      </c>
      <c r="D12" s="150">
        <f t="shared" si="0"/>
        <v>1.41</v>
      </c>
      <c r="E12" s="186">
        <v>2</v>
      </c>
      <c r="F12" s="150">
        <f t="shared" si="1"/>
        <v>-0.59000000000000008</v>
      </c>
      <c r="G12" s="187"/>
    </row>
    <row r="13" spans="1:7">
      <c r="A13" s="300"/>
      <c r="B13" s="150" t="s">
        <v>21</v>
      </c>
      <c r="C13" s="195">
        <v>245</v>
      </c>
      <c r="D13" s="150">
        <f t="shared" si="0"/>
        <v>15.68</v>
      </c>
      <c r="E13" s="186">
        <v>16</v>
      </c>
      <c r="F13" s="150">
        <f t="shared" si="1"/>
        <v>-0.32000000000000028</v>
      </c>
      <c r="G13" s="187"/>
    </row>
    <row r="14" spans="1:7">
      <c r="A14" s="300"/>
      <c r="B14" s="150" t="s">
        <v>20</v>
      </c>
      <c r="C14" s="195">
        <v>413</v>
      </c>
      <c r="D14" s="150">
        <f t="shared" si="0"/>
        <v>26.43</v>
      </c>
      <c r="E14" s="186">
        <v>23</v>
      </c>
      <c r="F14" s="150">
        <f t="shared" si="1"/>
        <v>3.4299999999999997</v>
      </c>
      <c r="G14" s="187"/>
    </row>
    <row r="15" spans="1:7">
      <c r="A15" s="300"/>
      <c r="B15" s="150" t="s">
        <v>28</v>
      </c>
      <c r="C15" s="195">
        <v>1060</v>
      </c>
      <c r="D15" s="150">
        <f t="shared" si="0"/>
        <v>67.84</v>
      </c>
      <c r="E15" s="186">
        <v>62</v>
      </c>
      <c r="F15" s="150">
        <f t="shared" si="1"/>
        <v>5.8400000000000034</v>
      </c>
      <c r="G15" s="187"/>
    </row>
    <row r="16" spans="1:7">
      <c r="A16" s="301"/>
      <c r="B16" s="150" t="s">
        <v>27</v>
      </c>
      <c r="C16" s="195">
        <v>1329</v>
      </c>
      <c r="D16" s="150">
        <f t="shared" si="0"/>
        <v>85.06</v>
      </c>
      <c r="E16" s="186">
        <v>78</v>
      </c>
      <c r="F16" s="150">
        <f t="shared" si="1"/>
        <v>7.0600000000000023</v>
      </c>
      <c r="G16" s="187"/>
    </row>
    <row r="17" spans="1:7">
      <c r="A17" s="299" t="s">
        <v>29</v>
      </c>
      <c r="B17" s="150" t="s">
        <v>31</v>
      </c>
      <c r="C17" s="195">
        <v>357</v>
      </c>
      <c r="D17" s="150">
        <f t="shared" si="0"/>
        <v>22.85</v>
      </c>
      <c r="E17" s="186">
        <v>17</v>
      </c>
      <c r="F17" s="150">
        <f t="shared" si="1"/>
        <v>5.8500000000000014</v>
      </c>
      <c r="G17" s="187"/>
    </row>
    <row r="18" spans="1:7">
      <c r="A18" s="300"/>
      <c r="B18" s="150" t="s">
        <v>36</v>
      </c>
      <c r="C18" s="195">
        <v>225</v>
      </c>
      <c r="D18" s="150">
        <f t="shared" si="0"/>
        <v>14.4</v>
      </c>
      <c r="E18" s="186">
        <v>11</v>
      </c>
      <c r="F18" s="150">
        <f t="shared" si="1"/>
        <v>3.4000000000000004</v>
      </c>
      <c r="G18" s="187"/>
    </row>
    <row r="19" spans="1:7">
      <c r="A19" s="300"/>
      <c r="B19" s="150" t="s">
        <v>38</v>
      </c>
      <c r="C19" s="195">
        <v>563</v>
      </c>
      <c r="D19" s="150">
        <f t="shared" si="0"/>
        <v>36.03</v>
      </c>
      <c r="E19" s="186">
        <v>32</v>
      </c>
      <c r="F19" s="150">
        <f t="shared" si="1"/>
        <v>4.0300000000000011</v>
      </c>
      <c r="G19" s="187"/>
    </row>
    <row r="20" spans="1:7">
      <c r="A20" s="300"/>
      <c r="B20" s="150" t="s">
        <v>39</v>
      </c>
      <c r="C20" s="195">
        <v>1036</v>
      </c>
      <c r="D20" s="150">
        <f t="shared" si="0"/>
        <v>66.3</v>
      </c>
      <c r="E20" s="186">
        <v>58</v>
      </c>
      <c r="F20" s="150">
        <f t="shared" si="1"/>
        <v>8.2999999999999972</v>
      </c>
      <c r="G20" s="187"/>
    </row>
    <row r="21" spans="1:7">
      <c r="A21" s="300"/>
      <c r="B21" s="150" t="s">
        <v>40</v>
      </c>
      <c r="C21" s="195">
        <v>347</v>
      </c>
      <c r="D21" s="150">
        <f t="shared" si="0"/>
        <v>22.21</v>
      </c>
      <c r="E21" s="186">
        <v>20</v>
      </c>
      <c r="F21" s="150">
        <f t="shared" si="1"/>
        <v>2.2100000000000009</v>
      </c>
      <c r="G21" s="187"/>
    </row>
    <row r="22" spans="1:7">
      <c r="A22" s="301"/>
      <c r="B22" s="150" t="s">
        <v>37</v>
      </c>
      <c r="C22" s="195">
        <v>700</v>
      </c>
      <c r="D22" s="150">
        <f t="shared" si="0"/>
        <v>44.8</v>
      </c>
      <c r="E22" s="186">
        <v>37</v>
      </c>
      <c r="F22" s="150">
        <f t="shared" si="1"/>
        <v>7.7999999999999972</v>
      </c>
      <c r="G22" s="187"/>
    </row>
    <row r="23" spans="1:7">
      <c r="A23" s="299" t="s">
        <v>41</v>
      </c>
      <c r="B23" s="150" t="s">
        <v>43</v>
      </c>
      <c r="C23" s="195">
        <v>281</v>
      </c>
      <c r="D23" s="150">
        <f t="shared" si="0"/>
        <v>17.98</v>
      </c>
      <c r="E23" s="186">
        <v>15</v>
      </c>
      <c r="F23" s="150">
        <f t="shared" si="1"/>
        <v>2.9800000000000004</v>
      </c>
      <c r="G23" s="187"/>
    </row>
    <row r="24" spans="1:7">
      <c r="A24" s="300"/>
      <c r="B24" s="150" t="s">
        <v>45</v>
      </c>
      <c r="C24" s="195">
        <v>11</v>
      </c>
      <c r="D24" s="150">
        <f t="shared" si="0"/>
        <v>0.7</v>
      </c>
      <c r="E24" s="186">
        <v>1</v>
      </c>
      <c r="F24" s="150">
        <f t="shared" si="1"/>
        <v>-0.30000000000000004</v>
      </c>
      <c r="G24" s="187"/>
    </row>
    <row r="25" spans="1:7">
      <c r="A25" s="300"/>
      <c r="B25" s="150" t="s">
        <v>44</v>
      </c>
      <c r="C25" s="195">
        <v>0</v>
      </c>
      <c r="D25" s="150">
        <f t="shared" si="0"/>
        <v>0</v>
      </c>
      <c r="E25" s="186">
        <v>1</v>
      </c>
      <c r="F25" s="150">
        <f t="shared" si="1"/>
        <v>-1</v>
      </c>
      <c r="G25" s="187"/>
    </row>
    <row r="26" spans="1:7">
      <c r="A26" s="300"/>
      <c r="B26" s="150" t="s">
        <v>46</v>
      </c>
      <c r="C26" s="195">
        <v>561</v>
      </c>
      <c r="D26" s="150">
        <f t="shared" si="0"/>
        <v>35.9</v>
      </c>
      <c r="E26" s="186">
        <v>33</v>
      </c>
      <c r="F26" s="150">
        <f t="shared" si="1"/>
        <v>2.8999999999999986</v>
      </c>
      <c r="G26" s="187"/>
    </row>
    <row r="27" spans="1:7">
      <c r="A27" s="300"/>
      <c r="B27" s="150" t="s">
        <v>47</v>
      </c>
      <c r="C27" s="195">
        <v>672</v>
      </c>
      <c r="D27" s="150">
        <f t="shared" si="0"/>
        <v>43.01</v>
      </c>
      <c r="E27" s="186">
        <v>39</v>
      </c>
      <c r="F27" s="150">
        <f t="shared" si="1"/>
        <v>4.009999999999998</v>
      </c>
      <c r="G27" s="187"/>
    </row>
    <row r="28" spans="1:7">
      <c r="A28" s="301"/>
      <c r="B28" s="150" t="s">
        <v>48</v>
      </c>
      <c r="C28" s="195">
        <v>54</v>
      </c>
      <c r="D28" s="150">
        <f t="shared" si="0"/>
        <v>3.46</v>
      </c>
      <c r="E28" s="186">
        <v>4</v>
      </c>
      <c r="F28" s="150">
        <f t="shared" si="1"/>
        <v>-0.54</v>
      </c>
      <c r="G28" s="187"/>
    </row>
    <row r="29" spans="1:7">
      <c r="A29" s="299" t="s">
        <v>49</v>
      </c>
      <c r="B29" s="150" t="s">
        <v>51</v>
      </c>
      <c r="C29" s="195">
        <v>502</v>
      </c>
      <c r="D29" s="150">
        <f t="shared" si="0"/>
        <v>32.130000000000003</v>
      </c>
      <c r="E29" s="186">
        <v>26</v>
      </c>
      <c r="F29" s="150">
        <f t="shared" si="1"/>
        <v>6.1300000000000026</v>
      </c>
      <c r="G29" s="187"/>
    </row>
    <row r="30" spans="1:7">
      <c r="A30" s="300"/>
      <c r="B30" s="150" t="s">
        <v>54</v>
      </c>
      <c r="C30" s="195">
        <v>0</v>
      </c>
      <c r="D30" s="150">
        <f t="shared" si="0"/>
        <v>0</v>
      </c>
      <c r="E30" s="186">
        <v>0</v>
      </c>
      <c r="F30" s="150">
        <f t="shared" si="1"/>
        <v>0</v>
      </c>
      <c r="G30" s="187"/>
    </row>
    <row r="31" spans="1:7">
      <c r="A31" s="300"/>
      <c r="B31" s="150" t="s">
        <v>56</v>
      </c>
      <c r="C31" s="195">
        <v>204</v>
      </c>
      <c r="D31" s="150">
        <f t="shared" si="0"/>
        <v>13.06</v>
      </c>
      <c r="E31" s="186">
        <v>10</v>
      </c>
      <c r="F31" s="150">
        <f t="shared" si="1"/>
        <v>3.0600000000000005</v>
      </c>
      <c r="G31" s="187"/>
    </row>
    <row r="32" spans="1:7">
      <c r="A32" s="300"/>
      <c r="B32" s="150" t="s">
        <v>52</v>
      </c>
      <c r="C32" s="195">
        <v>49</v>
      </c>
      <c r="D32" s="150">
        <f t="shared" si="0"/>
        <v>3.14</v>
      </c>
      <c r="E32" s="186">
        <v>3</v>
      </c>
      <c r="F32" s="150">
        <f t="shared" si="1"/>
        <v>0.14000000000000012</v>
      </c>
      <c r="G32" s="187"/>
    </row>
    <row r="33" spans="1:7">
      <c r="A33" s="300"/>
      <c r="B33" s="150" t="s">
        <v>58</v>
      </c>
      <c r="C33" s="195">
        <v>920</v>
      </c>
      <c r="D33" s="150">
        <f t="shared" si="0"/>
        <v>58.88</v>
      </c>
      <c r="E33" s="186">
        <v>55</v>
      </c>
      <c r="F33" s="150">
        <f t="shared" si="1"/>
        <v>3.8800000000000026</v>
      </c>
      <c r="G33" s="187"/>
    </row>
    <row r="34" spans="1:7">
      <c r="A34" s="300"/>
      <c r="B34" s="150" t="s">
        <v>57</v>
      </c>
      <c r="C34" s="195">
        <v>1209</v>
      </c>
      <c r="D34" s="150">
        <f t="shared" si="0"/>
        <v>77.38</v>
      </c>
      <c r="E34" s="186">
        <v>68</v>
      </c>
      <c r="F34" s="150">
        <f t="shared" si="1"/>
        <v>9.3799999999999955</v>
      </c>
      <c r="G34" s="187"/>
    </row>
    <row r="35" spans="1:7">
      <c r="A35" s="300"/>
      <c r="B35" s="150" t="s">
        <v>59</v>
      </c>
      <c r="C35" s="195">
        <v>273</v>
      </c>
      <c r="D35" s="150">
        <f t="shared" si="0"/>
        <v>17.47</v>
      </c>
      <c r="E35" s="186">
        <v>15</v>
      </c>
      <c r="F35" s="150">
        <f t="shared" si="1"/>
        <v>2.4699999999999989</v>
      </c>
      <c r="G35" s="187"/>
    </row>
    <row r="36" spans="1:7">
      <c r="A36" s="300"/>
      <c r="B36" s="150" t="s">
        <v>60</v>
      </c>
      <c r="C36" s="195">
        <v>569</v>
      </c>
      <c r="D36" s="150">
        <f t="shared" si="0"/>
        <v>36.42</v>
      </c>
      <c r="E36" s="186">
        <v>32</v>
      </c>
      <c r="F36" s="150">
        <f t="shared" si="1"/>
        <v>4.4200000000000017</v>
      </c>
      <c r="G36" s="187"/>
    </row>
    <row r="37" spans="1:7">
      <c r="A37" s="300"/>
      <c r="B37" s="150" t="s">
        <v>62</v>
      </c>
      <c r="C37" s="195">
        <v>1485</v>
      </c>
      <c r="D37" s="150">
        <f t="shared" si="0"/>
        <v>95.04</v>
      </c>
      <c r="E37" s="186">
        <v>86</v>
      </c>
      <c r="F37" s="150">
        <f t="shared" si="1"/>
        <v>9.0400000000000063</v>
      </c>
      <c r="G37" s="187"/>
    </row>
    <row r="38" spans="1:7">
      <c r="A38" s="300"/>
      <c r="B38" s="150" t="s">
        <v>63</v>
      </c>
      <c r="C38" s="195">
        <v>1233</v>
      </c>
      <c r="D38" s="150">
        <f t="shared" si="0"/>
        <v>78.91</v>
      </c>
      <c r="E38" s="186">
        <v>69</v>
      </c>
      <c r="F38" s="150">
        <f t="shared" si="1"/>
        <v>9.9099999999999966</v>
      </c>
      <c r="G38" s="187"/>
    </row>
    <row r="39" spans="1:7">
      <c r="A39" s="301"/>
      <c r="B39" s="150" t="s">
        <v>61</v>
      </c>
      <c r="C39" s="195">
        <v>1201</v>
      </c>
      <c r="D39" s="150">
        <f t="shared" si="0"/>
        <v>76.86</v>
      </c>
      <c r="E39" s="186">
        <v>61</v>
      </c>
      <c r="F39" s="150">
        <f t="shared" ref="F39:F70" si="2">D39-E39</f>
        <v>15.86</v>
      </c>
      <c r="G39" s="187"/>
    </row>
    <row r="40" spans="1:7">
      <c r="A40" s="299" t="s">
        <v>64</v>
      </c>
      <c r="B40" s="150" t="s">
        <v>66</v>
      </c>
      <c r="C40" s="195">
        <v>1394</v>
      </c>
      <c r="D40" s="150">
        <f t="shared" si="0"/>
        <v>89.22</v>
      </c>
      <c r="E40" s="186">
        <v>82</v>
      </c>
      <c r="F40" s="150">
        <f t="shared" si="2"/>
        <v>7.2199999999999989</v>
      </c>
      <c r="G40" s="187"/>
    </row>
    <row r="41" spans="1:7">
      <c r="A41" s="300"/>
      <c r="B41" s="150" t="s">
        <v>67</v>
      </c>
      <c r="C41" s="195">
        <v>28</v>
      </c>
      <c r="D41" s="150">
        <f t="shared" si="0"/>
        <v>1.79</v>
      </c>
      <c r="E41" s="186">
        <v>1</v>
      </c>
      <c r="F41" s="150">
        <f t="shared" si="2"/>
        <v>0.79</v>
      </c>
      <c r="G41" s="187"/>
    </row>
    <row r="42" spans="1:7">
      <c r="A42" s="300"/>
      <c r="B42" s="150" t="s">
        <v>68</v>
      </c>
      <c r="C42" s="195">
        <v>0</v>
      </c>
      <c r="D42" s="150">
        <f t="shared" si="0"/>
        <v>0</v>
      </c>
      <c r="E42" s="186">
        <v>0</v>
      </c>
      <c r="F42" s="150">
        <f t="shared" si="2"/>
        <v>0</v>
      </c>
      <c r="G42" s="187"/>
    </row>
    <row r="43" spans="1:7">
      <c r="A43" s="300"/>
      <c r="B43" s="150" t="s">
        <v>70</v>
      </c>
      <c r="C43" s="195">
        <v>1501</v>
      </c>
      <c r="D43" s="150">
        <f t="shared" si="0"/>
        <v>96.06</v>
      </c>
      <c r="E43" s="186">
        <v>76</v>
      </c>
      <c r="F43" s="150">
        <f t="shared" si="2"/>
        <v>20.060000000000002</v>
      </c>
      <c r="G43" s="187"/>
    </row>
    <row r="44" spans="1:7">
      <c r="A44" s="300"/>
      <c r="B44" s="150" t="s">
        <v>71</v>
      </c>
      <c r="C44" s="195">
        <v>2100</v>
      </c>
      <c r="D44" s="150">
        <f t="shared" si="0"/>
        <v>134.4</v>
      </c>
      <c r="E44" s="186">
        <v>123</v>
      </c>
      <c r="F44" s="150">
        <f t="shared" si="2"/>
        <v>11.400000000000006</v>
      </c>
      <c r="G44" s="187"/>
    </row>
    <row r="45" spans="1:7">
      <c r="A45" s="300"/>
      <c r="B45" s="150" t="s">
        <v>76</v>
      </c>
      <c r="C45" s="195">
        <v>2071</v>
      </c>
      <c r="D45" s="150">
        <f t="shared" si="0"/>
        <v>132.54</v>
      </c>
      <c r="E45" s="186">
        <v>117</v>
      </c>
      <c r="F45" s="150">
        <f t="shared" si="2"/>
        <v>15.539999999999992</v>
      </c>
      <c r="G45" s="187"/>
    </row>
    <row r="46" spans="1:7">
      <c r="A46" s="300"/>
      <c r="B46" s="150" t="s">
        <v>72</v>
      </c>
      <c r="C46" s="195">
        <v>3710</v>
      </c>
      <c r="D46" s="150">
        <f t="shared" si="0"/>
        <v>237.44</v>
      </c>
      <c r="E46" s="186">
        <v>215</v>
      </c>
      <c r="F46" s="150">
        <f t="shared" si="2"/>
        <v>22.439999999999998</v>
      </c>
      <c r="G46" s="187"/>
    </row>
    <row r="47" spans="1:7">
      <c r="A47" s="300"/>
      <c r="B47" s="150" t="s">
        <v>74</v>
      </c>
      <c r="C47" s="195">
        <v>2141</v>
      </c>
      <c r="D47" s="150">
        <f t="shared" si="0"/>
        <v>137.02000000000001</v>
      </c>
      <c r="E47" s="186">
        <v>120</v>
      </c>
      <c r="F47" s="150">
        <f t="shared" si="2"/>
        <v>17.02000000000001</v>
      </c>
      <c r="G47" s="187"/>
    </row>
    <row r="48" spans="1:7">
      <c r="A48" s="300"/>
      <c r="B48" s="150" t="s">
        <v>78</v>
      </c>
      <c r="C48" s="195">
        <v>1053</v>
      </c>
      <c r="D48" s="150">
        <f t="shared" si="0"/>
        <v>67.39</v>
      </c>
      <c r="E48" s="186">
        <v>57</v>
      </c>
      <c r="F48" s="150">
        <f t="shared" si="2"/>
        <v>10.39</v>
      </c>
      <c r="G48" s="187"/>
    </row>
    <row r="49" spans="1:7">
      <c r="A49" s="300"/>
      <c r="B49" s="150" t="s">
        <v>75</v>
      </c>
      <c r="C49" s="195">
        <v>2493</v>
      </c>
      <c r="D49" s="150">
        <f t="shared" si="0"/>
        <v>159.55000000000001</v>
      </c>
      <c r="E49" s="186">
        <v>130</v>
      </c>
      <c r="F49" s="150">
        <f t="shared" si="2"/>
        <v>29.550000000000011</v>
      </c>
      <c r="G49" s="187"/>
    </row>
    <row r="50" spans="1:7">
      <c r="A50" s="300"/>
      <c r="B50" s="150" t="s">
        <v>77</v>
      </c>
      <c r="C50" s="195">
        <v>736</v>
      </c>
      <c r="D50" s="150">
        <f t="shared" si="0"/>
        <v>47.1</v>
      </c>
      <c r="E50" s="186">
        <v>41</v>
      </c>
      <c r="F50" s="150">
        <f t="shared" si="2"/>
        <v>6.1000000000000014</v>
      </c>
      <c r="G50" s="187"/>
    </row>
    <row r="51" spans="1:7">
      <c r="A51" s="301"/>
      <c r="B51" s="150" t="s">
        <v>73</v>
      </c>
      <c r="C51" s="195">
        <v>1885</v>
      </c>
      <c r="D51" s="150">
        <f t="shared" si="0"/>
        <v>120.64</v>
      </c>
      <c r="E51" s="186">
        <v>117</v>
      </c>
      <c r="F51" s="150">
        <f t="shared" si="2"/>
        <v>3.6400000000000006</v>
      </c>
      <c r="G51" s="187"/>
    </row>
    <row r="52" spans="1:7">
      <c r="A52" s="299" t="s">
        <v>79</v>
      </c>
      <c r="B52" s="150" t="s">
        <v>81</v>
      </c>
      <c r="C52" s="195">
        <v>220</v>
      </c>
      <c r="D52" s="150">
        <f t="shared" si="0"/>
        <v>14.08</v>
      </c>
      <c r="E52" s="186">
        <v>12</v>
      </c>
      <c r="F52" s="150">
        <f t="shared" si="2"/>
        <v>2.08</v>
      </c>
      <c r="G52" s="187"/>
    </row>
    <row r="53" spans="1:7">
      <c r="A53" s="300"/>
      <c r="B53" s="150" t="s">
        <v>84</v>
      </c>
      <c r="C53" s="195">
        <v>46</v>
      </c>
      <c r="D53" s="150">
        <f t="shared" si="0"/>
        <v>2.94</v>
      </c>
      <c r="E53" s="186">
        <v>3</v>
      </c>
      <c r="F53" s="150">
        <f t="shared" si="2"/>
        <v>-6.0000000000000053E-2</v>
      </c>
      <c r="G53" s="187"/>
    </row>
    <row r="54" spans="1:7">
      <c r="A54" s="300"/>
      <c r="B54" s="150" t="s">
        <v>85</v>
      </c>
      <c r="C54" s="195">
        <v>158</v>
      </c>
      <c r="D54" s="150">
        <f t="shared" si="0"/>
        <v>10.11</v>
      </c>
      <c r="E54" s="186">
        <v>9</v>
      </c>
      <c r="F54" s="150">
        <f t="shared" si="2"/>
        <v>1.1099999999999994</v>
      </c>
      <c r="G54" s="187"/>
    </row>
    <row r="55" spans="1:7">
      <c r="A55" s="300"/>
      <c r="B55" s="150" t="s">
        <v>83</v>
      </c>
      <c r="C55" s="195">
        <v>88</v>
      </c>
      <c r="D55" s="150">
        <f t="shared" si="0"/>
        <v>5.63</v>
      </c>
      <c r="E55" s="186">
        <v>5</v>
      </c>
      <c r="F55" s="150">
        <f t="shared" si="2"/>
        <v>0.62999999999999989</v>
      </c>
      <c r="G55" s="187"/>
    </row>
    <row r="56" spans="1:7">
      <c r="A56" s="300"/>
      <c r="B56" s="150" t="s">
        <v>82</v>
      </c>
      <c r="C56" s="195">
        <v>98</v>
      </c>
      <c r="D56" s="150">
        <f t="shared" si="0"/>
        <v>6.27</v>
      </c>
      <c r="E56" s="186">
        <v>7</v>
      </c>
      <c r="F56" s="150">
        <f t="shared" si="2"/>
        <v>-0.73000000000000043</v>
      </c>
      <c r="G56" s="187"/>
    </row>
    <row r="57" spans="1:7">
      <c r="A57" s="300"/>
      <c r="B57" s="150" t="s">
        <v>91</v>
      </c>
      <c r="C57" s="195">
        <v>532</v>
      </c>
      <c r="D57" s="150">
        <f t="shared" si="0"/>
        <v>34.049999999999997</v>
      </c>
      <c r="E57" s="186">
        <v>27</v>
      </c>
      <c r="F57" s="150">
        <f t="shared" si="2"/>
        <v>7.0499999999999972</v>
      </c>
      <c r="G57" s="187"/>
    </row>
    <row r="58" spans="1:7">
      <c r="A58" s="300"/>
      <c r="B58" s="150" t="s">
        <v>90</v>
      </c>
      <c r="C58" s="195">
        <v>360</v>
      </c>
      <c r="D58" s="150">
        <f t="shared" si="0"/>
        <v>23.04</v>
      </c>
      <c r="E58" s="186">
        <v>22</v>
      </c>
      <c r="F58" s="150">
        <f t="shared" si="2"/>
        <v>1.0399999999999991</v>
      </c>
      <c r="G58" s="187"/>
    </row>
    <row r="59" spans="1:7">
      <c r="A59" s="300"/>
      <c r="B59" s="150" t="s">
        <v>88</v>
      </c>
      <c r="C59" s="195">
        <v>708</v>
      </c>
      <c r="D59" s="150">
        <f t="shared" si="0"/>
        <v>45.31</v>
      </c>
      <c r="E59" s="186">
        <v>40</v>
      </c>
      <c r="F59" s="150">
        <f t="shared" si="2"/>
        <v>5.3100000000000023</v>
      </c>
      <c r="G59" s="187"/>
    </row>
    <row r="60" spans="1:7">
      <c r="A60" s="300"/>
      <c r="B60" s="150" t="s">
        <v>87</v>
      </c>
      <c r="C60" s="195">
        <v>2236</v>
      </c>
      <c r="D60" s="150">
        <f t="shared" si="0"/>
        <v>143.1</v>
      </c>
      <c r="E60" s="186">
        <v>139</v>
      </c>
      <c r="F60" s="150">
        <f t="shared" si="2"/>
        <v>4.0999999999999943</v>
      </c>
      <c r="G60" s="187"/>
    </row>
    <row r="61" spans="1:7">
      <c r="A61" s="300"/>
      <c r="B61" s="150" t="s">
        <v>86</v>
      </c>
      <c r="C61" s="195">
        <v>433</v>
      </c>
      <c r="D61" s="150">
        <f t="shared" si="0"/>
        <v>27.71</v>
      </c>
      <c r="E61" s="186">
        <v>20</v>
      </c>
      <c r="F61" s="150">
        <f t="shared" si="2"/>
        <v>7.7100000000000009</v>
      </c>
      <c r="G61" s="187"/>
    </row>
    <row r="62" spans="1:7">
      <c r="A62" s="301"/>
      <c r="B62" s="150" t="s">
        <v>89</v>
      </c>
      <c r="C62" s="195">
        <v>326</v>
      </c>
      <c r="D62" s="150">
        <f t="shared" si="0"/>
        <v>20.86</v>
      </c>
      <c r="E62" s="186">
        <v>17</v>
      </c>
      <c r="F62" s="150">
        <f t="shared" si="2"/>
        <v>3.8599999999999994</v>
      </c>
      <c r="G62" s="187"/>
    </row>
    <row r="63" spans="1:7">
      <c r="A63" s="299" t="s">
        <v>92</v>
      </c>
      <c r="B63" s="150" t="s">
        <v>94</v>
      </c>
      <c r="C63" s="195">
        <v>173</v>
      </c>
      <c r="D63" s="150">
        <f t="shared" si="0"/>
        <v>11.07</v>
      </c>
      <c r="E63" s="186">
        <v>11</v>
      </c>
      <c r="F63" s="150">
        <f t="shared" si="2"/>
        <v>7.0000000000000284E-2</v>
      </c>
      <c r="G63" s="187"/>
    </row>
    <row r="64" spans="1:7">
      <c r="A64" s="300"/>
      <c r="B64" s="150" t="s">
        <v>247</v>
      </c>
      <c r="C64" s="195">
        <v>0</v>
      </c>
      <c r="D64" s="150">
        <f t="shared" si="0"/>
        <v>0</v>
      </c>
      <c r="E64" s="186">
        <v>0</v>
      </c>
      <c r="F64" s="150">
        <f t="shared" si="2"/>
        <v>0</v>
      </c>
      <c r="G64" s="187"/>
    </row>
    <row r="65" spans="1:7">
      <c r="A65" s="300"/>
      <c r="B65" s="150" t="s">
        <v>99</v>
      </c>
      <c r="C65" s="195">
        <v>13</v>
      </c>
      <c r="D65" s="150">
        <f t="shared" si="0"/>
        <v>0.83</v>
      </c>
      <c r="E65" s="186">
        <v>0</v>
      </c>
      <c r="F65" s="150">
        <f t="shared" si="2"/>
        <v>0.83</v>
      </c>
      <c r="G65" s="187"/>
    </row>
    <row r="66" spans="1:7">
      <c r="A66" s="300"/>
      <c r="B66" s="150" t="s">
        <v>100</v>
      </c>
      <c r="C66" s="195">
        <v>473</v>
      </c>
      <c r="D66" s="150">
        <f t="shared" si="0"/>
        <v>30.27</v>
      </c>
      <c r="E66" s="186">
        <v>27</v>
      </c>
      <c r="F66" s="150">
        <f t="shared" si="2"/>
        <v>3.2699999999999996</v>
      </c>
      <c r="G66" s="187"/>
    </row>
    <row r="67" spans="1:7">
      <c r="A67" s="300"/>
      <c r="B67" s="150" t="s">
        <v>96</v>
      </c>
      <c r="C67" s="195">
        <v>135</v>
      </c>
      <c r="D67" s="150">
        <f t="shared" si="0"/>
        <v>8.64</v>
      </c>
      <c r="E67" s="186">
        <v>9</v>
      </c>
      <c r="F67" s="150">
        <f t="shared" si="2"/>
        <v>-0.35999999999999943</v>
      </c>
      <c r="G67" s="187"/>
    </row>
    <row r="68" spans="1:7">
      <c r="A68" s="300"/>
      <c r="B68" s="150" t="s">
        <v>97</v>
      </c>
      <c r="C68" s="195">
        <v>82</v>
      </c>
      <c r="D68" s="150">
        <f t="shared" si="0"/>
        <v>5.25</v>
      </c>
      <c r="E68" s="186">
        <v>4</v>
      </c>
      <c r="F68" s="150">
        <f t="shared" si="2"/>
        <v>1.25</v>
      </c>
      <c r="G68" s="187"/>
    </row>
    <row r="69" spans="1:7">
      <c r="A69" s="300"/>
      <c r="B69" s="150" t="s">
        <v>98</v>
      </c>
      <c r="C69" s="195">
        <v>95</v>
      </c>
      <c r="D69" s="150">
        <f t="shared" si="0"/>
        <v>6.08</v>
      </c>
      <c r="E69" s="186">
        <v>5</v>
      </c>
      <c r="F69" s="150">
        <f t="shared" si="2"/>
        <v>1.08</v>
      </c>
      <c r="G69" s="187"/>
    </row>
    <row r="70" spans="1:7">
      <c r="A70" s="300"/>
      <c r="B70" s="150" t="s">
        <v>102</v>
      </c>
      <c r="C70" s="195">
        <v>487</v>
      </c>
      <c r="D70" s="150">
        <f t="shared" si="0"/>
        <v>31.17</v>
      </c>
      <c r="E70" s="186">
        <v>26</v>
      </c>
      <c r="F70" s="150">
        <f t="shared" si="2"/>
        <v>5.1700000000000017</v>
      </c>
      <c r="G70" s="187"/>
    </row>
    <row r="71" spans="1:7">
      <c r="A71" s="300"/>
      <c r="B71" s="150" t="s">
        <v>103</v>
      </c>
      <c r="C71" s="195">
        <v>685</v>
      </c>
      <c r="D71" s="150">
        <f t="shared" ref="D71:D134" si="3">ROUND(C71*0.064,2)</f>
        <v>43.84</v>
      </c>
      <c r="E71" s="186">
        <v>40</v>
      </c>
      <c r="F71" s="150">
        <f t="shared" ref="F71:F102" si="4">D71-E71</f>
        <v>3.8400000000000034</v>
      </c>
      <c r="G71" s="187"/>
    </row>
    <row r="72" spans="1:7">
      <c r="A72" s="300"/>
      <c r="B72" s="150" t="s">
        <v>104</v>
      </c>
      <c r="C72" s="195">
        <v>707</v>
      </c>
      <c r="D72" s="150">
        <f t="shared" si="3"/>
        <v>45.25</v>
      </c>
      <c r="E72" s="186">
        <v>42</v>
      </c>
      <c r="F72" s="150">
        <f t="shared" si="4"/>
        <v>3.25</v>
      </c>
      <c r="G72" s="187"/>
    </row>
    <row r="73" spans="1:7">
      <c r="A73" s="300"/>
      <c r="B73" s="150" t="s">
        <v>105</v>
      </c>
      <c r="C73" s="195">
        <v>458</v>
      </c>
      <c r="D73" s="150">
        <f t="shared" si="3"/>
        <v>29.31</v>
      </c>
      <c r="E73" s="186">
        <v>26</v>
      </c>
      <c r="F73" s="150">
        <f t="shared" si="4"/>
        <v>3.3099999999999987</v>
      </c>
      <c r="G73" s="187"/>
    </row>
    <row r="74" spans="1:7">
      <c r="A74" s="300"/>
      <c r="B74" s="150" t="s">
        <v>106</v>
      </c>
      <c r="C74" s="195">
        <v>820</v>
      </c>
      <c r="D74" s="150">
        <f t="shared" si="3"/>
        <v>52.48</v>
      </c>
      <c r="E74" s="186">
        <v>45</v>
      </c>
      <c r="F74" s="150">
        <f t="shared" si="4"/>
        <v>7.4799999999999969</v>
      </c>
      <c r="G74" s="187"/>
    </row>
    <row r="75" spans="1:7">
      <c r="A75" s="300"/>
      <c r="B75" s="150" t="s">
        <v>107</v>
      </c>
      <c r="C75" s="195">
        <v>1080</v>
      </c>
      <c r="D75" s="150">
        <f t="shared" si="3"/>
        <v>69.12</v>
      </c>
      <c r="E75" s="186">
        <v>59</v>
      </c>
      <c r="F75" s="150">
        <f t="shared" si="4"/>
        <v>10.120000000000005</v>
      </c>
      <c r="G75" s="187"/>
    </row>
    <row r="76" spans="1:7">
      <c r="A76" s="301"/>
      <c r="B76" s="150" t="s">
        <v>101</v>
      </c>
      <c r="C76" s="195">
        <v>134</v>
      </c>
      <c r="D76" s="150">
        <f t="shared" si="3"/>
        <v>8.58</v>
      </c>
      <c r="E76" s="186">
        <v>7</v>
      </c>
      <c r="F76" s="150">
        <f t="shared" si="4"/>
        <v>1.58</v>
      </c>
      <c r="G76" s="187"/>
    </row>
    <row r="77" spans="1:7">
      <c r="A77" s="299" t="s">
        <v>108</v>
      </c>
      <c r="B77" s="150" t="s">
        <v>110</v>
      </c>
      <c r="C77" s="195">
        <v>0</v>
      </c>
      <c r="D77" s="150">
        <f t="shared" si="3"/>
        <v>0</v>
      </c>
      <c r="E77" s="186">
        <v>10</v>
      </c>
      <c r="F77" s="150">
        <f t="shared" si="4"/>
        <v>-10</v>
      </c>
      <c r="G77" s="187"/>
    </row>
    <row r="78" spans="1:7">
      <c r="A78" s="300"/>
      <c r="B78" s="150" t="s">
        <v>111</v>
      </c>
      <c r="C78" s="195">
        <v>1064</v>
      </c>
      <c r="D78" s="150">
        <f t="shared" si="3"/>
        <v>68.099999999999994</v>
      </c>
      <c r="E78" s="186">
        <v>49</v>
      </c>
      <c r="F78" s="150">
        <f t="shared" si="4"/>
        <v>19.099999999999994</v>
      </c>
      <c r="G78" s="187"/>
    </row>
    <row r="79" spans="1:7">
      <c r="A79" s="300"/>
      <c r="B79" s="150" t="s">
        <v>112</v>
      </c>
      <c r="C79" s="195">
        <v>69</v>
      </c>
      <c r="D79" s="150">
        <f t="shared" si="3"/>
        <v>4.42</v>
      </c>
      <c r="E79" s="186">
        <v>5</v>
      </c>
      <c r="F79" s="150">
        <f t="shared" si="4"/>
        <v>-0.58000000000000007</v>
      </c>
      <c r="G79" s="187"/>
    </row>
    <row r="80" spans="1:7">
      <c r="A80" s="300"/>
      <c r="B80" s="150" t="s">
        <v>113</v>
      </c>
      <c r="C80" s="195">
        <v>1427</v>
      </c>
      <c r="D80" s="150">
        <f t="shared" si="3"/>
        <v>91.33</v>
      </c>
      <c r="E80" s="186">
        <v>78</v>
      </c>
      <c r="F80" s="150">
        <f t="shared" si="4"/>
        <v>13.329999999999998</v>
      </c>
      <c r="G80" s="187"/>
    </row>
    <row r="81" spans="1:7">
      <c r="A81" s="301"/>
      <c r="B81" s="150" t="s">
        <v>114</v>
      </c>
      <c r="C81" s="195">
        <v>1789</v>
      </c>
      <c r="D81" s="150">
        <f t="shared" si="3"/>
        <v>114.5</v>
      </c>
      <c r="E81" s="186">
        <v>106</v>
      </c>
      <c r="F81" s="150">
        <f t="shared" si="4"/>
        <v>8.5</v>
      </c>
      <c r="G81" s="187"/>
    </row>
    <row r="82" spans="1:7">
      <c r="A82" s="299" t="s">
        <v>115</v>
      </c>
      <c r="B82" s="150" t="s">
        <v>117</v>
      </c>
      <c r="C82" s="195">
        <v>79</v>
      </c>
      <c r="D82" s="150">
        <f t="shared" si="3"/>
        <v>5.0599999999999996</v>
      </c>
      <c r="E82" s="186">
        <v>5</v>
      </c>
      <c r="F82" s="150">
        <f t="shared" si="4"/>
        <v>5.9999999999999609E-2</v>
      </c>
      <c r="G82" s="187"/>
    </row>
    <row r="83" spans="1:7">
      <c r="A83" s="300"/>
      <c r="B83" s="150" t="s">
        <v>119</v>
      </c>
      <c r="C83" s="195">
        <v>131</v>
      </c>
      <c r="D83" s="150">
        <f t="shared" si="3"/>
        <v>8.3800000000000008</v>
      </c>
      <c r="E83" s="186">
        <v>8</v>
      </c>
      <c r="F83" s="150">
        <f t="shared" si="4"/>
        <v>0.38000000000000078</v>
      </c>
      <c r="G83" s="187"/>
    </row>
    <row r="84" spans="1:7">
      <c r="A84" s="300"/>
      <c r="B84" s="150" t="s">
        <v>118</v>
      </c>
      <c r="C84" s="195">
        <v>460</v>
      </c>
      <c r="D84" s="150">
        <f t="shared" si="3"/>
        <v>29.44</v>
      </c>
      <c r="E84" s="186">
        <v>23</v>
      </c>
      <c r="F84" s="150">
        <f t="shared" si="4"/>
        <v>6.4400000000000013</v>
      </c>
      <c r="G84" s="187"/>
    </row>
    <row r="85" spans="1:7">
      <c r="A85" s="300"/>
      <c r="B85" s="150" t="s">
        <v>120</v>
      </c>
      <c r="C85" s="195">
        <v>664</v>
      </c>
      <c r="D85" s="150">
        <f t="shared" si="3"/>
        <v>42.5</v>
      </c>
      <c r="E85" s="186">
        <v>38</v>
      </c>
      <c r="F85" s="150">
        <f t="shared" si="4"/>
        <v>4.5</v>
      </c>
      <c r="G85" s="187"/>
    </row>
    <row r="86" spans="1:7">
      <c r="A86" s="300"/>
      <c r="B86" s="150" t="s">
        <v>122</v>
      </c>
      <c r="C86" s="195">
        <v>314</v>
      </c>
      <c r="D86" s="150">
        <f t="shared" si="3"/>
        <v>20.100000000000001</v>
      </c>
      <c r="E86" s="186">
        <v>18</v>
      </c>
      <c r="F86" s="150">
        <f t="shared" si="4"/>
        <v>2.1000000000000014</v>
      </c>
      <c r="G86" s="187"/>
    </row>
    <row r="87" spans="1:7">
      <c r="A87" s="300"/>
      <c r="B87" s="150" t="s">
        <v>123</v>
      </c>
      <c r="C87" s="195">
        <v>660</v>
      </c>
      <c r="D87" s="150">
        <f t="shared" si="3"/>
        <v>42.24</v>
      </c>
      <c r="E87" s="186">
        <v>40</v>
      </c>
      <c r="F87" s="150">
        <f t="shared" si="4"/>
        <v>2.240000000000002</v>
      </c>
      <c r="G87" s="187"/>
    </row>
    <row r="88" spans="1:7">
      <c r="A88" s="300"/>
      <c r="B88" s="150" t="s">
        <v>124</v>
      </c>
      <c r="C88" s="195">
        <v>2013</v>
      </c>
      <c r="D88" s="150">
        <f t="shared" si="3"/>
        <v>128.83000000000001</v>
      </c>
      <c r="E88" s="186">
        <v>119</v>
      </c>
      <c r="F88" s="150">
        <f t="shared" si="4"/>
        <v>9.8300000000000125</v>
      </c>
      <c r="G88" s="187"/>
    </row>
    <row r="89" spans="1:7">
      <c r="A89" s="301"/>
      <c r="B89" s="150" t="s">
        <v>121</v>
      </c>
      <c r="C89" s="195">
        <v>369</v>
      </c>
      <c r="D89" s="150">
        <f t="shared" si="3"/>
        <v>23.62</v>
      </c>
      <c r="E89" s="186">
        <v>21</v>
      </c>
      <c r="F89" s="150">
        <f t="shared" si="4"/>
        <v>2.620000000000001</v>
      </c>
      <c r="G89" s="187"/>
    </row>
    <row r="90" spans="1:7">
      <c r="A90" s="299" t="s">
        <v>141</v>
      </c>
      <c r="B90" s="150" t="s">
        <v>143</v>
      </c>
      <c r="C90" s="195">
        <v>230</v>
      </c>
      <c r="D90" s="150">
        <f t="shared" si="3"/>
        <v>14.72</v>
      </c>
      <c r="E90" s="186">
        <v>13</v>
      </c>
      <c r="F90" s="150">
        <f t="shared" si="4"/>
        <v>1.7200000000000006</v>
      </c>
      <c r="G90" s="187"/>
    </row>
    <row r="91" spans="1:7">
      <c r="A91" s="300"/>
      <c r="B91" s="150" t="s">
        <v>144</v>
      </c>
      <c r="C91" s="195">
        <v>194</v>
      </c>
      <c r="D91" s="150">
        <f t="shared" si="3"/>
        <v>12.42</v>
      </c>
      <c r="E91" s="186">
        <v>17</v>
      </c>
      <c r="F91" s="150">
        <f t="shared" si="4"/>
        <v>-4.58</v>
      </c>
      <c r="G91" s="187"/>
    </row>
    <row r="92" spans="1:7">
      <c r="A92" s="300"/>
      <c r="B92" s="150" t="s">
        <v>145</v>
      </c>
      <c r="C92" s="195">
        <v>249</v>
      </c>
      <c r="D92" s="150">
        <f t="shared" si="3"/>
        <v>15.94</v>
      </c>
      <c r="E92" s="186">
        <v>17</v>
      </c>
      <c r="F92" s="150">
        <f t="shared" si="4"/>
        <v>-1.0600000000000005</v>
      </c>
      <c r="G92" s="187"/>
    </row>
    <row r="93" spans="1:7">
      <c r="A93" s="300"/>
      <c r="B93" s="150" t="s">
        <v>147</v>
      </c>
      <c r="C93" s="195">
        <v>737</v>
      </c>
      <c r="D93" s="150">
        <f t="shared" si="3"/>
        <v>47.17</v>
      </c>
      <c r="E93" s="186">
        <v>41</v>
      </c>
      <c r="F93" s="150">
        <f t="shared" si="4"/>
        <v>6.1700000000000017</v>
      </c>
      <c r="G93" s="187"/>
    </row>
    <row r="94" spans="1:7">
      <c r="A94" s="300"/>
      <c r="B94" s="150" t="s">
        <v>149</v>
      </c>
      <c r="C94" s="195">
        <v>1853</v>
      </c>
      <c r="D94" s="150">
        <f t="shared" si="3"/>
        <v>118.59</v>
      </c>
      <c r="E94" s="186">
        <v>110</v>
      </c>
      <c r="F94" s="150">
        <f t="shared" si="4"/>
        <v>8.5900000000000034</v>
      </c>
      <c r="G94" s="187"/>
    </row>
    <row r="95" spans="1:7">
      <c r="A95" s="300"/>
      <c r="B95" s="150" t="s">
        <v>148</v>
      </c>
      <c r="C95" s="195">
        <v>681</v>
      </c>
      <c r="D95" s="150">
        <f t="shared" si="3"/>
        <v>43.58</v>
      </c>
      <c r="E95" s="186">
        <v>36</v>
      </c>
      <c r="F95" s="150">
        <f t="shared" si="4"/>
        <v>7.5799999999999983</v>
      </c>
      <c r="G95" s="187"/>
    </row>
    <row r="96" spans="1:7">
      <c r="A96" s="300"/>
      <c r="B96" s="150" t="s">
        <v>150</v>
      </c>
      <c r="C96" s="195">
        <v>539</v>
      </c>
      <c r="D96" s="150">
        <f t="shared" si="3"/>
        <v>34.5</v>
      </c>
      <c r="E96" s="186">
        <v>32</v>
      </c>
      <c r="F96" s="150">
        <f t="shared" si="4"/>
        <v>2.5</v>
      </c>
      <c r="G96" s="187"/>
    </row>
    <row r="97" spans="1:7">
      <c r="A97" s="300"/>
      <c r="B97" s="150" t="s">
        <v>151</v>
      </c>
      <c r="C97" s="195">
        <v>668</v>
      </c>
      <c r="D97" s="150">
        <f t="shared" si="3"/>
        <v>42.75</v>
      </c>
      <c r="E97" s="186">
        <v>41</v>
      </c>
      <c r="F97" s="150">
        <f t="shared" si="4"/>
        <v>1.75</v>
      </c>
      <c r="G97" s="187"/>
    </row>
    <row r="98" spans="1:7">
      <c r="A98" s="300"/>
      <c r="B98" s="150" t="s">
        <v>152</v>
      </c>
      <c r="C98" s="195">
        <v>1575</v>
      </c>
      <c r="D98" s="150">
        <f t="shared" si="3"/>
        <v>100.8</v>
      </c>
      <c r="E98" s="186">
        <v>92</v>
      </c>
      <c r="F98" s="150">
        <f t="shared" si="4"/>
        <v>8.7999999999999972</v>
      </c>
      <c r="G98" s="187"/>
    </row>
    <row r="99" spans="1:7">
      <c r="A99" s="300"/>
      <c r="B99" s="150" t="s">
        <v>153</v>
      </c>
      <c r="C99" s="195">
        <v>929</v>
      </c>
      <c r="D99" s="150">
        <f t="shared" si="3"/>
        <v>59.46</v>
      </c>
      <c r="E99" s="186">
        <v>54</v>
      </c>
      <c r="F99" s="150">
        <f t="shared" si="4"/>
        <v>5.4600000000000009</v>
      </c>
      <c r="G99" s="187"/>
    </row>
    <row r="100" spans="1:7">
      <c r="A100" s="300"/>
      <c r="B100" s="150" t="s">
        <v>154</v>
      </c>
      <c r="C100" s="195">
        <v>1442</v>
      </c>
      <c r="D100" s="150">
        <f t="shared" si="3"/>
        <v>92.29</v>
      </c>
      <c r="E100" s="186">
        <v>91</v>
      </c>
      <c r="F100" s="150">
        <f t="shared" si="4"/>
        <v>1.2900000000000063</v>
      </c>
      <c r="G100" s="187"/>
    </row>
    <row r="101" spans="1:7">
      <c r="A101" s="301"/>
      <c r="B101" s="150" t="s">
        <v>146</v>
      </c>
      <c r="C101" s="195">
        <v>335</v>
      </c>
      <c r="D101" s="150">
        <f t="shared" si="3"/>
        <v>21.44</v>
      </c>
      <c r="E101" s="186">
        <v>21</v>
      </c>
      <c r="F101" s="150">
        <f t="shared" si="4"/>
        <v>0.44000000000000128</v>
      </c>
      <c r="G101" s="187"/>
    </row>
    <row r="102" spans="1:7">
      <c r="A102" s="299" t="s">
        <v>125</v>
      </c>
      <c r="B102" s="186" t="s">
        <v>127</v>
      </c>
      <c r="C102" s="195">
        <v>584</v>
      </c>
      <c r="D102" s="150">
        <f t="shared" si="3"/>
        <v>37.380000000000003</v>
      </c>
      <c r="E102" s="186">
        <v>30</v>
      </c>
      <c r="F102" s="150">
        <f t="shared" si="4"/>
        <v>7.3800000000000026</v>
      </c>
      <c r="G102" s="187"/>
    </row>
    <row r="103" spans="1:7">
      <c r="A103" s="300"/>
      <c r="B103" s="150" t="s">
        <v>130</v>
      </c>
      <c r="C103" s="195">
        <v>617</v>
      </c>
      <c r="D103" s="150">
        <f t="shared" si="3"/>
        <v>39.49</v>
      </c>
      <c r="E103" s="186">
        <v>36</v>
      </c>
      <c r="F103" s="150">
        <f t="shared" ref="F103:F134" si="5">D103-E103</f>
        <v>3.490000000000002</v>
      </c>
      <c r="G103" s="187"/>
    </row>
    <row r="104" spans="1:7">
      <c r="A104" s="300"/>
      <c r="B104" s="150" t="s">
        <v>131</v>
      </c>
      <c r="C104" s="195">
        <v>578</v>
      </c>
      <c r="D104" s="150">
        <f t="shared" si="3"/>
        <v>36.99</v>
      </c>
      <c r="E104" s="186">
        <v>31</v>
      </c>
      <c r="F104" s="150">
        <f t="shared" si="5"/>
        <v>5.990000000000002</v>
      </c>
      <c r="G104" s="187"/>
    </row>
    <row r="105" spans="1:7">
      <c r="A105" s="300"/>
      <c r="B105" s="150" t="s">
        <v>140</v>
      </c>
      <c r="C105" s="195">
        <v>1500</v>
      </c>
      <c r="D105" s="150">
        <f t="shared" si="3"/>
        <v>96</v>
      </c>
      <c r="E105" s="186">
        <v>84</v>
      </c>
      <c r="F105" s="150">
        <f t="shared" si="5"/>
        <v>12</v>
      </c>
      <c r="G105" s="187"/>
    </row>
    <row r="106" spans="1:7">
      <c r="A106" s="300"/>
      <c r="B106" s="150" t="s">
        <v>132</v>
      </c>
      <c r="C106" s="195">
        <v>983</v>
      </c>
      <c r="D106" s="150">
        <f t="shared" si="3"/>
        <v>62.91</v>
      </c>
      <c r="E106" s="186">
        <v>50</v>
      </c>
      <c r="F106" s="150">
        <f t="shared" si="5"/>
        <v>12.909999999999997</v>
      </c>
      <c r="G106" s="187"/>
    </row>
    <row r="107" spans="1:7">
      <c r="A107" s="300"/>
      <c r="B107" s="150" t="s">
        <v>139</v>
      </c>
      <c r="C107" s="195">
        <v>527</v>
      </c>
      <c r="D107" s="150">
        <f t="shared" si="3"/>
        <v>33.729999999999997</v>
      </c>
      <c r="E107" s="186">
        <v>27</v>
      </c>
      <c r="F107" s="150">
        <f t="shared" si="5"/>
        <v>6.7299999999999969</v>
      </c>
      <c r="G107" s="187"/>
    </row>
    <row r="108" spans="1:7">
      <c r="A108" s="300"/>
      <c r="B108" s="150" t="s">
        <v>133</v>
      </c>
      <c r="C108" s="195">
        <v>1273</v>
      </c>
      <c r="D108" s="150">
        <f t="shared" si="3"/>
        <v>81.47</v>
      </c>
      <c r="E108" s="186">
        <v>69</v>
      </c>
      <c r="F108" s="150">
        <f t="shared" si="5"/>
        <v>12.469999999999999</v>
      </c>
      <c r="G108" s="187"/>
    </row>
    <row r="109" spans="1:7">
      <c r="A109" s="300"/>
      <c r="B109" s="150" t="s">
        <v>135</v>
      </c>
      <c r="C109" s="195">
        <v>911</v>
      </c>
      <c r="D109" s="150">
        <f t="shared" si="3"/>
        <v>58.3</v>
      </c>
      <c r="E109" s="186">
        <v>52</v>
      </c>
      <c r="F109" s="150">
        <f t="shared" si="5"/>
        <v>6.2999999999999972</v>
      </c>
      <c r="G109" s="187"/>
    </row>
    <row r="110" spans="1:7">
      <c r="A110" s="300"/>
      <c r="B110" s="150" t="s">
        <v>134</v>
      </c>
      <c r="C110" s="195">
        <v>2253</v>
      </c>
      <c r="D110" s="150">
        <f t="shared" si="3"/>
        <v>144.19</v>
      </c>
      <c r="E110" s="186">
        <v>128</v>
      </c>
      <c r="F110" s="150">
        <f t="shared" si="5"/>
        <v>16.189999999999998</v>
      </c>
      <c r="G110" s="187"/>
    </row>
    <row r="111" spans="1:7">
      <c r="A111" s="300"/>
      <c r="B111" s="150" t="s">
        <v>137</v>
      </c>
      <c r="C111" s="195">
        <v>492</v>
      </c>
      <c r="D111" s="150">
        <f t="shared" si="3"/>
        <v>31.49</v>
      </c>
      <c r="E111" s="186">
        <v>26</v>
      </c>
      <c r="F111" s="150">
        <f t="shared" si="5"/>
        <v>5.4899999999999984</v>
      </c>
      <c r="G111" s="187"/>
    </row>
    <row r="112" spans="1:7">
      <c r="A112" s="300"/>
      <c r="B112" s="150" t="s">
        <v>138</v>
      </c>
      <c r="C112" s="195">
        <v>1289</v>
      </c>
      <c r="D112" s="150">
        <f t="shared" si="3"/>
        <v>82.5</v>
      </c>
      <c r="E112" s="186">
        <v>79</v>
      </c>
      <c r="F112" s="150">
        <f t="shared" si="5"/>
        <v>3.5</v>
      </c>
      <c r="G112" s="187"/>
    </row>
    <row r="113" spans="1:7">
      <c r="A113" s="301"/>
      <c r="B113" s="150" t="s">
        <v>136</v>
      </c>
      <c r="C113" s="195">
        <v>1777</v>
      </c>
      <c r="D113" s="150">
        <f t="shared" si="3"/>
        <v>113.73</v>
      </c>
      <c r="E113" s="186">
        <v>91</v>
      </c>
      <c r="F113" s="150">
        <f t="shared" si="5"/>
        <v>22.730000000000004</v>
      </c>
      <c r="G113" s="187"/>
    </row>
    <row r="114" spans="1:7">
      <c r="A114" s="299" t="s">
        <v>164</v>
      </c>
      <c r="B114" s="150" t="s">
        <v>166</v>
      </c>
      <c r="C114" s="195">
        <v>911</v>
      </c>
      <c r="D114" s="150">
        <f t="shared" si="3"/>
        <v>58.3</v>
      </c>
      <c r="E114" s="186">
        <v>40</v>
      </c>
      <c r="F114" s="150">
        <f t="shared" si="5"/>
        <v>18.299999999999997</v>
      </c>
      <c r="G114" s="187"/>
    </row>
    <row r="115" spans="1:7">
      <c r="A115" s="300"/>
      <c r="B115" s="150" t="s">
        <v>167</v>
      </c>
      <c r="C115" s="195">
        <v>417</v>
      </c>
      <c r="D115" s="150">
        <f t="shared" si="3"/>
        <v>26.69</v>
      </c>
      <c r="E115" s="186">
        <v>25</v>
      </c>
      <c r="F115" s="150">
        <f t="shared" si="5"/>
        <v>1.6900000000000013</v>
      </c>
      <c r="G115" s="187"/>
    </row>
    <row r="116" spans="1:7">
      <c r="A116" s="300"/>
      <c r="B116" s="150" t="s">
        <v>176</v>
      </c>
      <c r="C116" s="195">
        <v>86</v>
      </c>
      <c r="D116" s="150">
        <f t="shared" si="3"/>
        <v>5.5</v>
      </c>
      <c r="E116" s="186">
        <v>6</v>
      </c>
      <c r="F116" s="150">
        <f t="shared" si="5"/>
        <v>-0.5</v>
      </c>
      <c r="G116" s="187"/>
    </row>
    <row r="117" spans="1:7">
      <c r="A117" s="300"/>
      <c r="B117" s="150" t="s">
        <v>174</v>
      </c>
      <c r="C117" s="195">
        <v>568</v>
      </c>
      <c r="D117" s="150">
        <f t="shared" si="3"/>
        <v>36.35</v>
      </c>
      <c r="E117" s="186">
        <v>30</v>
      </c>
      <c r="F117" s="150">
        <f t="shared" si="5"/>
        <v>6.3500000000000014</v>
      </c>
      <c r="G117" s="187"/>
    </row>
    <row r="118" spans="1:7">
      <c r="A118" s="300"/>
      <c r="B118" s="150" t="s">
        <v>168</v>
      </c>
      <c r="C118" s="195">
        <v>1752</v>
      </c>
      <c r="D118" s="150">
        <f t="shared" si="3"/>
        <v>112.13</v>
      </c>
      <c r="E118" s="186">
        <v>93</v>
      </c>
      <c r="F118" s="150">
        <f t="shared" si="5"/>
        <v>19.129999999999995</v>
      </c>
      <c r="G118" s="187"/>
    </row>
    <row r="119" spans="1:7">
      <c r="A119" s="300"/>
      <c r="B119" s="150" t="s">
        <v>169</v>
      </c>
      <c r="C119" s="195">
        <v>1003</v>
      </c>
      <c r="D119" s="150">
        <f t="shared" si="3"/>
        <v>64.19</v>
      </c>
      <c r="E119" s="186">
        <v>53</v>
      </c>
      <c r="F119" s="150">
        <f t="shared" si="5"/>
        <v>11.189999999999998</v>
      </c>
      <c r="G119" s="187"/>
    </row>
    <row r="120" spans="1:7">
      <c r="A120" s="300"/>
      <c r="B120" s="150" t="s">
        <v>170</v>
      </c>
      <c r="C120" s="195">
        <v>2024</v>
      </c>
      <c r="D120" s="150">
        <f t="shared" si="3"/>
        <v>129.54</v>
      </c>
      <c r="E120" s="186">
        <v>108</v>
      </c>
      <c r="F120" s="150">
        <f t="shared" si="5"/>
        <v>21.539999999999992</v>
      </c>
      <c r="G120" s="187"/>
    </row>
    <row r="121" spans="1:7">
      <c r="A121" s="300"/>
      <c r="B121" s="150" t="s">
        <v>177</v>
      </c>
      <c r="C121" s="195">
        <v>982</v>
      </c>
      <c r="D121" s="150">
        <f t="shared" si="3"/>
        <v>62.85</v>
      </c>
      <c r="E121" s="186">
        <v>60</v>
      </c>
      <c r="F121" s="150">
        <f t="shared" si="5"/>
        <v>2.8500000000000014</v>
      </c>
      <c r="G121" s="187"/>
    </row>
    <row r="122" spans="1:7">
      <c r="A122" s="300"/>
      <c r="B122" s="150" t="s">
        <v>171</v>
      </c>
      <c r="C122" s="195">
        <v>1099</v>
      </c>
      <c r="D122" s="150">
        <f t="shared" si="3"/>
        <v>70.34</v>
      </c>
      <c r="E122" s="186">
        <v>63</v>
      </c>
      <c r="F122" s="150">
        <f t="shared" si="5"/>
        <v>7.3400000000000034</v>
      </c>
      <c r="G122" s="187"/>
    </row>
    <row r="123" spans="1:7">
      <c r="A123" s="300"/>
      <c r="B123" s="150" t="s">
        <v>172</v>
      </c>
      <c r="C123" s="195">
        <v>897</v>
      </c>
      <c r="D123" s="150">
        <f t="shared" si="3"/>
        <v>57.41</v>
      </c>
      <c r="E123" s="186">
        <v>48</v>
      </c>
      <c r="F123" s="150">
        <f t="shared" si="5"/>
        <v>9.4099999999999966</v>
      </c>
      <c r="G123" s="187"/>
    </row>
    <row r="124" spans="1:7">
      <c r="A124" s="300"/>
      <c r="B124" s="150" t="s">
        <v>173</v>
      </c>
      <c r="C124" s="195">
        <v>600</v>
      </c>
      <c r="D124" s="150">
        <f t="shared" si="3"/>
        <v>38.4</v>
      </c>
      <c r="E124" s="186">
        <v>34</v>
      </c>
      <c r="F124" s="150">
        <f t="shared" si="5"/>
        <v>4.3999999999999986</v>
      </c>
      <c r="G124" s="187"/>
    </row>
    <row r="125" spans="1:7">
      <c r="A125" s="300"/>
      <c r="B125" s="150" t="s">
        <v>178</v>
      </c>
      <c r="C125" s="195">
        <v>625</v>
      </c>
      <c r="D125" s="150">
        <f t="shared" si="3"/>
        <v>40</v>
      </c>
      <c r="E125" s="186">
        <v>34</v>
      </c>
      <c r="F125" s="150">
        <f t="shared" si="5"/>
        <v>6</v>
      </c>
      <c r="G125" s="187"/>
    </row>
    <row r="126" spans="1:7">
      <c r="A126" s="300"/>
      <c r="B126" s="150" t="s">
        <v>179</v>
      </c>
      <c r="C126" s="195">
        <v>865</v>
      </c>
      <c r="D126" s="150">
        <f t="shared" si="3"/>
        <v>55.36</v>
      </c>
      <c r="E126" s="186">
        <v>48</v>
      </c>
      <c r="F126" s="150">
        <f t="shared" si="5"/>
        <v>7.3599999999999994</v>
      </c>
      <c r="G126" s="187"/>
    </row>
    <row r="127" spans="1:7">
      <c r="A127" s="301"/>
      <c r="B127" s="150" t="s">
        <v>175</v>
      </c>
      <c r="C127" s="195">
        <v>717</v>
      </c>
      <c r="D127" s="150">
        <f t="shared" si="3"/>
        <v>45.89</v>
      </c>
      <c r="E127" s="186">
        <v>39</v>
      </c>
      <c r="F127" s="150">
        <f t="shared" si="5"/>
        <v>6.8900000000000006</v>
      </c>
      <c r="G127" s="187"/>
    </row>
    <row r="128" spans="1:7">
      <c r="A128" s="299" t="s">
        <v>155</v>
      </c>
      <c r="B128" s="150" t="s">
        <v>157</v>
      </c>
      <c r="C128" s="195">
        <v>373</v>
      </c>
      <c r="D128" s="150">
        <f t="shared" si="3"/>
        <v>23.87</v>
      </c>
      <c r="E128" s="186">
        <v>22</v>
      </c>
      <c r="F128" s="150">
        <f t="shared" si="5"/>
        <v>1.870000000000001</v>
      </c>
      <c r="G128" s="187"/>
    </row>
    <row r="129" spans="1:7">
      <c r="A129" s="300"/>
      <c r="B129" s="150" t="s">
        <v>158</v>
      </c>
      <c r="C129" s="195">
        <v>83</v>
      </c>
      <c r="D129" s="150">
        <f t="shared" si="3"/>
        <v>5.31</v>
      </c>
      <c r="E129" s="186">
        <v>4</v>
      </c>
      <c r="F129" s="150">
        <f t="shared" si="5"/>
        <v>1.3099999999999996</v>
      </c>
      <c r="G129" s="187"/>
    </row>
    <row r="130" spans="1:7">
      <c r="A130" s="300"/>
      <c r="B130" s="150" t="s">
        <v>159</v>
      </c>
      <c r="C130" s="195">
        <v>436</v>
      </c>
      <c r="D130" s="150">
        <f t="shared" si="3"/>
        <v>27.9</v>
      </c>
      <c r="E130" s="186">
        <v>27</v>
      </c>
      <c r="F130" s="150">
        <f t="shared" si="5"/>
        <v>0.89999999999999858</v>
      </c>
      <c r="G130" s="187"/>
    </row>
    <row r="131" spans="1:7">
      <c r="A131" s="300"/>
      <c r="B131" s="150" t="s">
        <v>162</v>
      </c>
      <c r="C131" s="195">
        <v>1769</v>
      </c>
      <c r="D131" s="150">
        <f t="shared" si="3"/>
        <v>113.22</v>
      </c>
      <c r="E131" s="186">
        <v>98</v>
      </c>
      <c r="F131" s="150">
        <f t="shared" si="5"/>
        <v>15.219999999999999</v>
      </c>
      <c r="G131" s="187"/>
    </row>
    <row r="132" spans="1:7">
      <c r="A132" s="300"/>
      <c r="B132" s="150" t="s">
        <v>163</v>
      </c>
      <c r="C132" s="195">
        <v>3613</v>
      </c>
      <c r="D132" s="150">
        <f t="shared" si="3"/>
        <v>231.23</v>
      </c>
      <c r="E132" s="186">
        <v>185</v>
      </c>
      <c r="F132" s="150">
        <f t="shared" si="5"/>
        <v>46.22999999999999</v>
      </c>
      <c r="G132" s="187"/>
    </row>
    <row r="133" spans="1:7">
      <c r="A133" s="300"/>
      <c r="B133" s="150" t="s">
        <v>161</v>
      </c>
      <c r="C133" s="195">
        <v>381</v>
      </c>
      <c r="D133" s="150">
        <f t="shared" si="3"/>
        <v>24.38</v>
      </c>
      <c r="E133" s="186">
        <v>22</v>
      </c>
      <c r="F133" s="150">
        <f t="shared" si="5"/>
        <v>2.379999999999999</v>
      </c>
      <c r="G133" s="187"/>
    </row>
    <row r="134" spans="1:7">
      <c r="A134" s="301"/>
      <c r="B134" s="150" t="s">
        <v>160</v>
      </c>
      <c r="C134" s="195">
        <v>2934</v>
      </c>
      <c r="D134" s="150">
        <f t="shared" si="3"/>
        <v>187.78</v>
      </c>
      <c r="E134" s="186">
        <v>168</v>
      </c>
      <c r="F134" s="150">
        <f t="shared" si="5"/>
        <v>19.78</v>
      </c>
      <c r="G134" s="187"/>
    </row>
    <row r="135" spans="1:7" ht="27" customHeight="1">
      <c r="A135" s="299" t="s">
        <v>180</v>
      </c>
      <c r="B135" s="150" t="s">
        <v>183</v>
      </c>
      <c r="C135" s="195">
        <v>1213</v>
      </c>
      <c r="D135" s="150">
        <f t="shared" ref="D135:D142" si="6">ROUND(C135*0.064,2)</f>
        <v>77.63</v>
      </c>
      <c r="E135" s="186">
        <v>72</v>
      </c>
      <c r="F135" s="150">
        <f t="shared" ref="F135:F143" si="7">D135-E135</f>
        <v>5.6299999999999955</v>
      </c>
      <c r="G135" s="187"/>
    </row>
    <row r="136" spans="1:7" ht="27" customHeight="1">
      <c r="A136" s="300"/>
      <c r="B136" s="150" t="s">
        <v>184</v>
      </c>
      <c r="C136" s="195">
        <v>1094</v>
      </c>
      <c r="D136" s="150">
        <f t="shared" si="6"/>
        <v>70.02</v>
      </c>
      <c r="E136" s="186">
        <v>58</v>
      </c>
      <c r="F136" s="150">
        <f t="shared" si="7"/>
        <v>12.019999999999996</v>
      </c>
      <c r="G136" s="187"/>
    </row>
    <row r="137" spans="1:7" ht="27" customHeight="1">
      <c r="A137" s="300"/>
      <c r="B137" s="150" t="s">
        <v>185</v>
      </c>
      <c r="C137" s="195">
        <v>1141</v>
      </c>
      <c r="D137" s="150">
        <f t="shared" si="6"/>
        <v>73.02</v>
      </c>
      <c r="E137" s="186">
        <v>63</v>
      </c>
      <c r="F137" s="150">
        <f t="shared" si="7"/>
        <v>10.019999999999996</v>
      </c>
      <c r="G137" s="187"/>
    </row>
    <row r="138" spans="1:7" ht="27" customHeight="1">
      <c r="A138" s="300"/>
      <c r="B138" s="150" t="s">
        <v>186</v>
      </c>
      <c r="C138" s="195">
        <v>1596</v>
      </c>
      <c r="D138" s="150">
        <f t="shared" si="6"/>
        <v>102.14</v>
      </c>
      <c r="E138" s="186">
        <v>83</v>
      </c>
      <c r="F138" s="150">
        <f t="shared" si="7"/>
        <v>19.14</v>
      </c>
      <c r="G138" s="187"/>
    </row>
    <row r="139" spans="1:7" ht="27" customHeight="1">
      <c r="A139" s="300"/>
      <c r="B139" s="150" t="s">
        <v>187</v>
      </c>
      <c r="C139" s="195">
        <v>1431</v>
      </c>
      <c r="D139" s="150">
        <f t="shared" si="6"/>
        <v>91.58</v>
      </c>
      <c r="E139" s="186">
        <v>77</v>
      </c>
      <c r="F139" s="150">
        <f t="shared" si="7"/>
        <v>14.579999999999998</v>
      </c>
      <c r="G139" s="187"/>
    </row>
    <row r="140" spans="1:7" ht="27" customHeight="1">
      <c r="A140" s="300"/>
      <c r="B140" s="150" t="s">
        <v>188</v>
      </c>
      <c r="C140" s="195">
        <v>1495</v>
      </c>
      <c r="D140" s="150">
        <f t="shared" si="6"/>
        <v>95.68</v>
      </c>
      <c r="E140" s="186">
        <v>79</v>
      </c>
      <c r="F140" s="150">
        <f t="shared" si="7"/>
        <v>16.680000000000007</v>
      </c>
      <c r="G140" s="187"/>
    </row>
    <row r="141" spans="1:7" ht="27" customHeight="1">
      <c r="A141" s="300"/>
      <c r="B141" s="43" t="s">
        <v>189</v>
      </c>
      <c r="C141" s="195">
        <v>513</v>
      </c>
      <c r="D141" s="150">
        <f t="shared" si="6"/>
        <v>32.83</v>
      </c>
      <c r="E141" s="186">
        <v>27</v>
      </c>
      <c r="F141" s="150">
        <f t="shared" si="7"/>
        <v>5.8299999999999983</v>
      </c>
      <c r="G141" s="188"/>
    </row>
    <row r="142" spans="1:7" ht="27" customHeight="1">
      <c r="A142" s="300"/>
      <c r="B142" s="43" t="s">
        <v>190</v>
      </c>
      <c r="C142" s="195">
        <v>2308</v>
      </c>
      <c r="D142" s="150">
        <f t="shared" si="6"/>
        <v>147.71</v>
      </c>
      <c r="E142" s="186">
        <v>132</v>
      </c>
      <c r="F142" s="150">
        <f t="shared" si="7"/>
        <v>15.710000000000008</v>
      </c>
      <c r="G142" s="188"/>
    </row>
    <row r="143" spans="1:7">
      <c r="A143" s="301"/>
      <c r="B143" s="43" t="s">
        <v>191</v>
      </c>
      <c r="C143" s="195">
        <v>1981</v>
      </c>
      <c r="D143" s="150">
        <f>ROUND(C143*0.064,2)+0.6</f>
        <v>127.38</v>
      </c>
      <c r="E143" s="186">
        <v>106</v>
      </c>
      <c r="F143" s="150">
        <f t="shared" si="7"/>
        <v>21.379999999999995</v>
      </c>
      <c r="G143" s="188"/>
    </row>
  </sheetData>
  <mergeCells count="16">
    <mergeCell ref="A135:A143"/>
    <mergeCell ref="A82:A89"/>
    <mergeCell ref="A90:A101"/>
    <mergeCell ref="A102:A113"/>
    <mergeCell ref="A114:A127"/>
    <mergeCell ref="A128:A134"/>
    <mergeCell ref="A29:A39"/>
    <mergeCell ref="A40:A51"/>
    <mergeCell ref="A52:A62"/>
    <mergeCell ref="A63:A76"/>
    <mergeCell ref="A77:A81"/>
    <mergeCell ref="A2:G2"/>
    <mergeCell ref="F3:G3"/>
    <mergeCell ref="A7:A16"/>
    <mergeCell ref="A17:A22"/>
    <mergeCell ref="A23:A2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2"/>
  <sheetViews>
    <sheetView topLeftCell="A2" zoomScale="85" zoomScaleNormal="85" workbookViewId="0">
      <pane xSplit="2" ySplit="6" topLeftCell="H8" activePane="bottomRight" state="frozen"/>
      <selection pane="topRight"/>
      <selection pane="bottomLeft"/>
      <selection pane="bottomRight" activeCell="V26" sqref="V26"/>
    </sheetView>
  </sheetViews>
  <sheetFormatPr defaultColWidth="9" defaultRowHeight="14.25"/>
  <cols>
    <col min="1" max="1" width="7.625" style="198" customWidth="1"/>
    <col min="2" max="2" width="19" style="198" customWidth="1"/>
    <col min="3" max="3" width="5.875" style="198" customWidth="1"/>
    <col min="4" max="5" width="7.375" style="198" customWidth="1"/>
    <col min="6" max="6" width="11.375" style="198" customWidth="1"/>
    <col min="7" max="7" width="10.75" style="198" customWidth="1"/>
    <col min="8" max="8" width="9.375" style="198" customWidth="1"/>
    <col min="9" max="9" width="10.125" style="198" customWidth="1"/>
    <col min="10" max="10" width="10" style="198" customWidth="1"/>
    <col min="11" max="12" width="9.125" style="198" customWidth="1"/>
    <col min="13" max="13" width="8.375" style="198" customWidth="1"/>
    <col min="14" max="14" width="10.75" style="198" customWidth="1"/>
    <col min="15" max="15" width="7.375" style="198" customWidth="1"/>
    <col min="16" max="16" width="9.625" style="198" customWidth="1"/>
    <col min="17" max="17" width="9.75" style="198" customWidth="1"/>
    <col min="18" max="18" width="6.625" style="198" customWidth="1"/>
    <col min="19" max="19" width="10.375" style="198" customWidth="1"/>
    <col min="20" max="20" width="13.25" style="198" customWidth="1"/>
    <col min="21" max="21" width="6.625" style="198" customWidth="1"/>
    <col min="22" max="22" width="7.375" style="198" customWidth="1"/>
    <col min="23" max="23" width="6.625" style="198" customWidth="1"/>
    <col min="24" max="24" width="8.125" style="198" customWidth="1"/>
    <col min="25" max="26" width="7.375" style="198" customWidth="1"/>
    <col min="27" max="28" width="9" style="198" customWidth="1"/>
    <col min="29" max="29" width="8.5" style="198" customWidth="1"/>
    <col min="30" max="30" width="10.875" style="198" customWidth="1"/>
    <col min="31" max="31" width="10.25" style="198" customWidth="1"/>
    <col min="32" max="32" width="10.625" style="198" customWidth="1"/>
    <col min="33" max="33" width="7.875" style="198" customWidth="1"/>
    <col min="34" max="34" width="12.75" style="198" customWidth="1"/>
    <col min="35" max="234" width="9" style="198"/>
    <col min="235" max="235" width="7.625" style="198" customWidth="1"/>
    <col min="236" max="236" width="19" style="198" customWidth="1"/>
    <col min="237" max="237" width="5.875" style="198" customWidth="1"/>
    <col min="238" max="239" width="7.375" style="198" customWidth="1"/>
    <col min="240" max="241" width="8.125" style="198" customWidth="1"/>
    <col min="242" max="245" width="7.375" style="198" customWidth="1"/>
    <col min="246" max="247" width="6.625" style="198" customWidth="1"/>
    <col min="248" max="248" width="8.125" style="198" customWidth="1"/>
    <col min="249" max="251" width="7.375" style="198" customWidth="1"/>
    <col min="252" max="252" width="6.625" style="198" customWidth="1"/>
    <col min="253" max="253" width="10.375" style="198" customWidth="1"/>
    <col min="254" max="254" width="13.25" style="198" customWidth="1"/>
    <col min="255" max="255" width="6.625" style="198" customWidth="1"/>
    <col min="256" max="256" width="7.375" style="198" customWidth="1"/>
    <col min="257" max="257" width="6.625" style="198" customWidth="1"/>
    <col min="258" max="258" width="8.125" style="198" customWidth="1"/>
    <col min="259" max="260" width="7.375" style="198" customWidth="1"/>
    <col min="261" max="261" width="8.625" style="198" customWidth="1"/>
    <col min="262" max="262" width="6.625" style="198" customWidth="1"/>
    <col min="263" max="263" width="8" style="198" customWidth="1"/>
    <col min="264" max="264" width="7.875" style="198" customWidth="1"/>
    <col min="265" max="265" width="7.5" style="198" customWidth="1"/>
    <col min="266" max="266" width="7.875" style="198" customWidth="1"/>
    <col min="267" max="267" width="6.375" style="198" customWidth="1"/>
    <col min="268" max="268" width="6.875" style="198" customWidth="1"/>
    <col min="269" max="269" width="7.625" style="198" customWidth="1"/>
    <col min="270" max="271" width="8" style="198" customWidth="1"/>
    <col min="272" max="272" width="7.875" style="198" customWidth="1"/>
    <col min="273" max="273" width="7.125" style="198" customWidth="1"/>
    <col min="274" max="274" width="7" style="198" customWidth="1"/>
    <col min="275" max="275" width="7.375" style="198" customWidth="1"/>
    <col min="276" max="276" width="6.375" style="198" customWidth="1"/>
    <col min="277" max="277" width="7.875" style="198" customWidth="1"/>
    <col min="278" max="278" width="8.125" style="198" customWidth="1"/>
    <col min="279" max="279" width="6.375" style="198" customWidth="1"/>
    <col min="280" max="280" width="8.625" style="198" customWidth="1"/>
    <col min="281" max="281" width="8.75" style="198" customWidth="1"/>
    <col min="282" max="282" width="8.5" style="198" customWidth="1"/>
    <col min="283" max="283" width="12.625" style="198" customWidth="1"/>
    <col min="284" max="490" width="9" style="198"/>
    <col min="491" max="491" width="7.625" style="198" customWidth="1"/>
    <col min="492" max="492" width="19" style="198" customWidth="1"/>
    <col min="493" max="493" width="5.875" style="198" customWidth="1"/>
    <col min="494" max="495" width="7.375" style="198" customWidth="1"/>
    <col min="496" max="497" width="8.125" style="198" customWidth="1"/>
    <col min="498" max="501" width="7.375" style="198" customWidth="1"/>
    <col min="502" max="503" width="6.625" style="198" customWidth="1"/>
    <col min="504" max="504" width="8.125" style="198" customWidth="1"/>
    <col min="505" max="507" width="7.375" style="198" customWidth="1"/>
    <col min="508" max="508" width="6.625" style="198" customWidth="1"/>
    <col min="509" max="509" width="10.375" style="198" customWidth="1"/>
    <col min="510" max="510" width="13.25" style="198" customWidth="1"/>
    <col min="511" max="511" width="6.625" style="198" customWidth="1"/>
    <col min="512" max="512" width="7.375" style="198" customWidth="1"/>
    <col min="513" max="513" width="6.625" style="198" customWidth="1"/>
    <col min="514" max="514" width="8.125" style="198" customWidth="1"/>
    <col min="515" max="516" width="7.375" style="198" customWidth="1"/>
    <col min="517" max="517" width="8.625" style="198" customWidth="1"/>
    <col min="518" max="518" width="6.625" style="198" customWidth="1"/>
    <col min="519" max="519" width="8" style="198" customWidth="1"/>
    <col min="520" max="520" width="7.875" style="198" customWidth="1"/>
    <col min="521" max="521" width="7.5" style="198" customWidth="1"/>
    <col min="522" max="522" width="7.875" style="198" customWidth="1"/>
    <col min="523" max="523" width="6.375" style="198" customWidth="1"/>
    <col min="524" max="524" width="6.875" style="198" customWidth="1"/>
    <col min="525" max="525" width="7.625" style="198" customWidth="1"/>
    <col min="526" max="527" width="8" style="198" customWidth="1"/>
    <col min="528" max="528" width="7.875" style="198" customWidth="1"/>
    <col min="529" max="529" width="7.125" style="198" customWidth="1"/>
    <col min="530" max="530" width="7" style="198" customWidth="1"/>
    <col min="531" max="531" width="7.375" style="198" customWidth="1"/>
    <col min="532" max="532" width="6.375" style="198" customWidth="1"/>
    <col min="533" max="533" width="7.875" style="198" customWidth="1"/>
    <col min="534" max="534" width="8.125" style="198" customWidth="1"/>
    <col min="535" max="535" width="6.375" style="198" customWidth="1"/>
    <col min="536" max="536" width="8.625" style="198" customWidth="1"/>
    <col min="537" max="537" width="8.75" style="198" customWidth="1"/>
    <col min="538" max="538" width="8.5" style="198" customWidth="1"/>
    <col min="539" max="539" width="12.625" style="198" customWidth="1"/>
    <col min="540" max="746" width="9" style="198"/>
    <col min="747" max="747" width="7.625" style="198" customWidth="1"/>
    <col min="748" max="748" width="19" style="198" customWidth="1"/>
    <col min="749" max="749" width="5.875" style="198" customWidth="1"/>
    <col min="750" max="751" width="7.375" style="198" customWidth="1"/>
    <col min="752" max="753" width="8.125" style="198" customWidth="1"/>
    <col min="754" max="757" width="7.375" style="198" customWidth="1"/>
    <col min="758" max="759" width="6.625" style="198" customWidth="1"/>
    <col min="760" max="760" width="8.125" style="198" customWidth="1"/>
    <col min="761" max="763" width="7.375" style="198" customWidth="1"/>
    <col min="764" max="764" width="6.625" style="198" customWidth="1"/>
    <col min="765" max="765" width="10.375" style="198" customWidth="1"/>
    <col min="766" max="766" width="13.25" style="198" customWidth="1"/>
    <col min="767" max="767" width="6.625" style="198" customWidth="1"/>
    <col min="768" max="768" width="7.375" style="198" customWidth="1"/>
    <col min="769" max="769" width="6.625" style="198" customWidth="1"/>
    <col min="770" max="770" width="8.125" style="198" customWidth="1"/>
    <col min="771" max="772" width="7.375" style="198" customWidth="1"/>
    <col min="773" max="773" width="8.625" style="198" customWidth="1"/>
    <col min="774" max="774" width="6.625" style="198" customWidth="1"/>
    <col min="775" max="775" width="8" style="198" customWidth="1"/>
    <col min="776" max="776" width="7.875" style="198" customWidth="1"/>
    <col min="777" max="777" width="7.5" style="198" customWidth="1"/>
    <col min="778" max="778" width="7.875" style="198" customWidth="1"/>
    <col min="779" max="779" width="6.375" style="198" customWidth="1"/>
    <col min="780" max="780" width="6.875" style="198" customWidth="1"/>
    <col min="781" max="781" width="7.625" style="198" customWidth="1"/>
    <col min="782" max="783" width="8" style="198" customWidth="1"/>
    <col min="784" max="784" width="7.875" style="198" customWidth="1"/>
    <col min="785" max="785" width="7.125" style="198" customWidth="1"/>
    <col min="786" max="786" width="7" style="198" customWidth="1"/>
    <col min="787" max="787" width="7.375" style="198" customWidth="1"/>
    <col min="788" max="788" width="6.375" style="198" customWidth="1"/>
    <col min="789" max="789" width="7.875" style="198" customWidth="1"/>
    <col min="790" max="790" width="8.125" style="198" customWidth="1"/>
    <col min="791" max="791" width="6.375" style="198" customWidth="1"/>
    <col min="792" max="792" width="8.625" style="198" customWidth="1"/>
    <col min="793" max="793" width="8.75" style="198" customWidth="1"/>
    <col min="794" max="794" width="8.5" style="198" customWidth="1"/>
    <col min="795" max="795" width="12.625" style="198" customWidth="1"/>
    <col min="796" max="1002" width="9" style="198"/>
    <col min="1003" max="1003" width="7.625" style="198" customWidth="1"/>
    <col min="1004" max="1004" width="19" style="198" customWidth="1"/>
    <col min="1005" max="1005" width="5.875" style="198" customWidth="1"/>
    <col min="1006" max="1007" width="7.375" style="198" customWidth="1"/>
    <col min="1008" max="1009" width="8.125" style="198" customWidth="1"/>
    <col min="1010" max="1013" width="7.375" style="198" customWidth="1"/>
    <col min="1014" max="1015" width="6.625" style="198" customWidth="1"/>
    <col min="1016" max="1016" width="8.125" style="198" customWidth="1"/>
    <col min="1017" max="1019" width="7.375" style="198" customWidth="1"/>
    <col min="1020" max="1020" width="6.625" style="198" customWidth="1"/>
    <col min="1021" max="1021" width="10.375" style="198" customWidth="1"/>
    <col min="1022" max="1022" width="13.25" style="198" customWidth="1"/>
    <col min="1023" max="1023" width="6.625" style="198" customWidth="1"/>
    <col min="1024" max="1024" width="7.375" style="198" customWidth="1"/>
    <col min="1025" max="1025" width="6.625" style="198" customWidth="1"/>
    <col min="1026" max="1026" width="8.125" style="198" customWidth="1"/>
    <col min="1027" max="1028" width="7.375" style="198" customWidth="1"/>
    <col min="1029" max="1029" width="8.625" style="198" customWidth="1"/>
    <col min="1030" max="1030" width="6.625" style="198" customWidth="1"/>
    <col min="1031" max="1031" width="8" style="198" customWidth="1"/>
    <col min="1032" max="1032" width="7.875" style="198" customWidth="1"/>
    <col min="1033" max="1033" width="7.5" style="198" customWidth="1"/>
    <col min="1034" max="1034" width="7.875" style="198" customWidth="1"/>
    <col min="1035" max="1035" width="6.375" style="198" customWidth="1"/>
    <col min="1036" max="1036" width="6.875" style="198" customWidth="1"/>
    <col min="1037" max="1037" width="7.625" style="198" customWidth="1"/>
    <col min="1038" max="1039" width="8" style="198" customWidth="1"/>
    <col min="1040" max="1040" width="7.875" style="198" customWidth="1"/>
    <col min="1041" max="1041" width="7.125" style="198" customWidth="1"/>
    <col min="1042" max="1042" width="7" style="198" customWidth="1"/>
    <col min="1043" max="1043" width="7.375" style="198" customWidth="1"/>
    <col min="1044" max="1044" width="6.375" style="198" customWidth="1"/>
    <col min="1045" max="1045" width="7.875" style="198" customWidth="1"/>
    <col min="1046" max="1046" width="8.125" style="198" customWidth="1"/>
    <col min="1047" max="1047" width="6.375" style="198" customWidth="1"/>
    <col min="1048" max="1048" width="8.625" style="198" customWidth="1"/>
    <col min="1049" max="1049" width="8.75" style="198" customWidth="1"/>
    <col min="1050" max="1050" width="8.5" style="198" customWidth="1"/>
    <col min="1051" max="1051" width="12.625" style="198" customWidth="1"/>
    <col min="1052" max="1258" width="9" style="198"/>
    <col min="1259" max="1259" width="7.625" style="198" customWidth="1"/>
    <col min="1260" max="1260" width="19" style="198" customWidth="1"/>
    <col min="1261" max="1261" width="5.875" style="198" customWidth="1"/>
    <col min="1262" max="1263" width="7.375" style="198" customWidth="1"/>
    <col min="1264" max="1265" width="8.125" style="198" customWidth="1"/>
    <col min="1266" max="1269" width="7.375" style="198" customWidth="1"/>
    <col min="1270" max="1271" width="6.625" style="198" customWidth="1"/>
    <col min="1272" max="1272" width="8.125" style="198" customWidth="1"/>
    <col min="1273" max="1275" width="7.375" style="198" customWidth="1"/>
    <col min="1276" max="1276" width="6.625" style="198" customWidth="1"/>
    <col min="1277" max="1277" width="10.375" style="198" customWidth="1"/>
    <col min="1278" max="1278" width="13.25" style="198" customWidth="1"/>
    <col min="1279" max="1279" width="6.625" style="198" customWidth="1"/>
    <col min="1280" max="1280" width="7.375" style="198" customWidth="1"/>
    <col min="1281" max="1281" width="6.625" style="198" customWidth="1"/>
    <col min="1282" max="1282" width="8.125" style="198" customWidth="1"/>
    <col min="1283" max="1284" width="7.375" style="198" customWidth="1"/>
    <col min="1285" max="1285" width="8.625" style="198" customWidth="1"/>
    <col min="1286" max="1286" width="6.625" style="198" customWidth="1"/>
    <col min="1287" max="1287" width="8" style="198" customWidth="1"/>
    <col min="1288" max="1288" width="7.875" style="198" customWidth="1"/>
    <col min="1289" max="1289" width="7.5" style="198" customWidth="1"/>
    <col min="1290" max="1290" width="7.875" style="198" customWidth="1"/>
    <col min="1291" max="1291" width="6.375" style="198" customWidth="1"/>
    <col min="1292" max="1292" width="6.875" style="198" customWidth="1"/>
    <col min="1293" max="1293" width="7.625" style="198" customWidth="1"/>
    <col min="1294" max="1295" width="8" style="198" customWidth="1"/>
    <col min="1296" max="1296" width="7.875" style="198" customWidth="1"/>
    <col min="1297" max="1297" width="7.125" style="198" customWidth="1"/>
    <col min="1298" max="1298" width="7" style="198" customWidth="1"/>
    <col min="1299" max="1299" width="7.375" style="198" customWidth="1"/>
    <col min="1300" max="1300" width="6.375" style="198" customWidth="1"/>
    <col min="1301" max="1301" width="7.875" style="198" customWidth="1"/>
    <col min="1302" max="1302" width="8.125" style="198" customWidth="1"/>
    <col min="1303" max="1303" width="6.375" style="198" customWidth="1"/>
    <col min="1304" max="1304" width="8.625" style="198" customWidth="1"/>
    <col min="1305" max="1305" width="8.75" style="198" customWidth="1"/>
    <col min="1306" max="1306" width="8.5" style="198" customWidth="1"/>
    <col min="1307" max="1307" width="12.625" style="198" customWidth="1"/>
    <col min="1308" max="1514" width="9" style="198"/>
    <col min="1515" max="1515" width="7.625" style="198" customWidth="1"/>
    <col min="1516" max="1516" width="19" style="198" customWidth="1"/>
    <col min="1517" max="1517" width="5.875" style="198" customWidth="1"/>
    <col min="1518" max="1519" width="7.375" style="198" customWidth="1"/>
    <col min="1520" max="1521" width="8.125" style="198" customWidth="1"/>
    <col min="1522" max="1525" width="7.375" style="198" customWidth="1"/>
    <col min="1526" max="1527" width="6.625" style="198" customWidth="1"/>
    <col min="1528" max="1528" width="8.125" style="198" customWidth="1"/>
    <col min="1529" max="1531" width="7.375" style="198" customWidth="1"/>
    <col min="1532" max="1532" width="6.625" style="198" customWidth="1"/>
    <col min="1533" max="1533" width="10.375" style="198" customWidth="1"/>
    <col min="1534" max="1534" width="13.25" style="198" customWidth="1"/>
    <col min="1535" max="1535" width="6.625" style="198" customWidth="1"/>
    <col min="1536" max="1536" width="7.375" style="198" customWidth="1"/>
    <col min="1537" max="1537" width="6.625" style="198" customWidth="1"/>
    <col min="1538" max="1538" width="8.125" style="198" customWidth="1"/>
    <col min="1539" max="1540" width="7.375" style="198" customWidth="1"/>
    <col min="1541" max="1541" width="8.625" style="198" customWidth="1"/>
    <col min="1542" max="1542" width="6.625" style="198" customWidth="1"/>
    <col min="1543" max="1543" width="8" style="198" customWidth="1"/>
    <col min="1544" max="1544" width="7.875" style="198" customWidth="1"/>
    <col min="1545" max="1545" width="7.5" style="198" customWidth="1"/>
    <col min="1546" max="1546" width="7.875" style="198" customWidth="1"/>
    <col min="1547" max="1547" width="6.375" style="198" customWidth="1"/>
    <col min="1548" max="1548" width="6.875" style="198" customWidth="1"/>
    <col min="1549" max="1549" width="7.625" style="198" customWidth="1"/>
    <col min="1550" max="1551" width="8" style="198" customWidth="1"/>
    <col min="1552" max="1552" width="7.875" style="198" customWidth="1"/>
    <col min="1553" max="1553" width="7.125" style="198" customWidth="1"/>
    <col min="1554" max="1554" width="7" style="198" customWidth="1"/>
    <col min="1555" max="1555" width="7.375" style="198" customWidth="1"/>
    <col min="1556" max="1556" width="6.375" style="198" customWidth="1"/>
    <col min="1557" max="1557" width="7.875" style="198" customWidth="1"/>
    <col min="1558" max="1558" width="8.125" style="198" customWidth="1"/>
    <col min="1559" max="1559" width="6.375" style="198" customWidth="1"/>
    <col min="1560" max="1560" width="8.625" style="198" customWidth="1"/>
    <col min="1561" max="1561" width="8.75" style="198" customWidth="1"/>
    <col min="1562" max="1562" width="8.5" style="198" customWidth="1"/>
    <col min="1563" max="1563" width="12.625" style="198" customWidth="1"/>
    <col min="1564" max="1770" width="9" style="198"/>
    <col min="1771" max="1771" width="7.625" style="198" customWidth="1"/>
    <col min="1772" max="1772" width="19" style="198" customWidth="1"/>
    <col min="1773" max="1773" width="5.875" style="198" customWidth="1"/>
    <col min="1774" max="1775" width="7.375" style="198" customWidth="1"/>
    <col min="1776" max="1777" width="8.125" style="198" customWidth="1"/>
    <col min="1778" max="1781" width="7.375" style="198" customWidth="1"/>
    <col min="1782" max="1783" width="6.625" style="198" customWidth="1"/>
    <col min="1784" max="1784" width="8.125" style="198" customWidth="1"/>
    <col min="1785" max="1787" width="7.375" style="198" customWidth="1"/>
    <col min="1788" max="1788" width="6.625" style="198" customWidth="1"/>
    <col min="1789" max="1789" width="10.375" style="198" customWidth="1"/>
    <col min="1790" max="1790" width="13.25" style="198" customWidth="1"/>
    <col min="1791" max="1791" width="6.625" style="198" customWidth="1"/>
    <col min="1792" max="1792" width="7.375" style="198" customWidth="1"/>
    <col min="1793" max="1793" width="6.625" style="198" customWidth="1"/>
    <col min="1794" max="1794" width="8.125" style="198" customWidth="1"/>
    <col min="1795" max="1796" width="7.375" style="198" customWidth="1"/>
    <col min="1797" max="1797" width="8.625" style="198" customWidth="1"/>
    <col min="1798" max="1798" width="6.625" style="198" customWidth="1"/>
    <col min="1799" max="1799" width="8" style="198" customWidth="1"/>
    <col min="1800" max="1800" width="7.875" style="198" customWidth="1"/>
    <col min="1801" max="1801" width="7.5" style="198" customWidth="1"/>
    <col min="1802" max="1802" width="7.875" style="198" customWidth="1"/>
    <col min="1803" max="1803" width="6.375" style="198" customWidth="1"/>
    <col min="1804" max="1804" width="6.875" style="198" customWidth="1"/>
    <col min="1805" max="1805" width="7.625" style="198" customWidth="1"/>
    <col min="1806" max="1807" width="8" style="198" customWidth="1"/>
    <col min="1808" max="1808" width="7.875" style="198" customWidth="1"/>
    <col min="1809" max="1809" width="7.125" style="198" customWidth="1"/>
    <col min="1810" max="1810" width="7" style="198" customWidth="1"/>
    <col min="1811" max="1811" width="7.375" style="198" customWidth="1"/>
    <col min="1812" max="1812" width="6.375" style="198" customWidth="1"/>
    <col min="1813" max="1813" width="7.875" style="198" customWidth="1"/>
    <col min="1814" max="1814" width="8.125" style="198" customWidth="1"/>
    <col min="1815" max="1815" width="6.375" style="198" customWidth="1"/>
    <col min="1816" max="1816" width="8.625" style="198" customWidth="1"/>
    <col min="1817" max="1817" width="8.75" style="198" customWidth="1"/>
    <col min="1818" max="1818" width="8.5" style="198" customWidth="1"/>
    <col min="1819" max="1819" width="12.625" style="198" customWidth="1"/>
    <col min="1820" max="2026" width="9" style="198"/>
    <col min="2027" max="2027" width="7.625" style="198" customWidth="1"/>
    <col min="2028" max="2028" width="19" style="198" customWidth="1"/>
    <col min="2029" max="2029" width="5.875" style="198" customWidth="1"/>
    <col min="2030" max="2031" width="7.375" style="198" customWidth="1"/>
    <col min="2032" max="2033" width="8.125" style="198" customWidth="1"/>
    <col min="2034" max="2037" width="7.375" style="198" customWidth="1"/>
    <col min="2038" max="2039" width="6.625" style="198" customWidth="1"/>
    <col min="2040" max="2040" width="8.125" style="198" customWidth="1"/>
    <col min="2041" max="2043" width="7.375" style="198" customWidth="1"/>
    <col min="2044" max="2044" width="6.625" style="198" customWidth="1"/>
    <col min="2045" max="2045" width="10.375" style="198" customWidth="1"/>
    <col min="2046" max="2046" width="13.25" style="198" customWidth="1"/>
    <col min="2047" max="2047" width="6.625" style="198" customWidth="1"/>
    <col min="2048" max="2048" width="7.375" style="198" customWidth="1"/>
    <col min="2049" max="2049" width="6.625" style="198" customWidth="1"/>
    <col min="2050" max="2050" width="8.125" style="198" customWidth="1"/>
    <col min="2051" max="2052" width="7.375" style="198" customWidth="1"/>
    <col min="2053" max="2053" width="8.625" style="198" customWidth="1"/>
    <col min="2054" max="2054" width="6.625" style="198" customWidth="1"/>
    <col min="2055" max="2055" width="8" style="198" customWidth="1"/>
    <col min="2056" max="2056" width="7.875" style="198" customWidth="1"/>
    <col min="2057" max="2057" width="7.5" style="198" customWidth="1"/>
    <col min="2058" max="2058" width="7.875" style="198" customWidth="1"/>
    <col min="2059" max="2059" width="6.375" style="198" customWidth="1"/>
    <col min="2060" max="2060" width="6.875" style="198" customWidth="1"/>
    <col min="2061" max="2061" width="7.625" style="198" customWidth="1"/>
    <col min="2062" max="2063" width="8" style="198" customWidth="1"/>
    <col min="2064" max="2064" width="7.875" style="198" customWidth="1"/>
    <col min="2065" max="2065" width="7.125" style="198" customWidth="1"/>
    <col min="2066" max="2066" width="7" style="198" customWidth="1"/>
    <col min="2067" max="2067" width="7.375" style="198" customWidth="1"/>
    <col min="2068" max="2068" width="6.375" style="198" customWidth="1"/>
    <col min="2069" max="2069" width="7.875" style="198" customWidth="1"/>
    <col min="2070" max="2070" width="8.125" style="198" customWidth="1"/>
    <col min="2071" max="2071" width="6.375" style="198" customWidth="1"/>
    <col min="2072" max="2072" width="8.625" style="198" customWidth="1"/>
    <col min="2073" max="2073" width="8.75" style="198" customWidth="1"/>
    <col min="2074" max="2074" width="8.5" style="198" customWidth="1"/>
    <col min="2075" max="2075" width="12.625" style="198" customWidth="1"/>
    <col min="2076" max="2282" width="9" style="198"/>
    <col min="2283" max="2283" width="7.625" style="198" customWidth="1"/>
    <col min="2284" max="2284" width="19" style="198" customWidth="1"/>
    <col min="2285" max="2285" width="5.875" style="198" customWidth="1"/>
    <col min="2286" max="2287" width="7.375" style="198" customWidth="1"/>
    <col min="2288" max="2289" width="8.125" style="198" customWidth="1"/>
    <col min="2290" max="2293" width="7.375" style="198" customWidth="1"/>
    <col min="2294" max="2295" width="6.625" style="198" customWidth="1"/>
    <col min="2296" max="2296" width="8.125" style="198" customWidth="1"/>
    <col min="2297" max="2299" width="7.375" style="198" customWidth="1"/>
    <col min="2300" max="2300" width="6.625" style="198" customWidth="1"/>
    <col min="2301" max="2301" width="10.375" style="198" customWidth="1"/>
    <col min="2302" max="2302" width="13.25" style="198" customWidth="1"/>
    <col min="2303" max="2303" width="6.625" style="198" customWidth="1"/>
    <col min="2304" max="2304" width="7.375" style="198" customWidth="1"/>
    <col min="2305" max="2305" width="6.625" style="198" customWidth="1"/>
    <col min="2306" max="2306" width="8.125" style="198" customWidth="1"/>
    <col min="2307" max="2308" width="7.375" style="198" customWidth="1"/>
    <col min="2309" max="2309" width="8.625" style="198" customWidth="1"/>
    <col min="2310" max="2310" width="6.625" style="198" customWidth="1"/>
    <col min="2311" max="2311" width="8" style="198" customWidth="1"/>
    <col min="2312" max="2312" width="7.875" style="198" customWidth="1"/>
    <col min="2313" max="2313" width="7.5" style="198" customWidth="1"/>
    <col min="2314" max="2314" width="7.875" style="198" customWidth="1"/>
    <col min="2315" max="2315" width="6.375" style="198" customWidth="1"/>
    <col min="2316" max="2316" width="6.875" style="198" customWidth="1"/>
    <col min="2317" max="2317" width="7.625" style="198" customWidth="1"/>
    <col min="2318" max="2319" width="8" style="198" customWidth="1"/>
    <col min="2320" max="2320" width="7.875" style="198" customWidth="1"/>
    <col min="2321" max="2321" width="7.125" style="198" customWidth="1"/>
    <col min="2322" max="2322" width="7" style="198" customWidth="1"/>
    <col min="2323" max="2323" width="7.375" style="198" customWidth="1"/>
    <col min="2324" max="2324" width="6.375" style="198" customWidth="1"/>
    <col min="2325" max="2325" width="7.875" style="198" customWidth="1"/>
    <col min="2326" max="2326" width="8.125" style="198" customWidth="1"/>
    <col min="2327" max="2327" width="6.375" style="198" customWidth="1"/>
    <col min="2328" max="2328" width="8.625" style="198" customWidth="1"/>
    <col min="2329" max="2329" width="8.75" style="198" customWidth="1"/>
    <col min="2330" max="2330" width="8.5" style="198" customWidth="1"/>
    <col min="2331" max="2331" width="12.625" style="198" customWidth="1"/>
    <col min="2332" max="2538" width="9" style="198"/>
    <col min="2539" max="2539" width="7.625" style="198" customWidth="1"/>
    <col min="2540" max="2540" width="19" style="198" customWidth="1"/>
    <col min="2541" max="2541" width="5.875" style="198" customWidth="1"/>
    <col min="2542" max="2543" width="7.375" style="198" customWidth="1"/>
    <col min="2544" max="2545" width="8.125" style="198" customWidth="1"/>
    <col min="2546" max="2549" width="7.375" style="198" customWidth="1"/>
    <col min="2550" max="2551" width="6.625" style="198" customWidth="1"/>
    <col min="2552" max="2552" width="8.125" style="198" customWidth="1"/>
    <col min="2553" max="2555" width="7.375" style="198" customWidth="1"/>
    <col min="2556" max="2556" width="6.625" style="198" customWidth="1"/>
    <col min="2557" max="2557" width="10.375" style="198" customWidth="1"/>
    <col min="2558" max="2558" width="13.25" style="198" customWidth="1"/>
    <col min="2559" max="2559" width="6.625" style="198" customWidth="1"/>
    <col min="2560" max="2560" width="7.375" style="198" customWidth="1"/>
    <col min="2561" max="2561" width="6.625" style="198" customWidth="1"/>
    <col min="2562" max="2562" width="8.125" style="198" customWidth="1"/>
    <col min="2563" max="2564" width="7.375" style="198" customWidth="1"/>
    <col min="2565" max="2565" width="8.625" style="198" customWidth="1"/>
    <col min="2566" max="2566" width="6.625" style="198" customWidth="1"/>
    <col min="2567" max="2567" width="8" style="198" customWidth="1"/>
    <col min="2568" max="2568" width="7.875" style="198" customWidth="1"/>
    <col min="2569" max="2569" width="7.5" style="198" customWidth="1"/>
    <col min="2570" max="2570" width="7.875" style="198" customWidth="1"/>
    <col min="2571" max="2571" width="6.375" style="198" customWidth="1"/>
    <col min="2572" max="2572" width="6.875" style="198" customWidth="1"/>
    <col min="2573" max="2573" width="7.625" style="198" customWidth="1"/>
    <col min="2574" max="2575" width="8" style="198" customWidth="1"/>
    <col min="2576" max="2576" width="7.875" style="198" customWidth="1"/>
    <col min="2577" max="2577" width="7.125" style="198" customWidth="1"/>
    <col min="2578" max="2578" width="7" style="198" customWidth="1"/>
    <col min="2579" max="2579" width="7.375" style="198" customWidth="1"/>
    <col min="2580" max="2580" width="6.375" style="198" customWidth="1"/>
    <col min="2581" max="2581" width="7.875" style="198" customWidth="1"/>
    <col min="2582" max="2582" width="8.125" style="198" customWidth="1"/>
    <col min="2583" max="2583" width="6.375" style="198" customWidth="1"/>
    <col min="2584" max="2584" width="8.625" style="198" customWidth="1"/>
    <col min="2585" max="2585" width="8.75" style="198" customWidth="1"/>
    <col min="2586" max="2586" width="8.5" style="198" customWidth="1"/>
    <col min="2587" max="2587" width="12.625" style="198" customWidth="1"/>
    <col min="2588" max="2794" width="9" style="198"/>
    <col min="2795" max="2795" width="7.625" style="198" customWidth="1"/>
    <col min="2796" max="2796" width="19" style="198" customWidth="1"/>
    <col min="2797" max="2797" width="5.875" style="198" customWidth="1"/>
    <col min="2798" max="2799" width="7.375" style="198" customWidth="1"/>
    <col min="2800" max="2801" width="8.125" style="198" customWidth="1"/>
    <col min="2802" max="2805" width="7.375" style="198" customWidth="1"/>
    <col min="2806" max="2807" width="6.625" style="198" customWidth="1"/>
    <col min="2808" max="2808" width="8.125" style="198" customWidth="1"/>
    <col min="2809" max="2811" width="7.375" style="198" customWidth="1"/>
    <col min="2812" max="2812" width="6.625" style="198" customWidth="1"/>
    <col min="2813" max="2813" width="10.375" style="198" customWidth="1"/>
    <col min="2814" max="2814" width="13.25" style="198" customWidth="1"/>
    <col min="2815" max="2815" width="6.625" style="198" customWidth="1"/>
    <col min="2816" max="2816" width="7.375" style="198" customWidth="1"/>
    <col min="2817" max="2817" width="6.625" style="198" customWidth="1"/>
    <col min="2818" max="2818" width="8.125" style="198" customWidth="1"/>
    <col min="2819" max="2820" width="7.375" style="198" customWidth="1"/>
    <col min="2821" max="2821" width="8.625" style="198" customWidth="1"/>
    <col min="2822" max="2822" width="6.625" style="198" customWidth="1"/>
    <col min="2823" max="2823" width="8" style="198" customWidth="1"/>
    <col min="2824" max="2824" width="7.875" style="198" customWidth="1"/>
    <col min="2825" max="2825" width="7.5" style="198" customWidth="1"/>
    <col min="2826" max="2826" width="7.875" style="198" customWidth="1"/>
    <col min="2827" max="2827" width="6.375" style="198" customWidth="1"/>
    <col min="2828" max="2828" width="6.875" style="198" customWidth="1"/>
    <col min="2829" max="2829" width="7.625" style="198" customWidth="1"/>
    <col min="2830" max="2831" width="8" style="198" customWidth="1"/>
    <col min="2832" max="2832" width="7.875" style="198" customWidth="1"/>
    <col min="2833" max="2833" width="7.125" style="198" customWidth="1"/>
    <col min="2834" max="2834" width="7" style="198" customWidth="1"/>
    <col min="2835" max="2835" width="7.375" style="198" customWidth="1"/>
    <col min="2836" max="2836" width="6.375" style="198" customWidth="1"/>
    <col min="2837" max="2837" width="7.875" style="198" customWidth="1"/>
    <col min="2838" max="2838" width="8.125" style="198" customWidth="1"/>
    <col min="2839" max="2839" width="6.375" style="198" customWidth="1"/>
    <col min="2840" max="2840" width="8.625" style="198" customWidth="1"/>
    <col min="2841" max="2841" width="8.75" style="198" customWidth="1"/>
    <col min="2842" max="2842" width="8.5" style="198" customWidth="1"/>
    <col min="2843" max="2843" width="12.625" style="198" customWidth="1"/>
    <col min="2844" max="3050" width="9" style="198"/>
    <col min="3051" max="3051" width="7.625" style="198" customWidth="1"/>
    <col min="3052" max="3052" width="19" style="198" customWidth="1"/>
    <col min="3053" max="3053" width="5.875" style="198" customWidth="1"/>
    <col min="3054" max="3055" width="7.375" style="198" customWidth="1"/>
    <col min="3056" max="3057" width="8.125" style="198" customWidth="1"/>
    <col min="3058" max="3061" width="7.375" style="198" customWidth="1"/>
    <col min="3062" max="3063" width="6.625" style="198" customWidth="1"/>
    <col min="3064" max="3064" width="8.125" style="198" customWidth="1"/>
    <col min="3065" max="3067" width="7.375" style="198" customWidth="1"/>
    <col min="3068" max="3068" width="6.625" style="198" customWidth="1"/>
    <col min="3069" max="3069" width="10.375" style="198" customWidth="1"/>
    <col min="3070" max="3070" width="13.25" style="198" customWidth="1"/>
    <col min="3071" max="3071" width="6.625" style="198" customWidth="1"/>
    <col min="3072" max="3072" width="7.375" style="198" customWidth="1"/>
    <col min="3073" max="3073" width="6.625" style="198" customWidth="1"/>
    <col min="3074" max="3074" width="8.125" style="198" customWidth="1"/>
    <col min="3075" max="3076" width="7.375" style="198" customWidth="1"/>
    <col min="3077" max="3077" width="8.625" style="198" customWidth="1"/>
    <col min="3078" max="3078" width="6.625" style="198" customWidth="1"/>
    <col min="3079" max="3079" width="8" style="198" customWidth="1"/>
    <col min="3080" max="3080" width="7.875" style="198" customWidth="1"/>
    <col min="3081" max="3081" width="7.5" style="198" customWidth="1"/>
    <col min="3082" max="3082" width="7.875" style="198" customWidth="1"/>
    <col min="3083" max="3083" width="6.375" style="198" customWidth="1"/>
    <col min="3084" max="3084" width="6.875" style="198" customWidth="1"/>
    <col min="3085" max="3085" width="7.625" style="198" customWidth="1"/>
    <col min="3086" max="3087" width="8" style="198" customWidth="1"/>
    <col min="3088" max="3088" width="7.875" style="198" customWidth="1"/>
    <col min="3089" max="3089" width="7.125" style="198" customWidth="1"/>
    <col min="3090" max="3090" width="7" style="198" customWidth="1"/>
    <col min="3091" max="3091" width="7.375" style="198" customWidth="1"/>
    <col min="3092" max="3092" width="6.375" style="198" customWidth="1"/>
    <col min="3093" max="3093" width="7.875" style="198" customWidth="1"/>
    <col min="3094" max="3094" width="8.125" style="198" customWidth="1"/>
    <col min="3095" max="3095" width="6.375" style="198" customWidth="1"/>
    <col min="3096" max="3096" width="8.625" style="198" customWidth="1"/>
    <col min="3097" max="3097" width="8.75" style="198" customWidth="1"/>
    <col min="3098" max="3098" width="8.5" style="198" customWidth="1"/>
    <col min="3099" max="3099" width="12.625" style="198" customWidth="1"/>
    <col min="3100" max="3306" width="9" style="198"/>
    <col min="3307" max="3307" width="7.625" style="198" customWidth="1"/>
    <col min="3308" max="3308" width="19" style="198" customWidth="1"/>
    <col min="3309" max="3309" width="5.875" style="198" customWidth="1"/>
    <col min="3310" max="3311" width="7.375" style="198" customWidth="1"/>
    <col min="3312" max="3313" width="8.125" style="198" customWidth="1"/>
    <col min="3314" max="3317" width="7.375" style="198" customWidth="1"/>
    <col min="3318" max="3319" width="6.625" style="198" customWidth="1"/>
    <col min="3320" max="3320" width="8.125" style="198" customWidth="1"/>
    <col min="3321" max="3323" width="7.375" style="198" customWidth="1"/>
    <col min="3324" max="3324" width="6.625" style="198" customWidth="1"/>
    <col min="3325" max="3325" width="10.375" style="198" customWidth="1"/>
    <col min="3326" max="3326" width="13.25" style="198" customWidth="1"/>
    <col min="3327" max="3327" width="6.625" style="198" customWidth="1"/>
    <col min="3328" max="3328" width="7.375" style="198" customWidth="1"/>
    <col min="3329" max="3329" width="6.625" style="198" customWidth="1"/>
    <col min="3330" max="3330" width="8.125" style="198" customWidth="1"/>
    <col min="3331" max="3332" width="7.375" style="198" customWidth="1"/>
    <col min="3333" max="3333" width="8.625" style="198" customWidth="1"/>
    <col min="3334" max="3334" width="6.625" style="198" customWidth="1"/>
    <col min="3335" max="3335" width="8" style="198" customWidth="1"/>
    <col min="3336" max="3336" width="7.875" style="198" customWidth="1"/>
    <col min="3337" max="3337" width="7.5" style="198" customWidth="1"/>
    <col min="3338" max="3338" width="7.875" style="198" customWidth="1"/>
    <col min="3339" max="3339" width="6.375" style="198" customWidth="1"/>
    <col min="3340" max="3340" width="6.875" style="198" customWidth="1"/>
    <col min="3341" max="3341" width="7.625" style="198" customWidth="1"/>
    <col min="3342" max="3343" width="8" style="198" customWidth="1"/>
    <col min="3344" max="3344" width="7.875" style="198" customWidth="1"/>
    <col min="3345" max="3345" width="7.125" style="198" customWidth="1"/>
    <col min="3346" max="3346" width="7" style="198" customWidth="1"/>
    <col min="3347" max="3347" width="7.375" style="198" customWidth="1"/>
    <col min="3348" max="3348" width="6.375" style="198" customWidth="1"/>
    <col min="3349" max="3349" width="7.875" style="198" customWidth="1"/>
    <col min="3350" max="3350" width="8.125" style="198" customWidth="1"/>
    <col min="3351" max="3351" width="6.375" style="198" customWidth="1"/>
    <col min="3352" max="3352" width="8.625" style="198" customWidth="1"/>
    <col min="3353" max="3353" width="8.75" style="198" customWidth="1"/>
    <col min="3354" max="3354" width="8.5" style="198" customWidth="1"/>
    <col min="3355" max="3355" width="12.625" style="198" customWidth="1"/>
    <col min="3356" max="3562" width="9" style="198"/>
    <col min="3563" max="3563" width="7.625" style="198" customWidth="1"/>
    <col min="3564" max="3564" width="19" style="198" customWidth="1"/>
    <col min="3565" max="3565" width="5.875" style="198" customWidth="1"/>
    <col min="3566" max="3567" width="7.375" style="198" customWidth="1"/>
    <col min="3568" max="3569" width="8.125" style="198" customWidth="1"/>
    <col min="3570" max="3573" width="7.375" style="198" customWidth="1"/>
    <col min="3574" max="3575" width="6.625" style="198" customWidth="1"/>
    <col min="3576" max="3576" width="8.125" style="198" customWidth="1"/>
    <col min="3577" max="3579" width="7.375" style="198" customWidth="1"/>
    <col min="3580" max="3580" width="6.625" style="198" customWidth="1"/>
    <col min="3581" max="3581" width="10.375" style="198" customWidth="1"/>
    <col min="3582" max="3582" width="13.25" style="198" customWidth="1"/>
    <col min="3583" max="3583" width="6.625" style="198" customWidth="1"/>
    <col min="3584" max="3584" width="7.375" style="198" customWidth="1"/>
    <col min="3585" max="3585" width="6.625" style="198" customWidth="1"/>
    <col min="3586" max="3586" width="8.125" style="198" customWidth="1"/>
    <col min="3587" max="3588" width="7.375" style="198" customWidth="1"/>
    <col min="3589" max="3589" width="8.625" style="198" customWidth="1"/>
    <col min="3590" max="3590" width="6.625" style="198" customWidth="1"/>
    <col min="3591" max="3591" width="8" style="198" customWidth="1"/>
    <col min="3592" max="3592" width="7.875" style="198" customWidth="1"/>
    <col min="3593" max="3593" width="7.5" style="198" customWidth="1"/>
    <col min="3594" max="3594" width="7.875" style="198" customWidth="1"/>
    <col min="3595" max="3595" width="6.375" style="198" customWidth="1"/>
    <col min="3596" max="3596" width="6.875" style="198" customWidth="1"/>
    <col min="3597" max="3597" width="7.625" style="198" customWidth="1"/>
    <col min="3598" max="3599" width="8" style="198" customWidth="1"/>
    <col min="3600" max="3600" width="7.875" style="198" customWidth="1"/>
    <col min="3601" max="3601" width="7.125" style="198" customWidth="1"/>
    <col min="3602" max="3602" width="7" style="198" customWidth="1"/>
    <col min="3603" max="3603" width="7.375" style="198" customWidth="1"/>
    <col min="3604" max="3604" width="6.375" style="198" customWidth="1"/>
    <col min="3605" max="3605" width="7.875" style="198" customWidth="1"/>
    <col min="3606" max="3606" width="8.125" style="198" customWidth="1"/>
    <col min="3607" max="3607" width="6.375" style="198" customWidth="1"/>
    <col min="3608" max="3608" width="8.625" style="198" customWidth="1"/>
    <col min="3609" max="3609" width="8.75" style="198" customWidth="1"/>
    <col min="3610" max="3610" width="8.5" style="198" customWidth="1"/>
    <col min="3611" max="3611" width="12.625" style="198" customWidth="1"/>
    <col min="3612" max="3818" width="9" style="198"/>
    <col min="3819" max="3819" width="7.625" style="198" customWidth="1"/>
    <col min="3820" max="3820" width="19" style="198" customWidth="1"/>
    <col min="3821" max="3821" width="5.875" style="198" customWidth="1"/>
    <col min="3822" max="3823" width="7.375" style="198" customWidth="1"/>
    <col min="3824" max="3825" width="8.125" style="198" customWidth="1"/>
    <col min="3826" max="3829" width="7.375" style="198" customWidth="1"/>
    <col min="3830" max="3831" width="6.625" style="198" customWidth="1"/>
    <col min="3832" max="3832" width="8.125" style="198" customWidth="1"/>
    <col min="3833" max="3835" width="7.375" style="198" customWidth="1"/>
    <col min="3836" max="3836" width="6.625" style="198" customWidth="1"/>
    <col min="3837" max="3837" width="10.375" style="198" customWidth="1"/>
    <col min="3838" max="3838" width="13.25" style="198" customWidth="1"/>
    <col min="3839" max="3839" width="6.625" style="198" customWidth="1"/>
    <col min="3840" max="3840" width="7.375" style="198" customWidth="1"/>
    <col min="3841" max="3841" width="6.625" style="198" customWidth="1"/>
    <col min="3842" max="3842" width="8.125" style="198" customWidth="1"/>
    <col min="3843" max="3844" width="7.375" style="198" customWidth="1"/>
    <col min="3845" max="3845" width="8.625" style="198" customWidth="1"/>
    <col min="3846" max="3846" width="6.625" style="198" customWidth="1"/>
    <col min="3847" max="3847" width="8" style="198" customWidth="1"/>
    <col min="3848" max="3848" width="7.875" style="198" customWidth="1"/>
    <col min="3849" max="3849" width="7.5" style="198" customWidth="1"/>
    <col min="3850" max="3850" width="7.875" style="198" customWidth="1"/>
    <col min="3851" max="3851" width="6.375" style="198" customWidth="1"/>
    <col min="3852" max="3852" width="6.875" style="198" customWidth="1"/>
    <col min="3853" max="3853" width="7.625" style="198" customWidth="1"/>
    <col min="3854" max="3855" width="8" style="198" customWidth="1"/>
    <col min="3856" max="3856" width="7.875" style="198" customWidth="1"/>
    <col min="3857" max="3857" width="7.125" style="198" customWidth="1"/>
    <col min="3858" max="3858" width="7" style="198" customWidth="1"/>
    <col min="3859" max="3859" width="7.375" style="198" customWidth="1"/>
    <col min="3860" max="3860" width="6.375" style="198" customWidth="1"/>
    <col min="3861" max="3861" width="7.875" style="198" customWidth="1"/>
    <col min="3862" max="3862" width="8.125" style="198" customWidth="1"/>
    <col min="3863" max="3863" width="6.375" style="198" customWidth="1"/>
    <col min="3864" max="3864" width="8.625" style="198" customWidth="1"/>
    <col min="3865" max="3865" width="8.75" style="198" customWidth="1"/>
    <col min="3866" max="3866" width="8.5" style="198" customWidth="1"/>
    <col min="3867" max="3867" width="12.625" style="198" customWidth="1"/>
    <col min="3868" max="4074" width="9" style="198"/>
    <col min="4075" max="4075" width="7.625" style="198" customWidth="1"/>
    <col min="4076" max="4076" width="19" style="198" customWidth="1"/>
    <col min="4077" max="4077" width="5.875" style="198" customWidth="1"/>
    <col min="4078" max="4079" width="7.375" style="198" customWidth="1"/>
    <col min="4080" max="4081" width="8.125" style="198" customWidth="1"/>
    <col min="4082" max="4085" width="7.375" style="198" customWidth="1"/>
    <col min="4086" max="4087" width="6.625" style="198" customWidth="1"/>
    <col min="4088" max="4088" width="8.125" style="198" customWidth="1"/>
    <col min="4089" max="4091" width="7.375" style="198" customWidth="1"/>
    <col min="4092" max="4092" width="6.625" style="198" customWidth="1"/>
    <col min="4093" max="4093" width="10.375" style="198" customWidth="1"/>
    <col min="4094" max="4094" width="13.25" style="198" customWidth="1"/>
    <col min="4095" max="4095" width="6.625" style="198" customWidth="1"/>
    <col min="4096" max="4096" width="7.375" style="198" customWidth="1"/>
    <col min="4097" max="4097" width="6.625" style="198" customWidth="1"/>
    <col min="4098" max="4098" width="8.125" style="198" customWidth="1"/>
    <col min="4099" max="4100" width="7.375" style="198" customWidth="1"/>
    <col min="4101" max="4101" width="8.625" style="198" customWidth="1"/>
    <col min="4102" max="4102" width="6.625" style="198" customWidth="1"/>
    <col min="4103" max="4103" width="8" style="198" customWidth="1"/>
    <col min="4104" max="4104" width="7.875" style="198" customWidth="1"/>
    <col min="4105" max="4105" width="7.5" style="198" customWidth="1"/>
    <col min="4106" max="4106" width="7.875" style="198" customWidth="1"/>
    <col min="4107" max="4107" width="6.375" style="198" customWidth="1"/>
    <col min="4108" max="4108" width="6.875" style="198" customWidth="1"/>
    <col min="4109" max="4109" width="7.625" style="198" customWidth="1"/>
    <col min="4110" max="4111" width="8" style="198" customWidth="1"/>
    <col min="4112" max="4112" width="7.875" style="198" customWidth="1"/>
    <col min="4113" max="4113" width="7.125" style="198" customWidth="1"/>
    <col min="4114" max="4114" width="7" style="198" customWidth="1"/>
    <col min="4115" max="4115" width="7.375" style="198" customWidth="1"/>
    <col min="4116" max="4116" width="6.375" style="198" customWidth="1"/>
    <col min="4117" max="4117" width="7.875" style="198" customWidth="1"/>
    <col min="4118" max="4118" width="8.125" style="198" customWidth="1"/>
    <col min="4119" max="4119" width="6.375" style="198" customWidth="1"/>
    <col min="4120" max="4120" width="8.625" style="198" customWidth="1"/>
    <col min="4121" max="4121" width="8.75" style="198" customWidth="1"/>
    <col min="4122" max="4122" width="8.5" style="198" customWidth="1"/>
    <col min="4123" max="4123" width="12.625" style="198" customWidth="1"/>
    <col min="4124" max="4330" width="9" style="198"/>
    <col min="4331" max="4331" width="7.625" style="198" customWidth="1"/>
    <col min="4332" max="4332" width="19" style="198" customWidth="1"/>
    <col min="4333" max="4333" width="5.875" style="198" customWidth="1"/>
    <col min="4334" max="4335" width="7.375" style="198" customWidth="1"/>
    <col min="4336" max="4337" width="8.125" style="198" customWidth="1"/>
    <col min="4338" max="4341" width="7.375" style="198" customWidth="1"/>
    <col min="4342" max="4343" width="6.625" style="198" customWidth="1"/>
    <col min="4344" max="4344" width="8.125" style="198" customWidth="1"/>
    <col min="4345" max="4347" width="7.375" style="198" customWidth="1"/>
    <col min="4348" max="4348" width="6.625" style="198" customWidth="1"/>
    <col min="4349" max="4349" width="10.375" style="198" customWidth="1"/>
    <col min="4350" max="4350" width="13.25" style="198" customWidth="1"/>
    <col min="4351" max="4351" width="6.625" style="198" customWidth="1"/>
    <col min="4352" max="4352" width="7.375" style="198" customWidth="1"/>
    <col min="4353" max="4353" width="6.625" style="198" customWidth="1"/>
    <col min="4354" max="4354" width="8.125" style="198" customWidth="1"/>
    <col min="4355" max="4356" width="7.375" style="198" customWidth="1"/>
    <col min="4357" max="4357" width="8.625" style="198" customWidth="1"/>
    <col min="4358" max="4358" width="6.625" style="198" customWidth="1"/>
    <col min="4359" max="4359" width="8" style="198" customWidth="1"/>
    <col min="4360" max="4360" width="7.875" style="198" customWidth="1"/>
    <col min="4361" max="4361" width="7.5" style="198" customWidth="1"/>
    <col min="4362" max="4362" width="7.875" style="198" customWidth="1"/>
    <col min="4363" max="4363" width="6.375" style="198" customWidth="1"/>
    <col min="4364" max="4364" width="6.875" style="198" customWidth="1"/>
    <col min="4365" max="4365" width="7.625" style="198" customWidth="1"/>
    <col min="4366" max="4367" width="8" style="198" customWidth="1"/>
    <col min="4368" max="4368" width="7.875" style="198" customWidth="1"/>
    <col min="4369" max="4369" width="7.125" style="198" customWidth="1"/>
    <col min="4370" max="4370" width="7" style="198" customWidth="1"/>
    <col min="4371" max="4371" width="7.375" style="198" customWidth="1"/>
    <col min="4372" max="4372" width="6.375" style="198" customWidth="1"/>
    <col min="4373" max="4373" width="7.875" style="198" customWidth="1"/>
    <col min="4374" max="4374" width="8.125" style="198" customWidth="1"/>
    <col min="4375" max="4375" width="6.375" style="198" customWidth="1"/>
    <col min="4376" max="4376" width="8.625" style="198" customWidth="1"/>
    <col min="4377" max="4377" width="8.75" style="198" customWidth="1"/>
    <col min="4378" max="4378" width="8.5" style="198" customWidth="1"/>
    <col min="4379" max="4379" width="12.625" style="198" customWidth="1"/>
    <col min="4380" max="4586" width="9" style="198"/>
    <col min="4587" max="4587" width="7.625" style="198" customWidth="1"/>
    <col min="4588" max="4588" width="19" style="198" customWidth="1"/>
    <col min="4589" max="4589" width="5.875" style="198" customWidth="1"/>
    <col min="4590" max="4591" width="7.375" style="198" customWidth="1"/>
    <col min="4592" max="4593" width="8.125" style="198" customWidth="1"/>
    <col min="4594" max="4597" width="7.375" style="198" customWidth="1"/>
    <col min="4598" max="4599" width="6.625" style="198" customWidth="1"/>
    <col min="4600" max="4600" width="8.125" style="198" customWidth="1"/>
    <col min="4601" max="4603" width="7.375" style="198" customWidth="1"/>
    <col min="4604" max="4604" width="6.625" style="198" customWidth="1"/>
    <col min="4605" max="4605" width="10.375" style="198" customWidth="1"/>
    <col min="4606" max="4606" width="13.25" style="198" customWidth="1"/>
    <col min="4607" max="4607" width="6.625" style="198" customWidth="1"/>
    <col min="4608" max="4608" width="7.375" style="198" customWidth="1"/>
    <col min="4609" max="4609" width="6.625" style="198" customWidth="1"/>
    <col min="4610" max="4610" width="8.125" style="198" customWidth="1"/>
    <col min="4611" max="4612" width="7.375" style="198" customWidth="1"/>
    <col min="4613" max="4613" width="8.625" style="198" customWidth="1"/>
    <col min="4614" max="4614" width="6.625" style="198" customWidth="1"/>
    <col min="4615" max="4615" width="8" style="198" customWidth="1"/>
    <col min="4616" max="4616" width="7.875" style="198" customWidth="1"/>
    <col min="4617" max="4617" width="7.5" style="198" customWidth="1"/>
    <col min="4618" max="4618" width="7.875" style="198" customWidth="1"/>
    <col min="4619" max="4619" width="6.375" style="198" customWidth="1"/>
    <col min="4620" max="4620" width="6.875" style="198" customWidth="1"/>
    <col min="4621" max="4621" width="7.625" style="198" customWidth="1"/>
    <col min="4622" max="4623" width="8" style="198" customWidth="1"/>
    <col min="4624" max="4624" width="7.875" style="198" customWidth="1"/>
    <col min="4625" max="4625" width="7.125" style="198" customWidth="1"/>
    <col min="4626" max="4626" width="7" style="198" customWidth="1"/>
    <col min="4627" max="4627" width="7.375" style="198" customWidth="1"/>
    <col min="4628" max="4628" width="6.375" style="198" customWidth="1"/>
    <col min="4629" max="4629" width="7.875" style="198" customWidth="1"/>
    <col min="4630" max="4630" width="8.125" style="198" customWidth="1"/>
    <col min="4631" max="4631" width="6.375" style="198" customWidth="1"/>
    <col min="4632" max="4632" width="8.625" style="198" customWidth="1"/>
    <col min="4633" max="4633" width="8.75" style="198" customWidth="1"/>
    <col min="4634" max="4634" width="8.5" style="198" customWidth="1"/>
    <col min="4635" max="4635" width="12.625" style="198" customWidth="1"/>
    <col min="4636" max="4842" width="9" style="198"/>
    <col min="4843" max="4843" width="7.625" style="198" customWidth="1"/>
    <col min="4844" max="4844" width="19" style="198" customWidth="1"/>
    <col min="4845" max="4845" width="5.875" style="198" customWidth="1"/>
    <col min="4846" max="4847" width="7.375" style="198" customWidth="1"/>
    <col min="4848" max="4849" width="8.125" style="198" customWidth="1"/>
    <col min="4850" max="4853" width="7.375" style="198" customWidth="1"/>
    <col min="4854" max="4855" width="6.625" style="198" customWidth="1"/>
    <col min="4856" max="4856" width="8.125" style="198" customWidth="1"/>
    <col min="4857" max="4859" width="7.375" style="198" customWidth="1"/>
    <col min="4860" max="4860" width="6.625" style="198" customWidth="1"/>
    <col min="4861" max="4861" width="10.375" style="198" customWidth="1"/>
    <col min="4862" max="4862" width="13.25" style="198" customWidth="1"/>
    <col min="4863" max="4863" width="6.625" style="198" customWidth="1"/>
    <col min="4864" max="4864" width="7.375" style="198" customWidth="1"/>
    <col min="4865" max="4865" width="6.625" style="198" customWidth="1"/>
    <col min="4866" max="4866" width="8.125" style="198" customWidth="1"/>
    <col min="4867" max="4868" width="7.375" style="198" customWidth="1"/>
    <col min="4869" max="4869" width="8.625" style="198" customWidth="1"/>
    <col min="4870" max="4870" width="6.625" style="198" customWidth="1"/>
    <col min="4871" max="4871" width="8" style="198" customWidth="1"/>
    <col min="4872" max="4872" width="7.875" style="198" customWidth="1"/>
    <col min="4873" max="4873" width="7.5" style="198" customWidth="1"/>
    <col min="4874" max="4874" width="7.875" style="198" customWidth="1"/>
    <col min="4875" max="4875" width="6.375" style="198" customWidth="1"/>
    <col min="4876" max="4876" width="6.875" style="198" customWidth="1"/>
    <col min="4877" max="4877" width="7.625" style="198" customWidth="1"/>
    <col min="4878" max="4879" width="8" style="198" customWidth="1"/>
    <col min="4880" max="4880" width="7.875" style="198" customWidth="1"/>
    <col min="4881" max="4881" width="7.125" style="198" customWidth="1"/>
    <col min="4882" max="4882" width="7" style="198" customWidth="1"/>
    <col min="4883" max="4883" width="7.375" style="198" customWidth="1"/>
    <col min="4884" max="4884" width="6.375" style="198" customWidth="1"/>
    <col min="4885" max="4885" width="7.875" style="198" customWidth="1"/>
    <col min="4886" max="4886" width="8.125" style="198" customWidth="1"/>
    <col min="4887" max="4887" width="6.375" style="198" customWidth="1"/>
    <col min="4888" max="4888" width="8.625" style="198" customWidth="1"/>
    <col min="4889" max="4889" width="8.75" style="198" customWidth="1"/>
    <col min="4890" max="4890" width="8.5" style="198" customWidth="1"/>
    <col min="4891" max="4891" width="12.625" style="198" customWidth="1"/>
    <col min="4892" max="5098" width="9" style="198"/>
    <col min="5099" max="5099" width="7.625" style="198" customWidth="1"/>
    <col min="5100" max="5100" width="19" style="198" customWidth="1"/>
    <col min="5101" max="5101" width="5.875" style="198" customWidth="1"/>
    <col min="5102" max="5103" width="7.375" style="198" customWidth="1"/>
    <col min="5104" max="5105" width="8.125" style="198" customWidth="1"/>
    <col min="5106" max="5109" width="7.375" style="198" customWidth="1"/>
    <col min="5110" max="5111" width="6.625" style="198" customWidth="1"/>
    <col min="5112" max="5112" width="8.125" style="198" customWidth="1"/>
    <col min="5113" max="5115" width="7.375" style="198" customWidth="1"/>
    <col min="5116" max="5116" width="6.625" style="198" customWidth="1"/>
    <col min="5117" max="5117" width="10.375" style="198" customWidth="1"/>
    <col min="5118" max="5118" width="13.25" style="198" customWidth="1"/>
    <col min="5119" max="5119" width="6.625" style="198" customWidth="1"/>
    <col min="5120" max="5120" width="7.375" style="198" customWidth="1"/>
    <col min="5121" max="5121" width="6.625" style="198" customWidth="1"/>
    <col min="5122" max="5122" width="8.125" style="198" customWidth="1"/>
    <col min="5123" max="5124" width="7.375" style="198" customWidth="1"/>
    <col min="5125" max="5125" width="8.625" style="198" customWidth="1"/>
    <col min="5126" max="5126" width="6.625" style="198" customWidth="1"/>
    <col min="5127" max="5127" width="8" style="198" customWidth="1"/>
    <col min="5128" max="5128" width="7.875" style="198" customWidth="1"/>
    <col min="5129" max="5129" width="7.5" style="198" customWidth="1"/>
    <col min="5130" max="5130" width="7.875" style="198" customWidth="1"/>
    <col min="5131" max="5131" width="6.375" style="198" customWidth="1"/>
    <col min="5132" max="5132" width="6.875" style="198" customWidth="1"/>
    <col min="5133" max="5133" width="7.625" style="198" customWidth="1"/>
    <col min="5134" max="5135" width="8" style="198" customWidth="1"/>
    <col min="5136" max="5136" width="7.875" style="198" customWidth="1"/>
    <col min="5137" max="5137" width="7.125" style="198" customWidth="1"/>
    <col min="5138" max="5138" width="7" style="198" customWidth="1"/>
    <col min="5139" max="5139" width="7.375" style="198" customWidth="1"/>
    <col min="5140" max="5140" width="6.375" style="198" customWidth="1"/>
    <col min="5141" max="5141" width="7.875" style="198" customWidth="1"/>
    <col min="5142" max="5142" width="8.125" style="198" customWidth="1"/>
    <col min="5143" max="5143" width="6.375" style="198" customWidth="1"/>
    <col min="5144" max="5144" width="8.625" style="198" customWidth="1"/>
    <col min="5145" max="5145" width="8.75" style="198" customWidth="1"/>
    <col min="5146" max="5146" width="8.5" style="198" customWidth="1"/>
    <col min="5147" max="5147" width="12.625" style="198" customWidth="1"/>
    <col min="5148" max="5354" width="9" style="198"/>
    <col min="5355" max="5355" width="7.625" style="198" customWidth="1"/>
    <col min="5356" max="5356" width="19" style="198" customWidth="1"/>
    <col min="5357" max="5357" width="5.875" style="198" customWidth="1"/>
    <col min="5358" max="5359" width="7.375" style="198" customWidth="1"/>
    <col min="5360" max="5361" width="8.125" style="198" customWidth="1"/>
    <col min="5362" max="5365" width="7.375" style="198" customWidth="1"/>
    <col min="5366" max="5367" width="6.625" style="198" customWidth="1"/>
    <col min="5368" max="5368" width="8.125" style="198" customWidth="1"/>
    <col min="5369" max="5371" width="7.375" style="198" customWidth="1"/>
    <col min="5372" max="5372" width="6.625" style="198" customWidth="1"/>
    <col min="5373" max="5373" width="10.375" style="198" customWidth="1"/>
    <col min="5374" max="5374" width="13.25" style="198" customWidth="1"/>
    <col min="5375" max="5375" width="6.625" style="198" customWidth="1"/>
    <col min="5376" max="5376" width="7.375" style="198" customWidth="1"/>
    <col min="5377" max="5377" width="6.625" style="198" customWidth="1"/>
    <col min="5378" max="5378" width="8.125" style="198" customWidth="1"/>
    <col min="5379" max="5380" width="7.375" style="198" customWidth="1"/>
    <col min="5381" max="5381" width="8.625" style="198" customWidth="1"/>
    <col min="5382" max="5382" width="6.625" style="198" customWidth="1"/>
    <col min="5383" max="5383" width="8" style="198" customWidth="1"/>
    <col min="5384" max="5384" width="7.875" style="198" customWidth="1"/>
    <col min="5385" max="5385" width="7.5" style="198" customWidth="1"/>
    <col min="5386" max="5386" width="7.875" style="198" customWidth="1"/>
    <col min="5387" max="5387" width="6.375" style="198" customWidth="1"/>
    <col min="5388" max="5388" width="6.875" style="198" customWidth="1"/>
    <col min="5389" max="5389" width="7.625" style="198" customWidth="1"/>
    <col min="5390" max="5391" width="8" style="198" customWidth="1"/>
    <col min="5392" max="5392" width="7.875" style="198" customWidth="1"/>
    <col min="5393" max="5393" width="7.125" style="198" customWidth="1"/>
    <col min="5394" max="5394" width="7" style="198" customWidth="1"/>
    <col min="5395" max="5395" width="7.375" style="198" customWidth="1"/>
    <col min="5396" max="5396" width="6.375" style="198" customWidth="1"/>
    <col min="5397" max="5397" width="7.875" style="198" customWidth="1"/>
    <col min="5398" max="5398" width="8.125" style="198" customWidth="1"/>
    <col min="5399" max="5399" width="6.375" style="198" customWidth="1"/>
    <col min="5400" max="5400" width="8.625" style="198" customWidth="1"/>
    <col min="5401" max="5401" width="8.75" style="198" customWidth="1"/>
    <col min="5402" max="5402" width="8.5" style="198" customWidth="1"/>
    <col min="5403" max="5403" width="12.625" style="198" customWidth="1"/>
    <col min="5404" max="5610" width="9" style="198"/>
    <col min="5611" max="5611" width="7.625" style="198" customWidth="1"/>
    <col min="5612" max="5612" width="19" style="198" customWidth="1"/>
    <col min="5613" max="5613" width="5.875" style="198" customWidth="1"/>
    <col min="5614" max="5615" width="7.375" style="198" customWidth="1"/>
    <col min="5616" max="5617" width="8.125" style="198" customWidth="1"/>
    <col min="5618" max="5621" width="7.375" style="198" customWidth="1"/>
    <col min="5622" max="5623" width="6.625" style="198" customWidth="1"/>
    <col min="5624" max="5624" width="8.125" style="198" customWidth="1"/>
    <col min="5625" max="5627" width="7.375" style="198" customWidth="1"/>
    <col min="5628" max="5628" width="6.625" style="198" customWidth="1"/>
    <col min="5629" max="5629" width="10.375" style="198" customWidth="1"/>
    <col min="5630" max="5630" width="13.25" style="198" customWidth="1"/>
    <col min="5631" max="5631" width="6.625" style="198" customWidth="1"/>
    <col min="5632" max="5632" width="7.375" style="198" customWidth="1"/>
    <col min="5633" max="5633" width="6.625" style="198" customWidth="1"/>
    <col min="5634" max="5634" width="8.125" style="198" customWidth="1"/>
    <col min="5635" max="5636" width="7.375" style="198" customWidth="1"/>
    <col min="5637" max="5637" width="8.625" style="198" customWidth="1"/>
    <col min="5638" max="5638" width="6.625" style="198" customWidth="1"/>
    <col min="5639" max="5639" width="8" style="198" customWidth="1"/>
    <col min="5640" max="5640" width="7.875" style="198" customWidth="1"/>
    <col min="5641" max="5641" width="7.5" style="198" customWidth="1"/>
    <col min="5642" max="5642" width="7.875" style="198" customWidth="1"/>
    <col min="5643" max="5643" width="6.375" style="198" customWidth="1"/>
    <col min="5644" max="5644" width="6.875" style="198" customWidth="1"/>
    <col min="5645" max="5645" width="7.625" style="198" customWidth="1"/>
    <col min="5646" max="5647" width="8" style="198" customWidth="1"/>
    <col min="5648" max="5648" width="7.875" style="198" customWidth="1"/>
    <col min="5649" max="5649" width="7.125" style="198" customWidth="1"/>
    <col min="5650" max="5650" width="7" style="198" customWidth="1"/>
    <col min="5651" max="5651" width="7.375" style="198" customWidth="1"/>
    <col min="5652" max="5652" width="6.375" style="198" customWidth="1"/>
    <col min="5653" max="5653" width="7.875" style="198" customWidth="1"/>
    <col min="5654" max="5654" width="8.125" style="198" customWidth="1"/>
    <col min="5655" max="5655" width="6.375" style="198" customWidth="1"/>
    <col min="5656" max="5656" width="8.625" style="198" customWidth="1"/>
    <col min="5657" max="5657" width="8.75" style="198" customWidth="1"/>
    <col min="5658" max="5658" width="8.5" style="198" customWidth="1"/>
    <col min="5659" max="5659" width="12.625" style="198" customWidth="1"/>
    <col min="5660" max="5866" width="9" style="198"/>
    <col min="5867" max="5867" width="7.625" style="198" customWidth="1"/>
    <col min="5868" max="5868" width="19" style="198" customWidth="1"/>
    <col min="5869" max="5869" width="5.875" style="198" customWidth="1"/>
    <col min="5870" max="5871" width="7.375" style="198" customWidth="1"/>
    <col min="5872" max="5873" width="8.125" style="198" customWidth="1"/>
    <col min="5874" max="5877" width="7.375" style="198" customWidth="1"/>
    <col min="5878" max="5879" width="6.625" style="198" customWidth="1"/>
    <col min="5880" max="5880" width="8.125" style="198" customWidth="1"/>
    <col min="5881" max="5883" width="7.375" style="198" customWidth="1"/>
    <col min="5884" max="5884" width="6.625" style="198" customWidth="1"/>
    <col min="5885" max="5885" width="10.375" style="198" customWidth="1"/>
    <col min="5886" max="5886" width="13.25" style="198" customWidth="1"/>
    <col min="5887" max="5887" width="6.625" style="198" customWidth="1"/>
    <col min="5888" max="5888" width="7.375" style="198" customWidth="1"/>
    <col min="5889" max="5889" width="6.625" style="198" customWidth="1"/>
    <col min="5890" max="5890" width="8.125" style="198" customWidth="1"/>
    <col min="5891" max="5892" width="7.375" style="198" customWidth="1"/>
    <col min="5893" max="5893" width="8.625" style="198" customWidth="1"/>
    <col min="5894" max="5894" width="6.625" style="198" customWidth="1"/>
    <col min="5895" max="5895" width="8" style="198" customWidth="1"/>
    <col min="5896" max="5896" width="7.875" style="198" customWidth="1"/>
    <col min="5897" max="5897" width="7.5" style="198" customWidth="1"/>
    <col min="5898" max="5898" width="7.875" style="198" customWidth="1"/>
    <col min="5899" max="5899" width="6.375" style="198" customWidth="1"/>
    <col min="5900" max="5900" width="6.875" style="198" customWidth="1"/>
    <col min="5901" max="5901" width="7.625" style="198" customWidth="1"/>
    <col min="5902" max="5903" width="8" style="198" customWidth="1"/>
    <col min="5904" max="5904" width="7.875" style="198" customWidth="1"/>
    <col min="5905" max="5905" width="7.125" style="198" customWidth="1"/>
    <col min="5906" max="5906" width="7" style="198" customWidth="1"/>
    <col min="5907" max="5907" width="7.375" style="198" customWidth="1"/>
    <col min="5908" max="5908" width="6.375" style="198" customWidth="1"/>
    <col min="5909" max="5909" width="7.875" style="198" customWidth="1"/>
    <col min="5910" max="5910" width="8.125" style="198" customWidth="1"/>
    <col min="5911" max="5911" width="6.375" style="198" customWidth="1"/>
    <col min="5912" max="5912" width="8.625" style="198" customWidth="1"/>
    <col min="5913" max="5913" width="8.75" style="198" customWidth="1"/>
    <col min="5914" max="5914" width="8.5" style="198" customWidth="1"/>
    <col min="5915" max="5915" width="12.625" style="198" customWidth="1"/>
    <col min="5916" max="6122" width="9" style="198"/>
    <col min="6123" max="6123" width="7.625" style="198" customWidth="1"/>
    <col min="6124" max="6124" width="19" style="198" customWidth="1"/>
    <col min="6125" max="6125" width="5.875" style="198" customWidth="1"/>
    <col min="6126" max="6127" width="7.375" style="198" customWidth="1"/>
    <col min="6128" max="6129" width="8.125" style="198" customWidth="1"/>
    <col min="6130" max="6133" width="7.375" style="198" customWidth="1"/>
    <col min="6134" max="6135" width="6.625" style="198" customWidth="1"/>
    <col min="6136" max="6136" width="8.125" style="198" customWidth="1"/>
    <col min="6137" max="6139" width="7.375" style="198" customWidth="1"/>
    <col min="6140" max="6140" width="6.625" style="198" customWidth="1"/>
    <col min="6141" max="6141" width="10.375" style="198" customWidth="1"/>
    <col min="6142" max="6142" width="13.25" style="198" customWidth="1"/>
    <col min="6143" max="6143" width="6.625" style="198" customWidth="1"/>
    <col min="6144" max="6144" width="7.375" style="198" customWidth="1"/>
    <col min="6145" max="6145" width="6.625" style="198" customWidth="1"/>
    <col min="6146" max="6146" width="8.125" style="198" customWidth="1"/>
    <col min="6147" max="6148" width="7.375" style="198" customWidth="1"/>
    <col min="6149" max="6149" width="8.625" style="198" customWidth="1"/>
    <col min="6150" max="6150" width="6.625" style="198" customWidth="1"/>
    <col min="6151" max="6151" width="8" style="198" customWidth="1"/>
    <col min="6152" max="6152" width="7.875" style="198" customWidth="1"/>
    <col min="6153" max="6153" width="7.5" style="198" customWidth="1"/>
    <col min="6154" max="6154" width="7.875" style="198" customWidth="1"/>
    <col min="6155" max="6155" width="6.375" style="198" customWidth="1"/>
    <col min="6156" max="6156" width="6.875" style="198" customWidth="1"/>
    <col min="6157" max="6157" width="7.625" style="198" customWidth="1"/>
    <col min="6158" max="6159" width="8" style="198" customWidth="1"/>
    <col min="6160" max="6160" width="7.875" style="198" customWidth="1"/>
    <col min="6161" max="6161" width="7.125" style="198" customWidth="1"/>
    <col min="6162" max="6162" width="7" style="198" customWidth="1"/>
    <col min="6163" max="6163" width="7.375" style="198" customWidth="1"/>
    <col min="6164" max="6164" width="6.375" style="198" customWidth="1"/>
    <col min="6165" max="6165" width="7.875" style="198" customWidth="1"/>
    <col min="6166" max="6166" width="8.125" style="198" customWidth="1"/>
    <col min="6167" max="6167" width="6.375" style="198" customWidth="1"/>
    <col min="6168" max="6168" width="8.625" style="198" customWidth="1"/>
    <col min="6169" max="6169" width="8.75" style="198" customWidth="1"/>
    <col min="6170" max="6170" width="8.5" style="198" customWidth="1"/>
    <col min="6171" max="6171" width="12.625" style="198" customWidth="1"/>
    <col min="6172" max="6378" width="9" style="198"/>
    <col min="6379" max="6379" width="7.625" style="198" customWidth="1"/>
    <col min="6380" max="6380" width="19" style="198" customWidth="1"/>
    <col min="6381" max="6381" width="5.875" style="198" customWidth="1"/>
    <col min="6382" max="6383" width="7.375" style="198" customWidth="1"/>
    <col min="6384" max="6385" width="8.125" style="198" customWidth="1"/>
    <col min="6386" max="6389" width="7.375" style="198" customWidth="1"/>
    <col min="6390" max="6391" width="6.625" style="198" customWidth="1"/>
    <col min="6392" max="6392" width="8.125" style="198" customWidth="1"/>
    <col min="6393" max="6395" width="7.375" style="198" customWidth="1"/>
    <col min="6396" max="6396" width="6.625" style="198" customWidth="1"/>
    <col min="6397" max="6397" width="10.375" style="198" customWidth="1"/>
    <col min="6398" max="6398" width="13.25" style="198" customWidth="1"/>
    <col min="6399" max="6399" width="6.625" style="198" customWidth="1"/>
    <col min="6400" max="6400" width="7.375" style="198" customWidth="1"/>
    <col min="6401" max="6401" width="6.625" style="198" customWidth="1"/>
    <col min="6402" max="6402" width="8.125" style="198" customWidth="1"/>
    <col min="6403" max="6404" width="7.375" style="198" customWidth="1"/>
    <col min="6405" max="6405" width="8.625" style="198" customWidth="1"/>
    <col min="6406" max="6406" width="6.625" style="198" customWidth="1"/>
    <col min="6407" max="6407" width="8" style="198" customWidth="1"/>
    <col min="6408" max="6408" width="7.875" style="198" customWidth="1"/>
    <col min="6409" max="6409" width="7.5" style="198" customWidth="1"/>
    <col min="6410" max="6410" width="7.875" style="198" customWidth="1"/>
    <col min="6411" max="6411" width="6.375" style="198" customWidth="1"/>
    <col min="6412" max="6412" width="6.875" style="198" customWidth="1"/>
    <col min="6413" max="6413" width="7.625" style="198" customWidth="1"/>
    <col min="6414" max="6415" width="8" style="198" customWidth="1"/>
    <col min="6416" max="6416" width="7.875" style="198" customWidth="1"/>
    <col min="6417" max="6417" width="7.125" style="198" customWidth="1"/>
    <col min="6418" max="6418" width="7" style="198" customWidth="1"/>
    <col min="6419" max="6419" width="7.375" style="198" customWidth="1"/>
    <col min="6420" max="6420" width="6.375" style="198" customWidth="1"/>
    <col min="6421" max="6421" width="7.875" style="198" customWidth="1"/>
    <col min="6422" max="6422" width="8.125" style="198" customWidth="1"/>
    <col min="6423" max="6423" width="6.375" style="198" customWidth="1"/>
    <col min="6424" max="6424" width="8.625" style="198" customWidth="1"/>
    <col min="6425" max="6425" width="8.75" style="198" customWidth="1"/>
    <col min="6426" max="6426" width="8.5" style="198" customWidth="1"/>
    <col min="6427" max="6427" width="12.625" style="198" customWidth="1"/>
    <col min="6428" max="6634" width="9" style="198"/>
    <col min="6635" max="6635" width="7.625" style="198" customWidth="1"/>
    <col min="6636" max="6636" width="19" style="198" customWidth="1"/>
    <col min="6637" max="6637" width="5.875" style="198" customWidth="1"/>
    <col min="6638" max="6639" width="7.375" style="198" customWidth="1"/>
    <col min="6640" max="6641" width="8.125" style="198" customWidth="1"/>
    <col min="6642" max="6645" width="7.375" style="198" customWidth="1"/>
    <col min="6646" max="6647" width="6.625" style="198" customWidth="1"/>
    <col min="6648" max="6648" width="8.125" style="198" customWidth="1"/>
    <col min="6649" max="6651" width="7.375" style="198" customWidth="1"/>
    <col min="6652" max="6652" width="6.625" style="198" customWidth="1"/>
    <col min="6653" max="6653" width="10.375" style="198" customWidth="1"/>
    <col min="6654" max="6654" width="13.25" style="198" customWidth="1"/>
    <col min="6655" max="6655" width="6.625" style="198" customWidth="1"/>
    <col min="6656" max="6656" width="7.375" style="198" customWidth="1"/>
    <col min="6657" max="6657" width="6.625" style="198" customWidth="1"/>
    <col min="6658" max="6658" width="8.125" style="198" customWidth="1"/>
    <col min="6659" max="6660" width="7.375" style="198" customWidth="1"/>
    <col min="6661" max="6661" width="8.625" style="198" customWidth="1"/>
    <col min="6662" max="6662" width="6.625" style="198" customWidth="1"/>
    <col min="6663" max="6663" width="8" style="198" customWidth="1"/>
    <col min="6664" max="6664" width="7.875" style="198" customWidth="1"/>
    <col min="6665" max="6665" width="7.5" style="198" customWidth="1"/>
    <col min="6666" max="6666" width="7.875" style="198" customWidth="1"/>
    <col min="6667" max="6667" width="6.375" style="198" customWidth="1"/>
    <col min="6668" max="6668" width="6.875" style="198" customWidth="1"/>
    <col min="6669" max="6669" width="7.625" style="198" customWidth="1"/>
    <col min="6670" max="6671" width="8" style="198" customWidth="1"/>
    <col min="6672" max="6672" width="7.875" style="198" customWidth="1"/>
    <col min="6673" max="6673" width="7.125" style="198" customWidth="1"/>
    <col min="6674" max="6674" width="7" style="198" customWidth="1"/>
    <col min="6675" max="6675" width="7.375" style="198" customWidth="1"/>
    <col min="6676" max="6676" width="6.375" style="198" customWidth="1"/>
    <col min="6677" max="6677" width="7.875" style="198" customWidth="1"/>
    <col min="6678" max="6678" width="8.125" style="198" customWidth="1"/>
    <col min="6679" max="6679" width="6.375" style="198" customWidth="1"/>
    <col min="6680" max="6680" width="8.625" style="198" customWidth="1"/>
    <col min="6681" max="6681" width="8.75" style="198" customWidth="1"/>
    <col min="6682" max="6682" width="8.5" style="198" customWidth="1"/>
    <col min="6683" max="6683" width="12.625" style="198" customWidth="1"/>
    <col min="6684" max="6890" width="9" style="198"/>
    <col min="6891" max="6891" width="7.625" style="198" customWidth="1"/>
    <col min="6892" max="6892" width="19" style="198" customWidth="1"/>
    <col min="6893" max="6893" width="5.875" style="198" customWidth="1"/>
    <col min="6894" max="6895" width="7.375" style="198" customWidth="1"/>
    <col min="6896" max="6897" width="8.125" style="198" customWidth="1"/>
    <col min="6898" max="6901" width="7.375" style="198" customWidth="1"/>
    <col min="6902" max="6903" width="6.625" style="198" customWidth="1"/>
    <col min="6904" max="6904" width="8.125" style="198" customWidth="1"/>
    <col min="6905" max="6907" width="7.375" style="198" customWidth="1"/>
    <col min="6908" max="6908" width="6.625" style="198" customWidth="1"/>
    <col min="6909" max="6909" width="10.375" style="198" customWidth="1"/>
    <col min="6910" max="6910" width="13.25" style="198" customWidth="1"/>
    <col min="6911" max="6911" width="6.625" style="198" customWidth="1"/>
    <col min="6912" max="6912" width="7.375" style="198" customWidth="1"/>
    <col min="6913" max="6913" width="6.625" style="198" customWidth="1"/>
    <col min="6914" max="6914" width="8.125" style="198" customWidth="1"/>
    <col min="6915" max="6916" width="7.375" style="198" customWidth="1"/>
    <col min="6917" max="6917" width="8.625" style="198" customWidth="1"/>
    <col min="6918" max="6918" width="6.625" style="198" customWidth="1"/>
    <col min="6919" max="6919" width="8" style="198" customWidth="1"/>
    <col min="6920" max="6920" width="7.875" style="198" customWidth="1"/>
    <col min="6921" max="6921" width="7.5" style="198" customWidth="1"/>
    <col min="6922" max="6922" width="7.875" style="198" customWidth="1"/>
    <col min="6923" max="6923" width="6.375" style="198" customWidth="1"/>
    <col min="6924" max="6924" width="6.875" style="198" customWidth="1"/>
    <col min="6925" max="6925" width="7.625" style="198" customWidth="1"/>
    <col min="6926" max="6927" width="8" style="198" customWidth="1"/>
    <col min="6928" max="6928" width="7.875" style="198" customWidth="1"/>
    <col min="6929" max="6929" width="7.125" style="198" customWidth="1"/>
    <col min="6930" max="6930" width="7" style="198" customWidth="1"/>
    <col min="6931" max="6931" width="7.375" style="198" customWidth="1"/>
    <col min="6932" max="6932" width="6.375" style="198" customWidth="1"/>
    <col min="6933" max="6933" width="7.875" style="198" customWidth="1"/>
    <col min="6934" max="6934" width="8.125" style="198" customWidth="1"/>
    <col min="6935" max="6935" width="6.375" style="198" customWidth="1"/>
    <col min="6936" max="6936" width="8.625" style="198" customWidth="1"/>
    <col min="6937" max="6937" width="8.75" style="198" customWidth="1"/>
    <col min="6938" max="6938" width="8.5" style="198" customWidth="1"/>
    <col min="6939" max="6939" width="12.625" style="198" customWidth="1"/>
    <col min="6940" max="7146" width="9" style="198"/>
    <col min="7147" max="7147" width="7.625" style="198" customWidth="1"/>
    <col min="7148" max="7148" width="19" style="198" customWidth="1"/>
    <col min="7149" max="7149" width="5.875" style="198" customWidth="1"/>
    <col min="7150" max="7151" width="7.375" style="198" customWidth="1"/>
    <col min="7152" max="7153" width="8.125" style="198" customWidth="1"/>
    <col min="7154" max="7157" width="7.375" style="198" customWidth="1"/>
    <col min="7158" max="7159" width="6.625" style="198" customWidth="1"/>
    <col min="7160" max="7160" width="8.125" style="198" customWidth="1"/>
    <col min="7161" max="7163" width="7.375" style="198" customWidth="1"/>
    <col min="7164" max="7164" width="6.625" style="198" customWidth="1"/>
    <col min="7165" max="7165" width="10.375" style="198" customWidth="1"/>
    <col min="7166" max="7166" width="13.25" style="198" customWidth="1"/>
    <col min="7167" max="7167" width="6.625" style="198" customWidth="1"/>
    <col min="7168" max="7168" width="7.375" style="198" customWidth="1"/>
    <col min="7169" max="7169" width="6.625" style="198" customWidth="1"/>
    <col min="7170" max="7170" width="8.125" style="198" customWidth="1"/>
    <col min="7171" max="7172" width="7.375" style="198" customWidth="1"/>
    <col min="7173" max="7173" width="8.625" style="198" customWidth="1"/>
    <col min="7174" max="7174" width="6.625" style="198" customWidth="1"/>
    <col min="7175" max="7175" width="8" style="198" customWidth="1"/>
    <col min="7176" max="7176" width="7.875" style="198" customWidth="1"/>
    <col min="7177" max="7177" width="7.5" style="198" customWidth="1"/>
    <col min="7178" max="7178" width="7.875" style="198" customWidth="1"/>
    <col min="7179" max="7179" width="6.375" style="198" customWidth="1"/>
    <col min="7180" max="7180" width="6.875" style="198" customWidth="1"/>
    <col min="7181" max="7181" width="7.625" style="198" customWidth="1"/>
    <col min="7182" max="7183" width="8" style="198" customWidth="1"/>
    <col min="7184" max="7184" width="7.875" style="198" customWidth="1"/>
    <col min="7185" max="7185" width="7.125" style="198" customWidth="1"/>
    <col min="7186" max="7186" width="7" style="198" customWidth="1"/>
    <col min="7187" max="7187" width="7.375" style="198" customWidth="1"/>
    <col min="7188" max="7188" width="6.375" style="198" customWidth="1"/>
    <col min="7189" max="7189" width="7.875" style="198" customWidth="1"/>
    <col min="7190" max="7190" width="8.125" style="198" customWidth="1"/>
    <col min="7191" max="7191" width="6.375" style="198" customWidth="1"/>
    <col min="7192" max="7192" width="8.625" style="198" customWidth="1"/>
    <col min="7193" max="7193" width="8.75" style="198" customWidth="1"/>
    <col min="7194" max="7194" width="8.5" style="198" customWidth="1"/>
    <col min="7195" max="7195" width="12.625" style="198" customWidth="1"/>
    <col min="7196" max="7402" width="9" style="198"/>
    <col min="7403" max="7403" width="7.625" style="198" customWidth="1"/>
    <col min="7404" max="7404" width="19" style="198" customWidth="1"/>
    <col min="7405" max="7405" width="5.875" style="198" customWidth="1"/>
    <col min="7406" max="7407" width="7.375" style="198" customWidth="1"/>
    <col min="7408" max="7409" width="8.125" style="198" customWidth="1"/>
    <col min="7410" max="7413" width="7.375" style="198" customWidth="1"/>
    <col min="7414" max="7415" width="6.625" style="198" customWidth="1"/>
    <col min="7416" max="7416" width="8.125" style="198" customWidth="1"/>
    <col min="7417" max="7419" width="7.375" style="198" customWidth="1"/>
    <col min="7420" max="7420" width="6.625" style="198" customWidth="1"/>
    <col min="7421" max="7421" width="10.375" style="198" customWidth="1"/>
    <col min="7422" max="7422" width="13.25" style="198" customWidth="1"/>
    <col min="7423" max="7423" width="6.625" style="198" customWidth="1"/>
    <col min="7424" max="7424" width="7.375" style="198" customWidth="1"/>
    <col min="7425" max="7425" width="6.625" style="198" customWidth="1"/>
    <col min="7426" max="7426" width="8.125" style="198" customWidth="1"/>
    <col min="7427" max="7428" width="7.375" style="198" customWidth="1"/>
    <col min="7429" max="7429" width="8.625" style="198" customWidth="1"/>
    <col min="7430" max="7430" width="6.625" style="198" customWidth="1"/>
    <col min="7431" max="7431" width="8" style="198" customWidth="1"/>
    <col min="7432" max="7432" width="7.875" style="198" customWidth="1"/>
    <col min="7433" max="7433" width="7.5" style="198" customWidth="1"/>
    <col min="7434" max="7434" width="7.875" style="198" customWidth="1"/>
    <col min="7435" max="7435" width="6.375" style="198" customWidth="1"/>
    <col min="7436" max="7436" width="6.875" style="198" customWidth="1"/>
    <col min="7437" max="7437" width="7.625" style="198" customWidth="1"/>
    <col min="7438" max="7439" width="8" style="198" customWidth="1"/>
    <col min="7440" max="7440" width="7.875" style="198" customWidth="1"/>
    <col min="7441" max="7441" width="7.125" style="198" customWidth="1"/>
    <col min="7442" max="7442" width="7" style="198" customWidth="1"/>
    <col min="7443" max="7443" width="7.375" style="198" customWidth="1"/>
    <col min="7444" max="7444" width="6.375" style="198" customWidth="1"/>
    <col min="7445" max="7445" width="7.875" style="198" customWidth="1"/>
    <col min="7446" max="7446" width="8.125" style="198" customWidth="1"/>
    <col min="7447" max="7447" width="6.375" style="198" customWidth="1"/>
    <col min="7448" max="7448" width="8.625" style="198" customWidth="1"/>
    <col min="7449" max="7449" width="8.75" style="198" customWidth="1"/>
    <col min="7450" max="7450" width="8.5" style="198" customWidth="1"/>
    <col min="7451" max="7451" width="12.625" style="198" customWidth="1"/>
    <col min="7452" max="7658" width="9" style="198"/>
    <col min="7659" max="7659" width="7.625" style="198" customWidth="1"/>
    <col min="7660" max="7660" width="19" style="198" customWidth="1"/>
    <col min="7661" max="7661" width="5.875" style="198" customWidth="1"/>
    <col min="7662" max="7663" width="7.375" style="198" customWidth="1"/>
    <col min="7664" max="7665" width="8.125" style="198" customWidth="1"/>
    <col min="7666" max="7669" width="7.375" style="198" customWidth="1"/>
    <col min="7670" max="7671" width="6.625" style="198" customWidth="1"/>
    <col min="7672" max="7672" width="8.125" style="198" customWidth="1"/>
    <col min="7673" max="7675" width="7.375" style="198" customWidth="1"/>
    <col min="7676" max="7676" width="6.625" style="198" customWidth="1"/>
    <col min="7677" max="7677" width="10.375" style="198" customWidth="1"/>
    <col min="7678" max="7678" width="13.25" style="198" customWidth="1"/>
    <col min="7679" max="7679" width="6.625" style="198" customWidth="1"/>
    <col min="7680" max="7680" width="7.375" style="198" customWidth="1"/>
    <col min="7681" max="7681" width="6.625" style="198" customWidth="1"/>
    <col min="7682" max="7682" width="8.125" style="198" customWidth="1"/>
    <col min="7683" max="7684" width="7.375" style="198" customWidth="1"/>
    <col min="7685" max="7685" width="8.625" style="198" customWidth="1"/>
    <col min="7686" max="7686" width="6.625" style="198" customWidth="1"/>
    <col min="7687" max="7687" width="8" style="198" customWidth="1"/>
    <col min="7688" max="7688" width="7.875" style="198" customWidth="1"/>
    <col min="7689" max="7689" width="7.5" style="198" customWidth="1"/>
    <col min="7690" max="7690" width="7.875" style="198" customWidth="1"/>
    <col min="7691" max="7691" width="6.375" style="198" customWidth="1"/>
    <col min="7692" max="7692" width="6.875" style="198" customWidth="1"/>
    <col min="7693" max="7693" width="7.625" style="198" customWidth="1"/>
    <col min="7694" max="7695" width="8" style="198" customWidth="1"/>
    <col min="7696" max="7696" width="7.875" style="198" customWidth="1"/>
    <col min="7697" max="7697" width="7.125" style="198" customWidth="1"/>
    <col min="7698" max="7698" width="7" style="198" customWidth="1"/>
    <col min="7699" max="7699" width="7.375" style="198" customWidth="1"/>
    <col min="7700" max="7700" width="6.375" style="198" customWidth="1"/>
    <col min="7701" max="7701" width="7.875" style="198" customWidth="1"/>
    <col min="7702" max="7702" width="8.125" style="198" customWidth="1"/>
    <col min="7703" max="7703" width="6.375" style="198" customWidth="1"/>
    <col min="7704" max="7704" width="8.625" style="198" customWidth="1"/>
    <col min="7705" max="7705" width="8.75" style="198" customWidth="1"/>
    <col min="7706" max="7706" width="8.5" style="198" customWidth="1"/>
    <col min="7707" max="7707" width="12.625" style="198" customWidth="1"/>
    <col min="7708" max="7914" width="9" style="198"/>
    <col min="7915" max="7915" width="7.625" style="198" customWidth="1"/>
    <col min="7916" max="7916" width="19" style="198" customWidth="1"/>
    <col min="7917" max="7917" width="5.875" style="198" customWidth="1"/>
    <col min="7918" max="7919" width="7.375" style="198" customWidth="1"/>
    <col min="7920" max="7921" width="8.125" style="198" customWidth="1"/>
    <col min="7922" max="7925" width="7.375" style="198" customWidth="1"/>
    <col min="7926" max="7927" width="6.625" style="198" customWidth="1"/>
    <col min="7928" max="7928" width="8.125" style="198" customWidth="1"/>
    <col min="7929" max="7931" width="7.375" style="198" customWidth="1"/>
    <col min="7932" max="7932" width="6.625" style="198" customWidth="1"/>
    <col min="7933" max="7933" width="10.375" style="198" customWidth="1"/>
    <col min="7934" max="7934" width="13.25" style="198" customWidth="1"/>
    <col min="7935" max="7935" width="6.625" style="198" customWidth="1"/>
    <col min="7936" max="7936" width="7.375" style="198" customWidth="1"/>
    <col min="7937" max="7937" width="6.625" style="198" customWidth="1"/>
    <col min="7938" max="7938" width="8.125" style="198" customWidth="1"/>
    <col min="7939" max="7940" width="7.375" style="198" customWidth="1"/>
    <col min="7941" max="7941" width="8.625" style="198" customWidth="1"/>
    <col min="7942" max="7942" width="6.625" style="198" customWidth="1"/>
    <col min="7943" max="7943" width="8" style="198" customWidth="1"/>
    <col min="7944" max="7944" width="7.875" style="198" customWidth="1"/>
    <col min="7945" max="7945" width="7.5" style="198" customWidth="1"/>
    <col min="7946" max="7946" width="7.875" style="198" customWidth="1"/>
    <col min="7947" max="7947" width="6.375" style="198" customWidth="1"/>
    <col min="7948" max="7948" width="6.875" style="198" customWidth="1"/>
    <col min="7949" max="7949" width="7.625" style="198" customWidth="1"/>
    <col min="7950" max="7951" width="8" style="198" customWidth="1"/>
    <col min="7952" max="7952" width="7.875" style="198" customWidth="1"/>
    <col min="7953" max="7953" width="7.125" style="198" customWidth="1"/>
    <col min="7954" max="7954" width="7" style="198" customWidth="1"/>
    <col min="7955" max="7955" width="7.375" style="198" customWidth="1"/>
    <col min="7956" max="7956" width="6.375" style="198" customWidth="1"/>
    <col min="7957" max="7957" width="7.875" style="198" customWidth="1"/>
    <col min="7958" max="7958" width="8.125" style="198" customWidth="1"/>
    <col min="7959" max="7959" width="6.375" style="198" customWidth="1"/>
    <col min="7960" max="7960" width="8.625" style="198" customWidth="1"/>
    <col min="7961" max="7961" width="8.75" style="198" customWidth="1"/>
    <col min="7962" max="7962" width="8.5" style="198" customWidth="1"/>
    <col min="7963" max="7963" width="12.625" style="198" customWidth="1"/>
    <col min="7964" max="8170" width="9" style="198"/>
    <col min="8171" max="8171" width="7.625" style="198" customWidth="1"/>
    <col min="8172" max="8172" width="19" style="198" customWidth="1"/>
    <col min="8173" max="8173" width="5.875" style="198" customWidth="1"/>
    <col min="8174" max="8175" width="7.375" style="198" customWidth="1"/>
    <col min="8176" max="8177" width="8.125" style="198" customWidth="1"/>
    <col min="8178" max="8181" width="7.375" style="198" customWidth="1"/>
    <col min="8182" max="8183" width="6.625" style="198" customWidth="1"/>
    <col min="8184" max="8184" width="8.125" style="198" customWidth="1"/>
    <col min="8185" max="8187" width="7.375" style="198" customWidth="1"/>
    <col min="8188" max="8188" width="6.625" style="198" customWidth="1"/>
    <col min="8189" max="8189" width="10.375" style="198" customWidth="1"/>
    <col min="8190" max="8190" width="13.25" style="198" customWidth="1"/>
    <col min="8191" max="8191" width="6.625" style="198" customWidth="1"/>
    <col min="8192" max="8192" width="7.375" style="198" customWidth="1"/>
    <col min="8193" max="8193" width="6.625" style="198" customWidth="1"/>
    <col min="8194" max="8194" width="8.125" style="198" customWidth="1"/>
    <col min="8195" max="8196" width="7.375" style="198" customWidth="1"/>
    <col min="8197" max="8197" width="8.625" style="198" customWidth="1"/>
    <col min="8198" max="8198" width="6.625" style="198" customWidth="1"/>
    <col min="8199" max="8199" width="8" style="198" customWidth="1"/>
    <col min="8200" max="8200" width="7.875" style="198" customWidth="1"/>
    <col min="8201" max="8201" width="7.5" style="198" customWidth="1"/>
    <col min="8202" max="8202" width="7.875" style="198" customWidth="1"/>
    <col min="8203" max="8203" width="6.375" style="198" customWidth="1"/>
    <col min="8204" max="8204" width="6.875" style="198" customWidth="1"/>
    <col min="8205" max="8205" width="7.625" style="198" customWidth="1"/>
    <col min="8206" max="8207" width="8" style="198" customWidth="1"/>
    <col min="8208" max="8208" width="7.875" style="198" customWidth="1"/>
    <col min="8209" max="8209" width="7.125" style="198" customWidth="1"/>
    <col min="8210" max="8210" width="7" style="198" customWidth="1"/>
    <col min="8211" max="8211" width="7.375" style="198" customWidth="1"/>
    <col min="8212" max="8212" width="6.375" style="198" customWidth="1"/>
    <col min="8213" max="8213" width="7.875" style="198" customWidth="1"/>
    <col min="8214" max="8214" width="8.125" style="198" customWidth="1"/>
    <col min="8215" max="8215" width="6.375" style="198" customWidth="1"/>
    <col min="8216" max="8216" width="8.625" style="198" customWidth="1"/>
    <col min="8217" max="8217" width="8.75" style="198" customWidth="1"/>
    <col min="8218" max="8218" width="8.5" style="198" customWidth="1"/>
    <col min="8219" max="8219" width="12.625" style="198" customWidth="1"/>
    <col min="8220" max="8426" width="9" style="198"/>
    <col min="8427" max="8427" width="7.625" style="198" customWidth="1"/>
    <col min="8428" max="8428" width="19" style="198" customWidth="1"/>
    <col min="8429" max="8429" width="5.875" style="198" customWidth="1"/>
    <col min="8430" max="8431" width="7.375" style="198" customWidth="1"/>
    <col min="8432" max="8433" width="8.125" style="198" customWidth="1"/>
    <col min="8434" max="8437" width="7.375" style="198" customWidth="1"/>
    <col min="8438" max="8439" width="6.625" style="198" customWidth="1"/>
    <col min="8440" max="8440" width="8.125" style="198" customWidth="1"/>
    <col min="8441" max="8443" width="7.375" style="198" customWidth="1"/>
    <col min="8444" max="8444" width="6.625" style="198" customWidth="1"/>
    <col min="8445" max="8445" width="10.375" style="198" customWidth="1"/>
    <col min="8446" max="8446" width="13.25" style="198" customWidth="1"/>
    <col min="8447" max="8447" width="6.625" style="198" customWidth="1"/>
    <col min="8448" max="8448" width="7.375" style="198" customWidth="1"/>
    <col min="8449" max="8449" width="6.625" style="198" customWidth="1"/>
    <col min="8450" max="8450" width="8.125" style="198" customWidth="1"/>
    <col min="8451" max="8452" width="7.375" style="198" customWidth="1"/>
    <col min="8453" max="8453" width="8.625" style="198" customWidth="1"/>
    <col min="8454" max="8454" width="6.625" style="198" customWidth="1"/>
    <col min="8455" max="8455" width="8" style="198" customWidth="1"/>
    <col min="8456" max="8456" width="7.875" style="198" customWidth="1"/>
    <col min="8457" max="8457" width="7.5" style="198" customWidth="1"/>
    <col min="8458" max="8458" width="7.875" style="198" customWidth="1"/>
    <col min="8459" max="8459" width="6.375" style="198" customWidth="1"/>
    <col min="8460" max="8460" width="6.875" style="198" customWidth="1"/>
    <col min="8461" max="8461" width="7.625" style="198" customWidth="1"/>
    <col min="8462" max="8463" width="8" style="198" customWidth="1"/>
    <col min="8464" max="8464" width="7.875" style="198" customWidth="1"/>
    <col min="8465" max="8465" width="7.125" style="198" customWidth="1"/>
    <col min="8466" max="8466" width="7" style="198" customWidth="1"/>
    <col min="8467" max="8467" width="7.375" style="198" customWidth="1"/>
    <col min="8468" max="8468" width="6.375" style="198" customWidth="1"/>
    <col min="8469" max="8469" width="7.875" style="198" customWidth="1"/>
    <col min="8470" max="8470" width="8.125" style="198" customWidth="1"/>
    <col min="8471" max="8471" width="6.375" style="198" customWidth="1"/>
    <col min="8472" max="8472" width="8.625" style="198" customWidth="1"/>
    <col min="8473" max="8473" width="8.75" style="198" customWidth="1"/>
    <col min="8474" max="8474" width="8.5" style="198" customWidth="1"/>
    <col min="8475" max="8475" width="12.625" style="198" customWidth="1"/>
    <col min="8476" max="8682" width="9" style="198"/>
    <col min="8683" max="8683" width="7.625" style="198" customWidth="1"/>
    <col min="8684" max="8684" width="19" style="198" customWidth="1"/>
    <col min="8685" max="8685" width="5.875" style="198" customWidth="1"/>
    <col min="8686" max="8687" width="7.375" style="198" customWidth="1"/>
    <col min="8688" max="8689" width="8.125" style="198" customWidth="1"/>
    <col min="8690" max="8693" width="7.375" style="198" customWidth="1"/>
    <col min="8694" max="8695" width="6.625" style="198" customWidth="1"/>
    <col min="8696" max="8696" width="8.125" style="198" customWidth="1"/>
    <col min="8697" max="8699" width="7.375" style="198" customWidth="1"/>
    <col min="8700" max="8700" width="6.625" style="198" customWidth="1"/>
    <col min="8701" max="8701" width="10.375" style="198" customWidth="1"/>
    <col min="8702" max="8702" width="13.25" style="198" customWidth="1"/>
    <col min="8703" max="8703" width="6.625" style="198" customWidth="1"/>
    <col min="8704" max="8704" width="7.375" style="198" customWidth="1"/>
    <col min="8705" max="8705" width="6.625" style="198" customWidth="1"/>
    <col min="8706" max="8706" width="8.125" style="198" customWidth="1"/>
    <col min="8707" max="8708" width="7.375" style="198" customWidth="1"/>
    <col min="8709" max="8709" width="8.625" style="198" customWidth="1"/>
    <col min="8710" max="8710" width="6.625" style="198" customWidth="1"/>
    <col min="8711" max="8711" width="8" style="198" customWidth="1"/>
    <col min="8712" max="8712" width="7.875" style="198" customWidth="1"/>
    <col min="8713" max="8713" width="7.5" style="198" customWidth="1"/>
    <col min="8714" max="8714" width="7.875" style="198" customWidth="1"/>
    <col min="8715" max="8715" width="6.375" style="198" customWidth="1"/>
    <col min="8716" max="8716" width="6.875" style="198" customWidth="1"/>
    <col min="8717" max="8717" width="7.625" style="198" customWidth="1"/>
    <col min="8718" max="8719" width="8" style="198" customWidth="1"/>
    <col min="8720" max="8720" width="7.875" style="198" customWidth="1"/>
    <col min="8721" max="8721" width="7.125" style="198" customWidth="1"/>
    <col min="8722" max="8722" width="7" style="198" customWidth="1"/>
    <col min="8723" max="8723" width="7.375" style="198" customWidth="1"/>
    <col min="8724" max="8724" width="6.375" style="198" customWidth="1"/>
    <col min="8725" max="8725" width="7.875" style="198" customWidth="1"/>
    <col min="8726" max="8726" width="8.125" style="198" customWidth="1"/>
    <col min="8727" max="8727" width="6.375" style="198" customWidth="1"/>
    <col min="8728" max="8728" width="8.625" style="198" customWidth="1"/>
    <col min="8729" max="8729" width="8.75" style="198" customWidth="1"/>
    <col min="8730" max="8730" width="8.5" style="198" customWidth="1"/>
    <col min="8731" max="8731" width="12.625" style="198" customWidth="1"/>
    <col min="8732" max="8938" width="9" style="198"/>
    <col min="8939" max="8939" width="7.625" style="198" customWidth="1"/>
    <col min="8940" max="8940" width="19" style="198" customWidth="1"/>
    <col min="8941" max="8941" width="5.875" style="198" customWidth="1"/>
    <col min="8942" max="8943" width="7.375" style="198" customWidth="1"/>
    <col min="8944" max="8945" width="8.125" style="198" customWidth="1"/>
    <col min="8946" max="8949" width="7.375" style="198" customWidth="1"/>
    <col min="8950" max="8951" width="6.625" style="198" customWidth="1"/>
    <col min="8952" max="8952" width="8.125" style="198" customWidth="1"/>
    <col min="8953" max="8955" width="7.375" style="198" customWidth="1"/>
    <col min="8956" max="8956" width="6.625" style="198" customWidth="1"/>
    <col min="8957" max="8957" width="10.375" style="198" customWidth="1"/>
    <col min="8958" max="8958" width="13.25" style="198" customWidth="1"/>
    <col min="8959" max="8959" width="6.625" style="198" customWidth="1"/>
    <col min="8960" max="8960" width="7.375" style="198" customWidth="1"/>
    <col min="8961" max="8961" width="6.625" style="198" customWidth="1"/>
    <col min="8962" max="8962" width="8.125" style="198" customWidth="1"/>
    <col min="8963" max="8964" width="7.375" style="198" customWidth="1"/>
    <col min="8965" max="8965" width="8.625" style="198" customWidth="1"/>
    <col min="8966" max="8966" width="6.625" style="198" customWidth="1"/>
    <col min="8967" max="8967" width="8" style="198" customWidth="1"/>
    <col min="8968" max="8968" width="7.875" style="198" customWidth="1"/>
    <col min="8969" max="8969" width="7.5" style="198" customWidth="1"/>
    <col min="8970" max="8970" width="7.875" style="198" customWidth="1"/>
    <col min="8971" max="8971" width="6.375" style="198" customWidth="1"/>
    <col min="8972" max="8972" width="6.875" style="198" customWidth="1"/>
    <col min="8973" max="8973" width="7.625" style="198" customWidth="1"/>
    <col min="8974" max="8975" width="8" style="198" customWidth="1"/>
    <col min="8976" max="8976" width="7.875" style="198" customWidth="1"/>
    <col min="8977" max="8977" width="7.125" style="198" customWidth="1"/>
    <col min="8978" max="8978" width="7" style="198" customWidth="1"/>
    <col min="8979" max="8979" width="7.375" style="198" customWidth="1"/>
    <col min="8980" max="8980" width="6.375" style="198" customWidth="1"/>
    <col min="8981" max="8981" width="7.875" style="198" customWidth="1"/>
    <col min="8982" max="8982" width="8.125" style="198" customWidth="1"/>
    <col min="8983" max="8983" width="6.375" style="198" customWidth="1"/>
    <col min="8984" max="8984" width="8.625" style="198" customWidth="1"/>
    <col min="8985" max="8985" width="8.75" style="198" customWidth="1"/>
    <col min="8986" max="8986" width="8.5" style="198" customWidth="1"/>
    <col min="8987" max="8987" width="12.625" style="198" customWidth="1"/>
    <col min="8988" max="9194" width="9" style="198"/>
    <col min="9195" max="9195" width="7.625" style="198" customWidth="1"/>
    <col min="9196" max="9196" width="19" style="198" customWidth="1"/>
    <col min="9197" max="9197" width="5.875" style="198" customWidth="1"/>
    <col min="9198" max="9199" width="7.375" style="198" customWidth="1"/>
    <col min="9200" max="9201" width="8.125" style="198" customWidth="1"/>
    <col min="9202" max="9205" width="7.375" style="198" customWidth="1"/>
    <col min="9206" max="9207" width="6.625" style="198" customWidth="1"/>
    <col min="9208" max="9208" width="8.125" style="198" customWidth="1"/>
    <col min="9209" max="9211" width="7.375" style="198" customWidth="1"/>
    <col min="9212" max="9212" width="6.625" style="198" customWidth="1"/>
    <col min="9213" max="9213" width="10.375" style="198" customWidth="1"/>
    <col min="9214" max="9214" width="13.25" style="198" customWidth="1"/>
    <col min="9215" max="9215" width="6.625" style="198" customWidth="1"/>
    <col min="9216" max="9216" width="7.375" style="198" customWidth="1"/>
    <col min="9217" max="9217" width="6.625" style="198" customWidth="1"/>
    <col min="9218" max="9218" width="8.125" style="198" customWidth="1"/>
    <col min="9219" max="9220" width="7.375" style="198" customWidth="1"/>
    <col min="9221" max="9221" width="8.625" style="198" customWidth="1"/>
    <col min="9222" max="9222" width="6.625" style="198" customWidth="1"/>
    <col min="9223" max="9223" width="8" style="198" customWidth="1"/>
    <col min="9224" max="9224" width="7.875" style="198" customWidth="1"/>
    <col min="9225" max="9225" width="7.5" style="198" customWidth="1"/>
    <col min="9226" max="9226" width="7.875" style="198" customWidth="1"/>
    <col min="9227" max="9227" width="6.375" style="198" customWidth="1"/>
    <col min="9228" max="9228" width="6.875" style="198" customWidth="1"/>
    <col min="9229" max="9229" width="7.625" style="198" customWidth="1"/>
    <col min="9230" max="9231" width="8" style="198" customWidth="1"/>
    <col min="9232" max="9232" width="7.875" style="198" customWidth="1"/>
    <col min="9233" max="9233" width="7.125" style="198" customWidth="1"/>
    <col min="9234" max="9234" width="7" style="198" customWidth="1"/>
    <col min="9235" max="9235" width="7.375" style="198" customWidth="1"/>
    <col min="9236" max="9236" width="6.375" style="198" customWidth="1"/>
    <col min="9237" max="9237" width="7.875" style="198" customWidth="1"/>
    <col min="9238" max="9238" width="8.125" style="198" customWidth="1"/>
    <col min="9239" max="9239" width="6.375" style="198" customWidth="1"/>
    <col min="9240" max="9240" width="8.625" style="198" customWidth="1"/>
    <col min="9241" max="9241" width="8.75" style="198" customWidth="1"/>
    <col min="9242" max="9242" width="8.5" style="198" customWidth="1"/>
    <col min="9243" max="9243" width="12.625" style="198" customWidth="1"/>
    <col min="9244" max="9450" width="9" style="198"/>
    <col min="9451" max="9451" width="7.625" style="198" customWidth="1"/>
    <col min="9452" max="9452" width="19" style="198" customWidth="1"/>
    <col min="9453" max="9453" width="5.875" style="198" customWidth="1"/>
    <col min="9454" max="9455" width="7.375" style="198" customWidth="1"/>
    <col min="9456" max="9457" width="8.125" style="198" customWidth="1"/>
    <col min="9458" max="9461" width="7.375" style="198" customWidth="1"/>
    <col min="9462" max="9463" width="6.625" style="198" customWidth="1"/>
    <col min="9464" max="9464" width="8.125" style="198" customWidth="1"/>
    <col min="9465" max="9467" width="7.375" style="198" customWidth="1"/>
    <col min="9468" max="9468" width="6.625" style="198" customWidth="1"/>
    <col min="9469" max="9469" width="10.375" style="198" customWidth="1"/>
    <col min="9470" max="9470" width="13.25" style="198" customWidth="1"/>
    <col min="9471" max="9471" width="6.625" style="198" customWidth="1"/>
    <col min="9472" max="9472" width="7.375" style="198" customWidth="1"/>
    <col min="9473" max="9473" width="6.625" style="198" customWidth="1"/>
    <col min="9474" max="9474" width="8.125" style="198" customWidth="1"/>
    <col min="9475" max="9476" width="7.375" style="198" customWidth="1"/>
    <col min="9477" max="9477" width="8.625" style="198" customWidth="1"/>
    <col min="9478" max="9478" width="6.625" style="198" customWidth="1"/>
    <col min="9479" max="9479" width="8" style="198" customWidth="1"/>
    <col min="9480" max="9480" width="7.875" style="198" customWidth="1"/>
    <col min="9481" max="9481" width="7.5" style="198" customWidth="1"/>
    <col min="9482" max="9482" width="7.875" style="198" customWidth="1"/>
    <col min="9483" max="9483" width="6.375" style="198" customWidth="1"/>
    <col min="9484" max="9484" width="6.875" style="198" customWidth="1"/>
    <col min="9485" max="9485" width="7.625" style="198" customWidth="1"/>
    <col min="9486" max="9487" width="8" style="198" customWidth="1"/>
    <col min="9488" max="9488" width="7.875" style="198" customWidth="1"/>
    <col min="9489" max="9489" width="7.125" style="198" customWidth="1"/>
    <col min="9490" max="9490" width="7" style="198" customWidth="1"/>
    <col min="9491" max="9491" width="7.375" style="198" customWidth="1"/>
    <col min="9492" max="9492" width="6.375" style="198" customWidth="1"/>
    <col min="9493" max="9493" width="7.875" style="198" customWidth="1"/>
    <col min="9494" max="9494" width="8.125" style="198" customWidth="1"/>
    <col min="9495" max="9495" width="6.375" style="198" customWidth="1"/>
    <col min="9496" max="9496" width="8.625" style="198" customWidth="1"/>
    <col min="9497" max="9497" width="8.75" style="198" customWidth="1"/>
    <col min="9498" max="9498" width="8.5" style="198" customWidth="1"/>
    <col min="9499" max="9499" width="12.625" style="198" customWidth="1"/>
    <col min="9500" max="9706" width="9" style="198"/>
    <col min="9707" max="9707" width="7.625" style="198" customWidth="1"/>
    <col min="9708" max="9708" width="19" style="198" customWidth="1"/>
    <col min="9709" max="9709" width="5.875" style="198" customWidth="1"/>
    <col min="9710" max="9711" width="7.375" style="198" customWidth="1"/>
    <col min="9712" max="9713" width="8.125" style="198" customWidth="1"/>
    <col min="9714" max="9717" width="7.375" style="198" customWidth="1"/>
    <col min="9718" max="9719" width="6.625" style="198" customWidth="1"/>
    <col min="9720" max="9720" width="8.125" style="198" customWidth="1"/>
    <col min="9721" max="9723" width="7.375" style="198" customWidth="1"/>
    <col min="9724" max="9724" width="6.625" style="198" customWidth="1"/>
    <col min="9725" max="9725" width="10.375" style="198" customWidth="1"/>
    <col min="9726" max="9726" width="13.25" style="198" customWidth="1"/>
    <col min="9727" max="9727" width="6.625" style="198" customWidth="1"/>
    <col min="9728" max="9728" width="7.375" style="198" customWidth="1"/>
    <col min="9729" max="9729" width="6.625" style="198" customWidth="1"/>
    <col min="9730" max="9730" width="8.125" style="198" customWidth="1"/>
    <col min="9731" max="9732" width="7.375" style="198" customWidth="1"/>
    <col min="9733" max="9733" width="8.625" style="198" customWidth="1"/>
    <col min="9734" max="9734" width="6.625" style="198" customWidth="1"/>
    <col min="9735" max="9735" width="8" style="198" customWidth="1"/>
    <col min="9736" max="9736" width="7.875" style="198" customWidth="1"/>
    <col min="9737" max="9737" width="7.5" style="198" customWidth="1"/>
    <col min="9738" max="9738" width="7.875" style="198" customWidth="1"/>
    <col min="9739" max="9739" width="6.375" style="198" customWidth="1"/>
    <col min="9740" max="9740" width="6.875" style="198" customWidth="1"/>
    <col min="9741" max="9741" width="7.625" style="198" customWidth="1"/>
    <col min="9742" max="9743" width="8" style="198" customWidth="1"/>
    <col min="9744" max="9744" width="7.875" style="198" customWidth="1"/>
    <col min="9745" max="9745" width="7.125" style="198" customWidth="1"/>
    <col min="9746" max="9746" width="7" style="198" customWidth="1"/>
    <col min="9747" max="9747" width="7.375" style="198" customWidth="1"/>
    <col min="9748" max="9748" width="6.375" style="198" customWidth="1"/>
    <col min="9749" max="9749" width="7.875" style="198" customWidth="1"/>
    <col min="9750" max="9750" width="8.125" style="198" customWidth="1"/>
    <col min="9751" max="9751" width="6.375" style="198" customWidth="1"/>
    <col min="9752" max="9752" width="8.625" style="198" customWidth="1"/>
    <col min="9753" max="9753" width="8.75" style="198" customWidth="1"/>
    <col min="9754" max="9754" width="8.5" style="198" customWidth="1"/>
    <col min="9755" max="9755" width="12.625" style="198" customWidth="1"/>
    <col min="9756" max="9962" width="9" style="198"/>
    <col min="9963" max="9963" width="7.625" style="198" customWidth="1"/>
    <col min="9964" max="9964" width="19" style="198" customWidth="1"/>
    <col min="9965" max="9965" width="5.875" style="198" customWidth="1"/>
    <col min="9966" max="9967" width="7.375" style="198" customWidth="1"/>
    <col min="9968" max="9969" width="8.125" style="198" customWidth="1"/>
    <col min="9970" max="9973" width="7.375" style="198" customWidth="1"/>
    <col min="9974" max="9975" width="6.625" style="198" customWidth="1"/>
    <col min="9976" max="9976" width="8.125" style="198" customWidth="1"/>
    <col min="9977" max="9979" width="7.375" style="198" customWidth="1"/>
    <col min="9980" max="9980" width="6.625" style="198" customWidth="1"/>
    <col min="9981" max="9981" width="10.375" style="198" customWidth="1"/>
    <col min="9982" max="9982" width="13.25" style="198" customWidth="1"/>
    <col min="9983" max="9983" width="6.625" style="198" customWidth="1"/>
    <col min="9984" max="9984" width="7.375" style="198" customWidth="1"/>
    <col min="9985" max="9985" width="6.625" style="198" customWidth="1"/>
    <col min="9986" max="9986" width="8.125" style="198" customWidth="1"/>
    <col min="9987" max="9988" width="7.375" style="198" customWidth="1"/>
    <col min="9989" max="9989" width="8.625" style="198" customWidth="1"/>
    <col min="9990" max="9990" width="6.625" style="198" customWidth="1"/>
    <col min="9991" max="9991" width="8" style="198" customWidth="1"/>
    <col min="9992" max="9992" width="7.875" style="198" customWidth="1"/>
    <col min="9993" max="9993" width="7.5" style="198" customWidth="1"/>
    <col min="9994" max="9994" width="7.875" style="198" customWidth="1"/>
    <col min="9995" max="9995" width="6.375" style="198" customWidth="1"/>
    <col min="9996" max="9996" width="6.875" style="198" customWidth="1"/>
    <col min="9997" max="9997" width="7.625" style="198" customWidth="1"/>
    <col min="9998" max="9999" width="8" style="198" customWidth="1"/>
    <col min="10000" max="10000" width="7.875" style="198" customWidth="1"/>
    <col min="10001" max="10001" width="7.125" style="198" customWidth="1"/>
    <col min="10002" max="10002" width="7" style="198" customWidth="1"/>
    <col min="10003" max="10003" width="7.375" style="198" customWidth="1"/>
    <col min="10004" max="10004" width="6.375" style="198" customWidth="1"/>
    <col min="10005" max="10005" width="7.875" style="198" customWidth="1"/>
    <col min="10006" max="10006" width="8.125" style="198" customWidth="1"/>
    <col min="10007" max="10007" width="6.375" style="198" customWidth="1"/>
    <col min="10008" max="10008" width="8.625" style="198" customWidth="1"/>
    <col min="10009" max="10009" width="8.75" style="198" customWidth="1"/>
    <col min="10010" max="10010" width="8.5" style="198" customWidth="1"/>
    <col min="10011" max="10011" width="12.625" style="198" customWidth="1"/>
    <col min="10012" max="10218" width="9" style="198"/>
    <col min="10219" max="10219" width="7.625" style="198" customWidth="1"/>
    <col min="10220" max="10220" width="19" style="198" customWidth="1"/>
    <col min="10221" max="10221" width="5.875" style="198" customWidth="1"/>
    <col min="10222" max="10223" width="7.375" style="198" customWidth="1"/>
    <col min="10224" max="10225" width="8.125" style="198" customWidth="1"/>
    <col min="10226" max="10229" width="7.375" style="198" customWidth="1"/>
    <col min="10230" max="10231" width="6.625" style="198" customWidth="1"/>
    <col min="10232" max="10232" width="8.125" style="198" customWidth="1"/>
    <col min="10233" max="10235" width="7.375" style="198" customWidth="1"/>
    <col min="10236" max="10236" width="6.625" style="198" customWidth="1"/>
    <col min="10237" max="10237" width="10.375" style="198" customWidth="1"/>
    <col min="10238" max="10238" width="13.25" style="198" customWidth="1"/>
    <col min="10239" max="10239" width="6.625" style="198" customWidth="1"/>
    <col min="10240" max="10240" width="7.375" style="198" customWidth="1"/>
    <col min="10241" max="10241" width="6.625" style="198" customWidth="1"/>
    <col min="10242" max="10242" width="8.125" style="198" customWidth="1"/>
    <col min="10243" max="10244" width="7.375" style="198" customWidth="1"/>
    <col min="10245" max="10245" width="8.625" style="198" customWidth="1"/>
    <col min="10246" max="10246" width="6.625" style="198" customWidth="1"/>
    <col min="10247" max="10247" width="8" style="198" customWidth="1"/>
    <col min="10248" max="10248" width="7.875" style="198" customWidth="1"/>
    <col min="10249" max="10249" width="7.5" style="198" customWidth="1"/>
    <col min="10250" max="10250" width="7.875" style="198" customWidth="1"/>
    <col min="10251" max="10251" width="6.375" style="198" customWidth="1"/>
    <col min="10252" max="10252" width="6.875" style="198" customWidth="1"/>
    <col min="10253" max="10253" width="7.625" style="198" customWidth="1"/>
    <col min="10254" max="10255" width="8" style="198" customWidth="1"/>
    <col min="10256" max="10256" width="7.875" style="198" customWidth="1"/>
    <col min="10257" max="10257" width="7.125" style="198" customWidth="1"/>
    <col min="10258" max="10258" width="7" style="198" customWidth="1"/>
    <col min="10259" max="10259" width="7.375" style="198" customWidth="1"/>
    <col min="10260" max="10260" width="6.375" style="198" customWidth="1"/>
    <col min="10261" max="10261" width="7.875" style="198" customWidth="1"/>
    <col min="10262" max="10262" width="8.125" style="198" customWidth="1"/>
    <col min="10263" max="10263" width="6.375" style="198" customWidth="1"/>
    <col min="10264" max="10264" width="8.625" style="198" customWidth="1"/>
    <col min="10265" max="10265" width="8.75" style="198" customWidth="1"/>
    <col min="10266" max="10266" width="8.5" style="198" customWidth="1"/>
    <col min="10267" max="10267" width="12.625" style="198" customWidth="1"/>
    <col min="10268" max="10474" width="9" style="198"/>
    <col min="10475" max="10475" width="7.625" style="198" customWidth="1"/>
    <col min="10476" max="10476" width="19" style="198" customWidth="1"/>
    <col min="10477" max="10477" width="5.875" style="198" customWidth="1"/>
    <col min="10478" max="10479" width="7.375" style="198" customWidth="1"/>
    <col min="10480" max="10481" width="8.125" style="198" customWidth="1"/>
    <col min="10482" max="10485" width="7.375" style="198" customWidth="1"/>
    <col min="10486" max="10487" width="6.625" style="198" customWidth="1"/>
    <col min="10488" max="10488" width="8.125" style="198" customWidth="1"/>
    <col min="10489" max="10491" width="7.375" style="198" customWidth="1"/>
    <col min="10492" max="10492" width="6.625" style="198" customWidth="1"/>
    <col min="10493" max="10493" width="10.375" style="198" customWidth="1"/>
    <col min="10494" max="10494" width="13.25" style="198" customWidth="1"/>
    <col min="10495" max="10495" width="6.625" style="198" customWidth="1"/>
    <col min="10496" max="10496" width="7.375" style="198" customWidth="1"/>
    <col min="10497" max="10497" width="6.625" style="198" customWidth="1"/>
    <col min="10498" max="10498" width="8.125" style="198" customWidth="1"/>
    <col min="10499" max="10500" width="7.375" style="198" customWidth="1"/>
    <col min="10501" max="10501" width="8.625" style="198" customWidth="1"/>
    <col min="10502" max="10502" width="6.625" style="198" customWidth="1"/>
    <col min="10503" max="10503" width="8" style="198" customWidth="1"/>
    <col min="10504" max="10504" width="7.875" style="198" customWidth="1"/>
    <col min="10505" max="10505" width="7.5" style="198" customWidth="1"/>
    <col min="10506" max="10506" width="7.875" style="198" customWidth="1"/>
    <col min="10507" max="10507" width="6.375" style="198" customWidth="1"/>
    <col min="10508" max="10508" width="6.875" style="198" customWidth="1"/>
    <col min="10509" max="10509" width="7.625" style="198" customWidth="1"/>
    <col min="10510" max="10511" width="8" style="198" customWidth="1"/>
    <col min="10512" max="10512" width="7.875" style="198" customWidth="1"/>
    <col min="10513" max="10513" width="7.125" style="198" customWidth="1"/>
    <col min="10514" max="10514" width="7" style="198" customWidth="1"/>
    <col min="10515" max="10515" width="7.375" style="198" customWidth="1"/>
    <col min="10516" max="10516" width="6.375" style="198" customWidth="1"/>
    <col min="10517" max="10517" width="7.875" style="198" customWidth="1"/>
    <col min="10518" max="10518" width="8.125" style="198" customWidth="1"/>
    <col min="10519" max="10519" width="6.375" style="198" customWidth="1"/>
    <col min="10520" max="10520" width="8.625" style="198" customWidth="1"/>
    <col min="10521" max="10521" width="8.75" style="198" customWidth="1"/>
    <col min="10522" max="10522" width="8.5" style="198" customWidth="1"/>
    <col min="10523" max="10523" width="12.625" style="198" customWidth="1"/>
    <col min="10524" max="10730" width="9" style="198"/>
    <col min="10731" max="10731" width="7.625" style="198" customWidth="1"/>
    <col min="10732" max="10732" width="19" style="198" customWidth="1"/>
    <col min="10733" max="10733" width="5.875" style="198" customWidth="1"/>
    <col min="10734" max="10735" width="7.375" style="198" customWidth="1"/>
    <col min="10736" max="10737" width="8.125" style="198" customWidth="1"/>
    <col min="10738" max="10741" width="7.375" style="198" customWidth="1"/>
    <col min="10742" max="10743" width="6.625" style="198" customWidth="1"/>
    <col min="10744" max="10744" width="8.125" style="198" customWidth="1"/>
    <col min="10745" max="10747" width="7.375" style="198" customWidth="1"/>
    <col min="10748" max="10748" width="6.625" style="198" customWidth="1"/>
    <col min="10749" max="10749" width="10.375" style="198" customWidth="1"/>
    <col min="10750" max="10750" width="13.25" style="198" customWidth="1"/>
    <col min="10751" max="10751" width="6.625" style="198" customWidth="1"/>
    <col min="10752" max="10752" width="7.375" style="198" customWidth="1"/>
    <col min="10753" max="10753" width="6.625" style="198" customWidth="1"/>
    <col min="10754" max="10754" width="8.125" style="198" customWidth="1"/>
    <col min="10755" max="10756" width="7.375" style="198" customWidth="1"/>
    <col min="10757" max="10757" width="8.625" style="198" customWidth="1"/>
    <col min="10758" max="10758" width="6.625" style="198" customWidth="1"/>
    <col min="10759" max="10759" width="8" style="198" customWidth="1"/>
    <col min="10760" max="10760" width="7.875" style="198" customWidth="1"/>
    <col min="10761" max="10761" width="7.5" style="198" customWidth="1"/>
    <col min="10762" max="10762" width="7.875" style="198" customWidth="1"/>
    <col min="10763" max="10763" width="6.375" style="198" customWidth="1"/>
    <col min="10764" max="10764" width="6.875" style="198" customWidth="1"/>
    <col min="10765" max="10765" width="7.625" style="198" customWidth="1"/>
    <col min="10766" max="10767" width="8" style="198" customWidth="1"/>
    <col min="10768" max="10768" width="7.875" style="198" customWidth="1"/>
    <col min="10769" max="10769" width="7.125" style="198" customWidth="1"/>
    <col min="10770" max="10770" width="7" style="198" customWidth="1"/>
    <col min="10771" max="10771" width="7.375" style="198" customWidth="1"/>
    <col min="10772" max="10772" width="6.375" style="198" customWidth="1"/>
    <col min="10773" max="10773" width="7.875" style="198" customWidth="1"/>
    <col min="10774" max="10774" width="8.125" style="198" customWidth="1"/>
    <col min="10775" max="10775" width="6.375" style="198" customWidth="1"/>
    <col min="10776" max="10776" width="8.625" style="198" customWidth="1"/>
    <col min="10777" max="10777" width="8.75" style="198" customWidth="1"/>
    <col min="10778" max="10778" width="8.5" style="198" customWidth="1"/>
    <col min="10779" max="10779" width="12.625" style="198" customWidth="1"/>
    <col min="10780" max="10986" width="9" style="198"/>
    <col min="10987" max="10987" width="7.625" style="198" customWidth="1"/>
    <col min="10988" max="10988" width="19" style="198" customWidth="1"/>
    <col min="10989" max="10989" width="5.875" style="198" customWidth="1"/>
    <col min="10990" max="10991" width="7.375" style="198" customWidth="1"/>
    <col min="10992" max="10993" width="8.125" style="198" customWidth="1"/>
    <col min="10994" max="10997" width="7.375" style="198" customWidth="1"/>
    <col min="10998" max="10999" width="6.625" style="198" customWidth="1"/>
    <col min="11000" max="11000" width="8.125" style="198" customWidth="1"/>
    <col min="11001" max="11003" width="7.375" style="198" customWidth="1"/>
    <col min="11004" max="11004" width="6.625" style="198" customWidth="1"/>
    <col min="11005" max="11005" width="10.375" style="198" customWidth="1"/>
    <col min="11006" max="11006" width="13.25" style="198" customWidth="1"/>
    <col min="11007" max="11007" width="6.625" style="198" customWidth="1"/>
    <col min="11008" max="11008" width="7.375" style="198" customWidth="1"/>
    <col min="11009" max="11009" width="6.625" style="198" customWidth="1"/>
    <col min="11010" max="11010" width="8.125" style="198" customWidth="1"/>
    <col min="11011" max="11012" width="7.375" style="198" customWidth="1"/>
    <col min="11013" max="11013" width="8.625" style="198" customWidth="1"/>
    <col min="11014" max="11014" width="6.625" style="198" customWidth="1"/>
    <col min="11015" max="11015" width="8" style="198" customWidth="1"/>
    <col min="11016" max="11016" width="7.875" style="198" customWidth="1"/>
    <col min="11017" max="11017" width="7.5" style="198" customWidth="1"/>
    <col min="11018" max="11018" width="7.875" style="198" customWidth="1"/>
    <col min="11019" max="11019" width="6.375" style="198" customWidth="1"/>
    <col min="11020" max="11020" width="6.875" style="198" customWidth="1"/>
    <col min="11021" max="11021" width="7.625" style="198" customWidth="1"/>
    <col min="11022" max="11023" width="8" style="198" customWidth="1"/>
    <col min="11024" max="11024" width="7.875" style="198" customWidth="1"/>
    <col min="11025" max="11025" width="7.125" style="198" customWidth="1"/>
    <col min="11026" max="11026" width="7" style="198" customWidth="1"/>
    <col min="11027" max="11027" width="7.375" style="198" customWidth="1"/>
    <col min="11028" max="11028" width="6.375" style="198" customWidth="1"/>
    <col min="11029" max="11029" width="7.875" style="198" customWidth="1"/>
    <col min="11030" max="11030" width="8.125" style="198" customWidth="1"/>
    <col min="11031" max="11031" width="6.375" style="198" customWidth="1"/>
    <col min="11032" max="11032" width="8.625" style="198" customWidth="1"/>
    <col min="11033" max="11033" width="8.75" style="198" customWidth="1"/>
    <col min="11034" max="11034" width="8.5" style="198" customWidth="1"/>
    <col min="11035" max="11035" width="12.625" style="198" customWidth="1"/>
    <col min="11036" max="11242" width="9" style="198"/>
    <col min="11243" max="11243" width="7.625" style="198" customWidth="1"/>
    <col min="11244" max="11244" width="19" style="198" customWidth="1"/>
    <col min="11245" max="11245" width="5.875" style="198" customWidth="1"/>
    <col min="11246" max="11247" width="7.375" style="198" customWidth="1"/>
    <col min="11248" max="11249" width="8.125" style="198" customWidth="1"/>
    <col min="11250" max="11253" width="7.375" style="198" customWidth="1"/>
    <col min="11254" max="11255" width="6.625" style="198" customWidth="1"/>
    <col min="11256" max="11256" width="8.125" style="198" customWidth="1"/>
    <col min="11257" max="11259" width="7.375" style="198" customWidth="1"/>
    <col min="11260" max="11260" width="6.625" style="198" customWidth="1"/>
    <col min="11261" max="11261" width="10.375" style="198" customWidth="1"/>
    <col min="11262" max="11262" width="13.25" style="198" customWidth="1"/>
    <col min="11263" max="11263" width="6.625" style="198" customWidth="1"/>
    <col min="11264" max="11264" width="7.375" style="198" customWidth="1"/>
    <col min="11265" max="11265" width="6.625" style="198" customWidth="1"/>
    <col min="11266" max="11266" width="8.125" style="198" customWidth="1"/>
    <col min="11267" max="11268" width="7.375" style="198" customWidth="1"/>
    <col min="11269" max="11269" width="8.625" style="198" customWidth="1"/>
    <col min="11270" max="11270" width="6.625" style="198" customWidth="1"/>
    <col min="11271" max="11271" width="8" style="198" customWidth="1"/>
    <col min="11272" max="11272" width="7.875" style="198" customWidth="1"/>
    <col min="11273" max="11273" width="7.5" style="198" customWidth="1"/>
    <col min="11274" max="11274" width="7.875" style="198" customWidth="1"/>
    <col min="11275" max="11275" width="6.375" style="198" customWidth="1"/>
    <col min="11276" max="11276" width="6.875" style="198" customWidth="1"/>
    <col min="11277" max="11277" width="7.625" style="198" customWidth="1"/>
    <col min="11278" max="11279" width="8" style="198" customWidth="1"/>
    <col min="11280" max="11280" width="7.875" style="198" customWidth="1"/>
    <col min="11281" max="11281" width="7.125" style="198" customWidth="1"/>
    <col min="11282" max="11282" width="7" style="198" customWidth="1"/>
    <col min="11283" max="11283" width="7.375" style="198" customWidth="1"/>
    <col min="11284" max="11284" width="6.375" style="198" customWidth="1"/>
    <col min="11285" max="11285" width="7.875" style="198" customWidth="1"/>
    <col min="11286" max="11286" width="8.125" style="198" customWidth="1"/>
    <col min="11287" max="11287" width="6.375" style="198" customWidth="1"/>
    <col min="11288" max="11288" width="8.625" style="198" customWidth="1"/>
    <col min="11289" max="11289" width="8.75" style="198" customWidth="1"/>
    <col min="11290" max="11290" width="8.5" style="198" customWidth="1"/>
    <col min="11291" max="11291" width="12.625" style="198" customWidth="1"/>
    <col min="11292" max="11498" width="9" style="198"/>
    <col min="11499" max="11499" width="7.625" style="198" customWidth="1"/>
    <col min="11500" max="11500" width="19" style="198" customWidth="1"/>
    <col min="11501" max="11501" width="5.875" style="198" customWidth="1"/>
    <col min="11502" max="11503" width="7.375" style="198" customWidth="1"/>
    <col min="11504" max="11505" width="8.125" style="198" customWidth="1"/>
    <col min="11506" max="11509" width="7.375" style="198" customWidth="1"/>
    <col min="11510" max="11511" width="6.625" style="198" customWidth="1"/>
    <col min="11512" max="11512" width="8.125" style="198" customWidth="1"/>
    <col min="11513" max="11515" width="7.375" style="198" customWidth="1"/>
    <col min="11516" max="11516" width="6.625" style="198" customWidth="1"/>
    <col min="11517" max="11517" width="10.375" style="198" customWidth="1"/>
    <col min="11518" max="11518" width="13.25" style="198" customWidth="1"/>
    <col min="11519" max="11519" width="6.625" style="198" customWidth="1"/>
    <col min="11520" max="11520" width="7.375" style="198" customWidth="1"/>
    <col min="11521" max="11521" width="6.625" style="198" customWidth="1"/>
    <col min="11522" max="11522" width="8.125" style="198" customWidth="1"/>
    <col min="11523" max="11524" width="7.375" style="198" customWidth="1"/>
    <col min="11525" max="11525" width="8.625" style="198" customWidth="1"/>
    <col min="11526" max="11526" width="6.625" style="198" customWidth="1"/>
    <col min="11527" max="11527" width="8" style="198" customWidth="1"/>
    <col min="11528" max="11528" width="7.875" style="198" customWidth="1"/>
    <col min="11529" max="11529" width="7.5" style="198" customWidth="1"/>
    <col min="11530" max="11530" width="7.875" style="198" customWidth="1"/>
    <col min="11531" max="11531" width="6.375" style="198" customWidth="1"/>
    <col min="11532" max="11532" width="6.875" style="198" customWidth="1"/>
    <col min="11533" max="11533" width="7.625" style="198" customWidth="1"/>
    <col min="11534" max="11535" width="8" style="198" customWidth="1"/>
    <col min="11536" max="11536" width="7.875" style="198" customWidth="1"/>
    <col min="11537" max="11537" width="7.125" style="198" customWidth="1"/>
    <col min="11538" max="11538" width="7" style="198" customWidth="1"/>
    <col min="11539" max="11539" width="7.375" style="198" customWidth="1"/>
    <col min="11540" max="11540" width="6.375" style="198" customWidth="1"/>
    <col min="11541" max="11541" width="7.875" style="198" customWidth="1"/>
    <col min="11542" max="11542" width="8.125" style="198" customWidth="1"/>
    <col min="11543" max="11543" width="6.375" style="198" customWidth="1"/>
    <col min="11544" max="11544" width="8.625" style="198" customWidth="1"/>
    <col min="11545" max="11545" width="8.75" style="198" customWidth="1"/>
    <col min="11546" max="11546" width="8.5" style="198" customWidth="1"/>
    <col min="11547" max="11547" width="12.625" style="198" customWidth="1"/>
    <col min="11548" max="11754" width="9" style="198"/>
    <col min="11755" max="11755" width="7.625" style="198" customWidth="1"/>
    <col min="11756" max="11756" width="19" style="198" customWidth="1"/>
    <col min="11757" max="11757" width="5.875" style="198" customWidth="1"/>
    <col min="11758" max="11759" width="7.375" style="198" customWidth="1"/>
    <col min="11760" max="11761" width="8.125" style="198" customWidth="1"/>
    <col min="11762" max="11765" width="7.375" style="198" customWidth="1"/>
    <col min="11766" max="11767" width="6.625" style="198" customWidth="1"/>
    <col min="11768" max="11768" width="8.125" style="198" customWidth="1"/>
    <col min="11769" max="11771" width="7.375" style="198" customWidth="1"/>
    <col min="11772" max="11772" width="6.625" style="198" customWidth="1"/>
    <col min="11773" max="11773" width="10.375" style="198" customWidth="1"/>
    <col min="11774" max="11774" width="13.25" style="198" customWidth="1"/>
    <col min="11775" max="11775" width="6.625" style="198" customWidth="1"/>
    <col min="11776" max="11776" width="7.375" style="198" customWidth="1"/>
    <col min="11777" max="11777" width="6.625" style="198" customWidth="1"/>
    <col min="11778" max="11778" width="8.125" style="198" customWidth="1"/>
    <col min="11779" max="11780" width="7.375" style="198" customWidth="1"/>
    <col min="11781" max="11781" width="8.625" style="198" customWidth="1"/>
    <col min="11782" max="11782" width="6.625" style="198" customWidth="1"/>
    <col min="11783" max="11783" width="8" style="198" customWidth="1"/>
    <col min="11784" max="11784" width="7.875" style="198" customWidth="1"/>
    <col min="11785" max="11785" width="7.5" style="198" customWidth="1"/>
    <col min="11786" max="11786" width="7.875" style="198" customWidth="1"/>
    <col min="11787" max="11787" width="6.375" style="198" customWidth="1"/>
    <col min="11788" max="11788" width="6.875" style="198" customWidth="1"/>
    <col min="11789" max="11789" width="7.625" style="198" customWidth="1"/>
    <col min="11790" max="11791" width="8" style="198" customWidth="1"/>
    <col min="11792" max="11792" width="7.875" style="198" customWidth="1"/>
    <col min="11793" max="11793" width="7.125" style="198" customWidth="1"/>
    <col min="11794" max="11794" width="7" style="198" customWidth="1"/>
    <col min="11795" max="11795" width="7.375" style="198" customWidth="1"/>
    <col min="11796" max="11796" width="6.375" style="198" customWidth="1"/>
    <col min="11797" max="11797" width="7.875" style="198" customWidth="1"/>
    <col min="11798" max="11798" width="8.125" style="198" customWidth="1"/>
    <col min="11799" max="11799" width="6.375" style="198" customWidth="1"/>
    <col min="11800" max="11800" width="8.625" style="198" customWidth="1"/>
    <col min="11801" max="11801" width="8.75" style="198" customWidth="1"/>
    <col min="11802" max="11802" width="8.5" style="198" customWidth="1"/>
    <col min="11803" max="11803" width="12.625" style="198" customWidth="1"/>
    <col min="11804" max="12010" width="9" style="198"/>
    <col min="12011" max="12011" width="7.625" style="198" customWidth="1"/>
    <col min="12012" max="12012" width="19" style="198" customWidth="1"/>
    <col min="12013" max="12013" width="5.875" style="198" customWidth="1"/>
    <col min="12014" max="12015" width="7.375" style="198" customWidth="1"/>
    <col min="12016" max="12017" width="8.125" style="198" customWidth="1"/>
    <col min="12018" max="12021" width="7.375" style="198" customWidth="1"/>
    <col min="12022" max="12023" width="6.625" style="198" customWidth="1"/>
    <col min="12024" max="12024" width="8.125" style="198" customWidth="1"/>
    <col min="12025" max="12027" width="7.375" style="198" customWidth="1"/>
    <col min="12028" max="12028" width="6.625" style="198" customWidth="1"/>
    <col min="12029" max="12029" width="10.375" style="198" customWidth="1"/>
    <col min="12030" max="12030" width="13.25" style="198" customWidth="1"/>
    <col min="12031" max="12031" width="6.625" style="198" customWidth="1"/>
    <col min="12032" max="12032" width="7.375" style="198" customWidth="1"/>
    <col min="12033" max="12033" width="6.625" style="198" customWidth="1"/>
    <col min="12034" max="12034" width="8.125" style="198" customWidth="1"/>
    <col min="12035" max="12036" width="7.375" style="198" customWidth="1"/>
    <col min="12037" max="12037" width="8.625" style="198" customWidth="1"/>
    <col min="12038" max="12038" width="6.625" style="198" customWidth="1"/>
    <col min="12039" max="12039" width="8" style="198" customWidth="1"/>
    <col min="12040" max="12040" width="7.875" style="198" customWidth="1"/>
    <col min="12041" max="12041" width="7.5" style="198" customWidth="1"/>
    <col min="12042" max="12042" width="7.875" style="198" customWidth="1"/>
    <col min="12043" max="12043" width="6.375" style="198" customWidth="1"/>
    <col min="12044" max="12044" width="6.875" style="198" customWidth="1"/>
    <col min="12045" max="12045" width="7.625" style="198" customWidth="1"/>
    <col min="12046" max="12047" width="8" style="198" customWidth="1"/>
    <col min="12048" max="12048" width="7.875" style="198" customWidth="1"/>
    <col min="12049" max="12049" width="7.125" style="198" customWidth="1"/>
    <col min="12050" max="12050" width="7" style="198" customWidth="1"/>
    <col min="12051" max="12051" width="7.375" style="198" customWidth="1"/>
    <col min="12052" max="12052" width="6.375" style="198" customWidth="1"/>
    <col min="12053" max="12053" width="7.875" style="198" customWidth="1"/>
    <col min="12054" max="12054" width="8.125" style="198" customWidth="1"/>
    <col min="12055" max="12055" width="6.375" style="198" customWidth="1"/>
    <col min="12056" max="12056" width="8.625" style="198" customWidth="1"/>
    <col min="12057" max="12057" width="8.75" style="198" customWidth="1"/>
    <col min="12058" max="12058" width="8.5" style="198" customWidth="1"/>
    <col min="12059" max="12059" width="12.625" style="198" customWidth="1"/>
    <col min="12060" max="12266" width="9" style="198"/>
    <col min="12267" max="12267" width="7.625" style="198" customWidth="1"/>
    <col min="12268" max="12268" width="19" style="198" customWidth="1"/>
    <col min="12269" max="12269" width="5.875" style="198" customWidth="1"/>
    <col min="12270" max="12271" width="7.375" style="198" customWidth="1"/>
    <col min="12272" max="12273" width="8.125" style="198" customWidth="1"/>
    <col min="12274" max="12277" width="7.375" style="198" customWidth="1"/>
    <col min="12278" max="12279" width="6.625" style="198" customWidth="1"/>
    <col min="12280" max="12280" width="8.125" style="198" customWidth="1"/>
    <col min="12281" max="12283" width="7.375" style="198" customWidth="1"/>
    <col min="12284" max="12284" width="6.625" style="198" customWidth="1"/>
    <col min="12285" max="12285" width="10.375" style="198" customWidth="1"/>
    <col min="12286" max="12286" width="13.25" style="198" customWidth="1"/>
    <col min="12287" max="12287" width="6.625" style="198" customWidth="1"/>
    <col min="12288" max="12288" width="7.375" style="198" customWidth="1"/>
    <col min="12289" max="12289" width="6.625" style="198" customWidth="1"/>
    <col min="12290" max="12290" width="8.125" style="198" customWidth="1"/>
    <col min="12291" max="12292" width="7.375" style="198" customWidth="1"/>
    <col min="12293" max="12293" width="8.625" style="198" customWidth="1"/>
    <col min="12294" max="12294" width="6.625" style="198" customWidth="1"/>
    <col min="12295" max="12295" width="8" style="198" customWidth="1"/>
    <col min="12296" max="12296" width="7.875" style="198" customWidth="1"/>
    <col min="12297" max="12297" width="7.5" style="198" customWidth="1"/>
    <col min="12298" max="12298" width="7.875" style="198" customWidth="1"/>
    <col min="12299" max="12299" width="6.375" style="198" customWidth="1"/>
    <col min="12300" max="12300" width="6.875" style="198" customWidth="1"/>
    <col min="12301" max="12301" width="7.625" style="198" customWidth="1"/>
    <col min="12302" max="12303" width="8" style="198" customWidth="1"/>
    <col min="12304" max="12304" width="7.875" style="198" customWidth="1"/>
    <col min="12305" max="12305" width="7.125" style="198" customWidth="1"/>
    <col min="12306" max="12306" width="7" style="198" customWidth="1"/>
    <col min="12307" max="12307" width="7.375" style="198" customWidth="1"/>
    <col min="12308" max="12308" width="6.375" style="198" customWidth="1"/>
    <col min="12309" max="12309" width="7.875" style="198" customWidth="1"/>
    <col min="12310" max="12310" width="8.125" style="198" customWidth="1"/>
    <col min="12311" max="12311" width="6.375" style="198" customWidth="1"/>
    <col min="12312" max="12312" width="8.625" style="198" customWidth="1"/>
    <col min="12313" max="12313" width="8.75" style="198" customWidth="1"/>
    <col min="12314" max="12314" width="8.5" style="198" customWidth="1"/>
    <col min="12315" max="12315" width="12.625" style="198" customWidth="1"/>
    <col min="12316" max="12522" width="9" style="198"/>
    <col min="12523" max="12523" width="7.625" style="198" customWidth="1"/>
    <col min="12524" max="12524" width="19" style="198" customWidth="1"/>
    <col min="12525" max="12525" width="5.875" style="198" customWidth="1"/>
    <col min="12526" max="12527" width="7.375" style="198" customWidth="1"/>
    <col min="12528" max="12529" width="8.125" style="198" customWidth="1"/>
    <col min="12530" max="12533" width="7.375" style="198" customWidth="1"/>
    <col min="12534" max="12535" width="6.625" style="198" customWidth="1"/>
    <col min="12536" max="12536" width="8.125" style="198" customWidth="1"/>
    <col min="12537" max="12539" width="7.375" style="198" customWidth="1"/>
    <col min="12540" max="12540" width="6.625" style="198" customWidth="1"/>
    <col min="12541" max="12541" width="10.375" style="198" customWidth="1"/>
    <col min="12542" max="12542" width="13.25" style="198" customWidth="1"/>
    <col min="12543" max="12543" width="6.625" style="198" customWidth="1"/>
    <col min="12544" max="12544" width="7.375" style="198" customWidth="1"/>
    <col min="12545" max="12545" width="6.625" style="198" customWidth="1"/>
    <col min="12546" max="12546" width="8.125" style="198" customWidth="1"/>
    <col min="12547" max="12548" width="7.375" style="198" customWidth="1"/>
    <col min="12549" max="12549" width="8.625" style="198" customWidth="1"/>
    <col min="12550" max="12550" width="6.625" style="198" customWidth="1"/>
    <col min="12551" max="12551" width="8" style="198" customWidth="1"/>
    <col min="12552" max="12552" width="7.875" style="198" customWidth="1"/>
    <col min="12553" max="12553" width="7.5" style="198" customWidth="1"/>
    <col min="12554" max="12554" width="7.875" style="198" customWidth="1"/>
    <col min="12555" max="12555" width="6.375" style="198" customWidth="1"/>
    <col min="12556" max="12556" width="6.875" style="198" customWidth="1"/>
    <col min="12557" max="12557" width="7.625" style="198" customWidth="1"/>
    <col min="12558" max="12559" width="8" style="198" customWidth="1"/>
    <col min="12560" max="12560" width="7.875" style="198" customWidth="1"/>
    <col min="12561" max="12561" width="7.125" style="198" customWidth="1"/>
    <col min="12562" max="12562" width="7" style="198" customWidth="1"/>
    <col min="12563" max="12563" width="7.375" style="198" customWidth="1"/>
    <col min="12564" max="12564" width="6.375" style="198" customWidth="1"/>
    <col min="12565" max="12565" width="7.875" style="198" customWidth="1"/>
    <col min="12566" max="12566" width="8.125" style="198" customWidth="1"/>
    <col min="12567" max="12567" width="6.375" style="198" customWidth="1"/>
    <col min="12568" max="12568" width="8.625" style="198" customWidth="1"/>
    <col min="12569" max="12569" width="8.75" style="198" customWidth="1"/>
    <col min="12570" max="12570" width="8.5" style="198" customWidth="1"/>
    <col min="12571" max="12571" width="12.625" style="198" customWidth="1"/>
    <col min="12572" max="12778" width="9" style="198"/>
    <col min="12779" max="12779" width="7.625" style="198" customWidth="1"/>
    <col min="12780" max="12780" width="19" style="198" customWidth="1"/>
    <col min="12781" max="12781" width="5.875" style="198" customWidth="1"/>
    <col min="12782" max="12783" width="7.375" style="198" customWidth="1"/>
    <col min="12784" max="12785" width="8.125" style="198" customWidth="1"/>
    <col min="12786" max="12789" width="7.375" style="198" customWidth="1"/>
    <col min="12790" max="12791" width="6.625" style="198" customWidth="1"/>
    <col min="12792" max="12792" width="8.125" style="198" customWidth="1"/>
    <col min="12793" max="12795" width="7.375" style="198" customWidth="1"/>
    <col min="12796" max="12796" width="6.625" style="198" customWidth="1"/>
    <col min="12797" max="12797" width="10.375" style="198" customWidth="1"/>
    <col min="12798" max="12798" width="13.25" style="198" customWidth="1"/>
    <col min="12799" max="12799" width="6.625" style="198" customWidth="1"/>
    <col min="12800" max="12800" width="7.375" style="198" customWidth="1"/>
    <col min="12801" max="12801" width="6.625" style="198" customWidth="1"/>
    <col min="12802" max="12802" width="8.125" style="198" customWidth="1"/>
    <col min="12803" max="12804" width="7.375" style="198" customWidth="1"/>
    <col min="12805" max="12805" width="8.625" style="198" customWidth="1"/>
    <col min="12806" max="12806" width="6.625" style="198" customWidth="1"/>
    <col min="12807" max="12807" width="8" style="198" customWidth="1"/>
    <col min="12808" max="12808" width="7.875" style="198" customWidth="1"/>
    <col min="12809" max="12809" width="7.5" style="198" customWidth="1"/>
    <col min="12810" max="12810" width="7.875" style="198" customWidth="1"/>
    <col min="12811" max="12811" width="6.375" style="198" customWidth="1"/>
    <col min="12812" max="12812" width="6.875" style="198" customWidth="1"/>
    <col min="12813" max="12813" width="7.625" style="198" customWidth="1"/>
    <col min="12814" max="12815" width="8" style="198" customWidth="1"/>
    <col min="12816" max="12816" width="7.875" style="198" customWidth="1"/>
    <col min="12817" max="12817" width="7.125" style="198" customWidth="1"/>
    <col min="12818" max="12818" width="7" style="198" customWidth="1"/>
    <col min="12819" max="12819" width="7.375" style="198" customWidth="1"/>
    <col min="12820" max="12820" width="6.375" style="198" customWidth="1"/>
    <col min="12821" max="12821" width="7.875" style="198" customWidth="1"/>
    <col min="12822" max="12822" width="8.125" style="198" customWidth="1"/>
    <col min="12823" max="12823" width="6.375" style="198" customWidth="1"/>
    <col min="12824" max="12824" width="8.625" style="198" customWidth="1"/>
    <col min="12825" max="12825" width="8.75" style="198" customWidth="1"/>
    <col min="12826" max="12826" width="8.5" style="198" customWidth="1"/>
    <col min="12827" max="12827" width="12.625" style="198" customWidth="1"/>
    <col min="12828" max="13034" width="9" style="198"/>
    <col min="13035" max="13035" width="7.625" style="198" customWidth="1"/>
    <col min="13036" max="13036" width="19" style="198" customWidth="1"/>
    <col min="13037" max="13037" width="5.875" style="198" customWidth="1"/>
    <col min="13038" max="13039" width="7.375" style="198" customWidth="1"/>
    <col min="13040" max="13041" width="8.125" style="198" customWidth="1"/>
    <col min="13042" max="13045" width="7.375" style="198" customWidth="1"/>
    <col min="13046" max="13047" width="6.625" style="198" customWidth="1"/>
    <col min="13048" max="13048" width="8.125" style="198" customWidth="1"/>
    <col min="13049" max="13051" width="7.375" style="198" customWidth="1"/>
    <col min="13052" max="13052" width="6.625" style="198" customWidth="1"/>
    <col min="13053" max="13053" width="10.375" style="198" customWidth="1"/>
    <col min="13054" max="13054" width="13.25" style="198" customWidth="1"/>
    <col min="13055" max="13055" width="6.625" style="198" customWidth="1"/>
    <col min="13056" max="13056" width="7.375" style="198" customWidth="1"/>
    <col min="13057" max="13057" width="6.625" style="198" customWidth="1"/>
    <col min="13058" max="13058" width="8.125" style="198" customWidth="1"/>
    <col min="13059" max="13060" width="7.375" style="198" customWidth="1"/>
    <col min="13061" max="13061" width="8.625" style="198" customWidth="1"/>
    <col min="13062" max="13062" width="6.625" style="198" customWidth="1"/>
    <col min="13063" max="13063" width="8" style="198" customWidth="1"/>
    <col min="13064" max="13064" width="7.875" style="198" customWidth="1"/>
    <col min="13065" max="13065" width="7.5" style="198" customWidth="1"/>
    <col min="13066" max="13066" width="7.875" style="198" customWidth="1"/>
    <col min="13067" max="13067" width="6.375" style="198" customWidth="1"/>
    <col min="13068" max="13068" width="6.875" style="198" customWidth="1"/>
    <col min="13069" max="13069" width="7.625" style="198" customWidth="1"/>
    <col min="13070" max="13071" width="8" style="198" customWidth="1"/>
    <col min="13072" max="13072" width="7.875" style="198" customWidth="1"/>
    <col min="13073" max="13073" width="7.125" style="198" customWidth="1"/>
    <col min="13074" max="13074" width="7" style="198" customWidth="1"/>
    <col min="13075" max="13075" width="7.375" style="198" customWidth="1"/>
    <col min="13076" max="13076" width="6.375" style="198" customWidth="1"/>
    <col min="13077" max="13077" width="7.875" style="198" customWidth="1"/>
    <col min="13078" max="13078" width="8.125" style="198" customWidth="1"/>
    <col min="13079" max="13079" width="6.375" style="198" customWidth="1"/>
    <col min="13080" max="13080" width="8.625" style="198" customWidth="1"/>
    <col min="13081" max="13081" width="8.75" style="198" customWidth="1"/>
    <col min="13082" max="13082" width="8.5" style="198" customWidth="1"/>
    <col min="13083" max="13083" width="12.625" style="198" customWidth="1"/>
    <col min="13084" max="13290" width="9" style="198"/>
    <col min="13291" max="13291" width="7.625" style="198" customWidth="1"/>
    <col min="13292" max="13292" width="19" style="198" customWidth="1"/>
    <col min="13293" max="13293" width="5.875" style="198" customWidth="1"/>
    <col min="13294" max="13295" width="7.375" style="198" customWidth="1"/>
    <col min="13296" max="13297" width="8.125" style="198" customWidth="1"/>
    <col min="13298" max="13301" width="7.375" style="198" customWidth="1"/>
    <col min="13302" max="13303" width="6.625" style="198" customWidth="1"/>
    <col min="13304" max="13304" width="8.125" style="198" customWidth="1"/>
    <col min="13305" max="13307" width="7.375" style="198" customWidth="1"/>
    <col min="13308" max="13308" width="6.625" style="198" customWidth="1"/>
    <col min="13309" max="13309" width="10.375" style="198" customWidth="1"/>
    <col min="13310" max="13310" width="13.25" style="198" customWidth="1"/>
    <col min="13311" max="13311" width="6.625" style="198" customWidth="1"/>
    <col min="13312" max="13312" width="7.375" style="198" customWidth="1"/>
    <col min="13313" max="13313" width="6.625" style="198" customWidth="1"/>
    <col min="13314" max="13314" width="8.125" style="198" customWidth="1"/>
    <col min="13315" max="13316" width="7.375" style="198" customWidth="1"/>
    <col min="13317" max="13317" width="8.625" style="198" customWidth="1"/>
    <col min="13318" max="13318" width="6.625" style="198" customWidth="1"/>
    <col min="13319" max="13319" width="8" style="198" customWidth="1"/>
    <col min="13320" max="13320" width="7.875" style="198" customWidth="1"/>
    <col min="13321" max="13321" width="7.5" style="198" customWidth="1"/>
    <col min="13322" max="13322" width="7.875" style="198" customWidth="1"/>
    <col min="13323" max="13323" width="6.375" style="198" customWidth="1"/>
    <col min="13324" max="13324" width="6.875" style="198" customWidth="1"/>
    <col min="13325" max="13325" width="7.625" style="198" customWidth="1"/>
    <col min="13326" max="13327" width="8" style="198" customWidth="1"/>
    <col min="13328" max="13328" width="7.875" style="198" customWidth="1"/>
    <col min="13329" max="13329" width="7.125" style="198" customWidth="1"/>
    <col min="13330" max="13330" width="7" style="198" customWidth="1"/>
    <col min="13331" max="13331" width="7.375" style="198" customWidth="1"/>
    <col min="13332" max="13332" width="6.375" style="198" customWidth="1"/>
    <col min="13333" max="13333" width="7.875" style="198" customWidth="1"/>
    <col min="13334" max="13334" width="8.125" style="198" customWidth="1"/>
    <col min="13335" max="13335" width="6.375" style="198" customWidth="1"/>
    <col min="13336" max="13336" width="8.625" style="198" customWidth="1"/>
    <col min="13337" max="13337" width="8.75" style="198" customWidth="1"/>
    <col min="13338" max="13338" width="8.5" style="198" customWidth="1"/>
    <col min="13339" max="13339" width="12.625" style="198" customWidth="1"/>
    <col min="13340" max="13546" width="9" style="198"/>
    <col min="13547" max="13547" width="7.625" style="198" customWidth="1"/>
    <col min="13548" max="13548" width="19" style="198" customWidth="1"/>
    <col min="13549" max="13549" width="5.875" style="198" customWidth="1"/>
    <col min="13550" max="13551" width="7.375" style="198" customWidth="1"/>
    <col min="13552" max="13553" width="8.125" style="198" customWidth="1"/>
    <col min="13554" max="13557" width="7.375" style="198" customWidth="1"/>
    <col min="13558" max="13559" width="6.625" style="198" customWidth="1"/>
    <col min="13560" max="13560" width="8.125" style="198" customWidth="1"/>
    <col min="13561" max="13563" width="7.375" style="198" customWidth="1"/>
    <col min="13564" max="13564" width="6.625" style="198" customWidth="1"/>
    <col min="13565" max="13565" width="10.375" style="198" customWidth="1"/>
    <col min="13566" max="13566" width="13.25" style="198" customWidth="1"/>
    <col min="13567" max="13567" width="6.625" style="198" customWidth="1"/>
    <col min="13568" max="13568" width="7.375" style="198" customWidth="1"/>
    <col min="13569" max="13569" width="6.625" style="198" customWidth="1"/>
    <col min="13570" max="13570" width="8.125" style="198" customWidth="1"/>
    <col min="13571" max="13572" width="7.375" style="198" customWidth="1"/>
    <col min="13573" max="13573" width="8.625" style="198" customWidth="1"/>
    <col min="13574" max="13574" width="6.625" style="198" customWidth="1"/>
    <col min="13575" max="13575" width="8" style="198" customWidth="1"/>
    <col min="13576" max="13576" width="7.875" style="198" customWidth="1"/>
    <col min="13577" max="13577" width="7.5" style="198" customWidth="1"/>
    <col min="13578" max="13578" width="7.875" style="198" customWidth="1"/>
    <col min="13579" max="13579" width="6.375" style="198" customWidth="1"/>
    <col min="13580" max="13580" width="6.875" style="198" customWidth="1"/>
    <col min="13581" max="13581" width="7.625" style="198" customWidth="1"/>
    <col min="13582" max="13583" width="8" style="198" customWidth="1"/>
    <col min="13584" max="13584" width="7.875" style="198" customWidth="1"/>
    <col min="13585" max="13585" width="7.125" style="198" customWidth="1"/>
    <col min="13586" max="13586" width="7" style="198" customWidth="1"/>
    <col min="13587" max="13587" width="7.375" style="198" customWidth="1"/>
    <col min="13588" max="13588" width="6.375" style="198" customWidth="1"/>
    <col min="13589" max="13589" width="7.875" style="198" customWidth="1"/>
    <col min="13590" max="13590" width="8.125" style="198" customWidth="1"/>
    <col min="13591" max="13591" width="6.375" style="198" customWidth="1"/>
    <col min="13592" max="13592" width="8.625" style="198" customWidth="1"/>
    <col min="13593" max="13593" width="8.75" style="198" customWidth="1"/>
    <col min="13594" max="13594" width="8.5" style="198" customWidth="1"/>
    <col min="13595" max="13595" width="12.625" style="198" customWidth="1"/>
    <col min="13596" max="13802" width="9" style="198"/>
    <col min="13803" max="13803" width="7.625" style="198" customWidth="1"/>
    <col min="13804" max="13804" width="19" style="198" customWidth="1"/>
    <col min="13805" max="13805" width="5.875" style="198" customWidth="1"/>
    <col min="13806" max="13807" width="7.375" style="198" customWidth="1"/>
    <col min="13808" max="13809" width="8.125" style="198" customWidth="1"/>
    <col min="13810" max="13813" width="7.375" style="198" customWidth="1"/>
    <col min="13814" max="13815" width="6.625" style="198" customWidth="1"/>
    <col min="13816" max="13816" width="8.125" style="198" customWidth="1"/>
    <col min="13817" max="13819" width="7.375" style="198" customWidth="1"/>
    <col min="13820" max="13820" width="6.625" style="198" customWidth="1"/>
    <col min="13821" max="13821" width="10.375" style="198" customWidth="1"/>
    <col min="13822" max="13822" width="13.25" style="198" customWidth="1"/>
    <col min="13823" max="13823" width="6.625" style="198" customWidth="1"/>
    <col min="13824" max="13824" width="7.375" style="198" customWidth="1"/>
    <col min="13825" max="13825" width="6.625" style="198" customWidth="1"/>
    <col min="13826" max="13826" width="8.125" style="198" customWidth="1"/>
    <col min="13827" max="13828" width="7.375" style="198" customWidth="1"/>
    <col min="13829" max="13829" width="8.625" style="198" customWidth="1"/>
    <col min="13830" max="13830" width="6.625" style="198" customWidth="1"/>
    <col min="13831" max="13831" width="8" style="198" customWidth="1"/>
    <col min="13832" max="13832" width="7.875" style="198" customWidth="1"/>
    <col min="13833" max="13833" width="7.5" style="198" customWidth="1"/>
    <col min="13834" max="13834" width="7.875" style="198" customWidth="1"/>
    <col min="13835" max="13835" width="6.375" style="198" customWidth="1"/>
    <col min="13836" max="13836" width="6.875" style="198" customWidth="1"/>
    <col min="13837" max="13837" width="7.625" style="198" customWidth="1"/>
    <col min="13838" max="13839" width="8" style="198" customWidth="1"/>
    <col min="13840" max="13840" width="7.875" style="198" customWidth="1"/>
    <col min="13841" max="13841" width="7.125" style="198" customWidth="1"/>
    <col min="13842" max="13842" width="7" style="198" customWidth="1"/>
    <col min="13843" max="13843" width="7.375" style="198" customWidth="1"/>
    <col min="13844" max="13844" width="6.375" style="198" customWidth="1"/>
    <col min="13845" max="13845" width="7.875" style="198" customWidth="1"/>
    <col min="13846" max="13846" width="8.125" style="198" customWidth="1"/>
    <col min="13847" max="13847" width="6.375" style="198" customWidth="1"/>
    <col min="13848" max="13848" width="8.625" style="198" customWidth="1"/>
    <col min="13849" max="13849" width="8.75" style="198" customWidth="1"/>
    <col min="13850" max="13850" width="8.5" style="198" customWidth="1"/>
    <col min="13851" max="13851" width="12.625" style="198" customWidth="1"/>
    <col min="13852" max="14058" width="9" style="198"/>
    <col min="14059" max="14059" width="7.625" style="198" customWidth="1"/>
    <col min="14060" max="14060" width="19" style="198" customWidth="1"/>
    <col min="14061" max="14061" width="5.875" style="198" customWidth="1"/>
    <col min="14062" max="14063" width="7.375" style="198" customWidth="1"/>
    <col min="14064" max="14065" width="8.125" style="198" customWidth="1"/>
    <col min="14066" max="14069" width="7.375" style="198" customWidth="1"/>
    <col min="14070" max="14071" width="6.625" style="198" customWidth="1"/>
    <col min="14072" max="14072" width="8.125" style="198" customWidth="1"/>
    <col min="14073" max="14075" width="7.375" style="198" customWidth="1"/>
    <col min="14076" max="14076" width="6.625" style="198" customWidth="1"/>
    <col min="14077" max="14077" width="10.375" style="198" customWidth="1"/>
    <col min="14078" max="14078" width="13.25" style="198" customWidth="1"/>
    <col min="14079" max="14079" width="6.625" style="198" customWidth="1"/>
    <col min="14080" max="14080" width="7.375" style="198" customWidth="1"/>
    <col min="14081" max="14081" width="6.625" style="198" customWidth="1"/>
    <col min="14082" max="14082" width="8.125" style="198" customWidth="1"/>
    <col min="14083" max="14084" width="7.375" style="198" customWidth="1"/>
    <col min="14085" max="14085" width="8.625" style="198" customWidth="1"/>
    <col min="14086" max="14086" width="6.625" style="198" customWidth="1"/>
    <col min="14087" max="14087" width="8" style="198" customWidth="1"/>
    <col min="14088" max="14088" width="7.875" style="198" customWidth="1"/>
    <col min="14089" max="14089" width="7.5" style="198" customWidth="1"/>
    <col min="14090" max="14090" width="7.875" style="198" customWidth="1"/>
    <col min="14091" max="14091" width="6.375" style="198" customWidth="1"/>
    <col min="14092" max="14092" width="6.875" style="198" customWidth="1"/>
    <col min="14093" max="14093" width="7.625" style="198" customWidth="1"/>
    <col min="14094" max="14095" width="8" style="198" customWidth="1"/>
    <col min="14096" max="14096" width="7.875" style="198" customWidth="1"/>
    <col min="14097" max="14097" width="7.125" style="198" customWidth="1"/>
    <col min="14098" max="14098" width="7" style="198" customWidth="1"/>
    <col min="14099" max="14099" width="7.375" style="198" customWidth="1"/>
    <col min="14100" max="14100" width="6.375" style="198" customWidth="1"/>
    <col min="14101" max="14101" width="7.875" style="198" customWidth="1"/>
    <col min="14102" max="14102" width="8.125" style="198" customWidth="1"/>
    <col min="14103" max="14103" width="6.375" style="198" customWidth="1"/>
    <col min="14104" max="14104" width="8.625" style="198" customWidth="1"/>
    <col min="14105" max="14105" width="8.75" style="198" customWidth="1"/>
    <col min="14106" max="14106" width="8.5" style="198" customWidth="1"/>
    <col min="14107" max="14107" width="12.625" style="198" customWidth="1"/>
    <col min="14108" max="14314" width="9" style="198"/>
    <col min="14315" max="14315" width="7.625" style="198" customWidth="1"/>
    <col min="14316" max="14316" width="19" style="198" customWidth="1"/>
    <col min="14317" max="14317" width="5.875" style="198" customWidth="1"/>
    <col min="14318" max="14319" width="7.375" style="198" customWidth="1"/>
    <col min="14320" max="14321" width="8.125" style="198" customWidth="1"/>
    <col min="14322" max="14325" width="7.375" style="198" customWidth="1"/>
    <col min="14326" max="14327" width="6.625" style="198" customWidth="1"/>
    <col min="14328" max="14328" width="8.125" style="198" customWidth="1"/>
    <col min="14329" max="14331" width="7.375" style="198" customWidth="1"/>
    <col min="14332" max="14332" width="6.625" style="198" customWidth="1"/>
    <col min="14333" max="14333" width="10.375" style="198" customWidth="1"/>
    <col min="14334" max="14334" width="13.25" style="198" customWidth="1"/>
    <col min="14335" max="14335" width="6.625" style="198" customWidth="1"/>
    <col min="14336" max="14336" width="7.375" style="198" customWidth="1"/>
    <col min="14337" max="14337" width="6.625" style="198" customWidth="1"/>
    <col min="14338" max="14338" width="8.125" style="198" customWidth="1"/>
    <col min="14339" max="14340" width="7.375" style="198" customWidth="1"/>
    <col min="14341" max="14341" width="8.625" style="198" customWidth="1"/>
    <col min="14342" max="14342" width="6.625" style="198" customWidth="1"/>
    <col min="14343" max="14343" width="8" style="198" customWidth="1"/>
    <col min="14344" max="14344" width="7.875" style="198" customWidth="1"/>
    <col min="14345" max="14345" width="7.5" style="198" customWidth="1"/>
    <col min="14346" max="14346" width="7.875" style="198" customWidth="1"/>
    <col min="14347" max="14347" width="6.375" style="198" customWidth="1"/>
    <col min="14348" max="14348" width="6.875" style="198" customWidth="1"/>
    <col min="14349" max="14349" width="7.625" style="198" customWidth="1"/>
    <col min="14350" max="14351" width="8" style="198" customWidth="1"/>
    <col min="14352" max="14352" width="7.875" style="198" customWidth="1"/>
    <col min="14353" max="14353" width="7.125" style="198" customWidth="1"/>
    <col min="14354" max="14354" width="7" style="198" customWidth="1"/>
    <col min="14355" max="14355" width="7.375" style="198" customWidth="1"/>
    <col min="14356" max="14356" width="6.375" style="198" customWidth="1"/>
    <col min="14357" max="14357" width="7.875" style="198" customWidth="1"/>
    <col min="14358" max="14358" width="8.125" style="198" customWidth="1"/>
    <col min="14359" max="14359" width="6.375" style="198" customWidth="1"/>
    <col min="14360" max="14360" width="8.625" style="198" customWidth="1"/>
    <col min="14361" max="14361" width="8.75" style="198" customWidth="1"/>
    <col min="14362" max="14362" width="8.5" style="198" customWidth="1"/>
    <col min="14363" max="14363" width="12.625" style="198" customWidth="1"/>
    <col min="14364" max="14570" width="9" style="198"/>
    <col min="14571" max="14571" width="7.625" style="198" customWidth="1"/>
    <col min="14572" max="14572" width="19" style="198" customWidth="1"/>
    <col min="14573" max="14573" width="5.875" style="198" customWidth="1"/>
    <col min="14574" max="14575" width="7.375" style="198" customWidth="1"/>
    <col min="14576" max="14577" width="8.125" style="198" customWidth="1"/>
    <col min="14578" max="14581" width="7.375" style="198" customWidth="1"/>
    <col min="14582" max="14583" width="6.625" style="198" customWidth="1"/>
    <col min="14584" max="14584" width="8.125" style="198" customWidth="1"/>
    <col min="14585" max="14587" width="7.375" style="198" customWidth="1"/>
    <col min="14588" max="14588" width="6.625" style="198" customWidth="1"/>
    <col min="14589" max="14589" width="10.375" style="198" customWidth="1"/>
    <col min="14590" max="14590" width="13.25" style="198" customWidth="1"/>
    <col min="14591" max="14591" width="6.625" style="198" customWidth="1"/>
    <col min="14592" max="14592" width="7.375" style="198" customWidth="1"/>
    <col min="14593" max="14593" width="6.625" style="198" customWidth="1"/>
    <col min="14594" max="14594" width="8.125" style="198" customWidth="1"/>
    <col min="14595" max="14596" width="7.375" style="198" customWidth="1"/>
    <col min="14597" max="14597" width="8.625" style="198" customWidth="1"/>
    <col min="14598" max="14598" width="6.625" style="198" customWidth="1"/>
    <col min="14599" max="14599" width="8" style="198" customWidth="1"/>
    <col min="14600" max="14600" width="7.875" style="198" customWidth="1"/>
    <col min="14601" max="14601" width="7.5" style="198" customWidth="1"/>
    <col min="14602" max="14602" width="7.875" style="198" customWidth="1"/>
    <col min="14603" max="14603" width="6.375" style="198" customWidth="1"/>
    <col min="14604" max="14604" width="6.875" style="198" customWidth="1"/>
    <col min="14605" max="14605" width="7.625" style="198" customWidth="1"/>
    <col min="14606" max="14607" width="8" style="198" customWidth="1"/>
    <col min="14608" max="14608" width="7.875" style="198" customWidth="1"/>
    <col min="14609" max="14609" width="7.125" style="198" customWidth="1"/>
    <col min="14610" max="14610" width="7" style="198" customWidth="1"/>
    <col min="14611" max="14611" width="7.375" style="198" customWidth="1"/>
    <col min="14612" max="14612" width="6.375" style="198" customWidth="1"/>
    <col min="14613" max="14613" width="7.875" style="198" customWidth="1"/>
    <col min="14614" max="14614" width="8.125" style="198" customWidth="1"/>
    <col min="14615" max="14615" width="6.375" style="198" customWidth="1"/>
    <col min="14616" max="14616" width="8.625" style="198" customWidth="1"/>
    <col min="14617" max="14617" width="8.75" style="198" customWidth="1"/>
    <col min="14618" max="14618" width="8.5" style="198" customWidth="1"/>
    <col min="14619" max="14619" width="12.625" style="198" customWidth="1"/>
    <col min="14620" max="14826" width="9" style="198"/>
    <col min="14827" max="14827" width="7.625" style="198" customWidth="1"/>
    <col min="14828" max="14828" width="19" style="198" customWidth="1"/>
    <col min="14829" max="14829" width="5.875" style="198" customWidth="1"/>
    <col min="14830" max="14831" width="7.375" style="198" customWidth="1"/>
    <col min="14832" max="14833" width="8.125" style="198" customWidth="1"/>
    <col min="14834" max="14837" width="7.375" style="198" customWidth="1"/>
    <col min="14838" max="14839" width="6.625" style="198" customWidth="1"/>
    <col min="14840" max="14840" width="8.125" style="198" customWidth="1"/>
    <col min="14841" max="14843" width="7.375" style="198" customWidth="1"/>
    <col min="14844" max="14844" width="6.625" style="198" customWidth="1"/>
    <col min="14845" max="14845" width="10.375" style="198" customWidth="1"/>
    <col min="14846" max="14846" width="13.25" style="198" customWidth="1"/>
    <col min="14847" max="14847" width="6.625" style="198" customWidth="1"/>
    <col min="14848" max="14848" width="7.375" style="198" customWidth="1"/>
    <col min="14849" max="14849" width="6.625" style="198" customWidth="1"/>
    <col min="14850" max="14850" width="8.125" style="198" customWidth="1"/>
    <col min="14851" max="14852" width="7.375" style="198" customWidth="1"/>
    <col min="14853" max="14853" width="8.625" style="198" customWidth="1"/>
    <col min="14854" max="14854" width="6.625" style="198" customWidth="1"/>
    <col min="14855" max="14855" width="8" style="198" customWidth="1"/>
    <col min="14856" max="14856" width="7.875" style="198" customWidth="1"/>
    <col min="14857" max="14857" width="7.5" style="198" customWidth="1"/>
    <col min="14858" max="14858" width="7.875" style="198" customWidth="1"/>
    <col min="14859" max="14859" width="6.375" style="198" customWidth="1"/>
    <col min="14860" max="14860" width="6.875" style="198" customWidth="1"/>
    <col min="14861" max="14861" width="7.625" style="198" customWidth="1"/>
    <col min="14862" max="14863" width="8" style="198" customWidth="1"/>
    <col min="14864" max="14864" width="7.875" style="198" customWidth="1"/>
    <col min="14865" max="14865" width="7.125" style="198" customWidth="1"/>
    <col min="14866" max="14866" width="7" style="198" customWidth="1"/>
    <col min="14867" max="14867" width="7.375" style="198" customWidth="1"/>
    <col min="14868" max="14868" width="6.375" style="198" customWidth="1"/>
    <col min="14869" max="14869" width="7.875" style="198" customWidth="1"/>
    <col min="14870" max="14870" width="8.125" style="198" customWidth="1"/>
    <col min="14871" max="14871" width="6.375" style="198" customWidth="1"/>
    <col min="14872" max="14872" width="8.625" style="198" customWidth="1"/>
    <col min="14873" max="14873" width="8.75" style="198" customWidth="1"/>
    <col min="14874" max="14874" width="8.5" style="198" customWidth="1"/>
    <col min="14875" max="14875" width="12.625" style="198" customWidth="1"/>
    <col min="14876" max="15082" width="9" style="198"/>
    <col min="15083" max="15083" width="7.625" style="198" customWidth="1"/>
    <col min="15084" max="15084" width="19" style="198" customWidth="1"/>
    <col min="15085" max="15085" width="5.875" style="198" customWidth="1"/>
    <col min="15086" max="15087" width="7.375" style="198" customWidth="1"/>
    <col min="15088" max="15089" width="8.125" style="198" customWidth="1"/>
    <col min="15090" max="15093" width="7.375" style="198" customWidth="1"/>
    <col min="15094" max="15095" width="6.625" style="198" customWidth="1"/>
    <col min="15096" max="15096" width="8.125" style="198" customWidth="1"/>
    <col min="15097" max="15099" width="7.375" style="198" customWidth="1"/>
    <col min="15100" max="15100" width="6.625" style="198" customWidth="1"/>
    <col min="15101" max="15101" width="10.375" style="198" customWidth="1"/>
    <col min="15102" max="15102" width="13.25" style="198" customWidth="1"/>
    <col min="15103" max="15103" width="6.625" style="198" customWidth="1"/>
    <col min="15104" max="15104" width="7.375" style="198" customWidth="1"/>
    <col min="15105" max="15105" width="6.625" style="198" customWidth="1"/>
    <col min="15106" max="15106" width="8.125" style="198" customWidth="1"/>
    <col min="15107" max="15108" width="7.375" style="198" customWidth="1"/>
    <col min="15109" max="15109" width="8.625" style="198" customWidth="1"/>
    <col min="15110" max="15110" width="6.625" style="198" customWidth="1"/>
    <col min="15111" max="15111" width="8" style="198" customWidth="1"/>
    <col min="15112" max="15112" width="7.875" style="198" customWidth="1"/>
    <col min="15113" max="15113" width="7.5" style="198" customWidth="1"/>
    <col min="15114" max="15114" width="7.875" style="198" customWidth="1"/>
    <col min="15115" max="15115" width="6.375" style="198" customWidth="1"/>
    <col min="15116" max="15116" width="6.875" style="198" customWidth="1"/>
    <col min="15117" max="15117" width="7.625" style="198" customWidth="1"/>
    <col min="15118" max="15119" width="8" style="198" customWidth="1"/>
    <col min="15120" max="15120" width="7.875" style="198" customWidth="1"/>
    <col min="15121" max="15121" width="7.125" style="198" customWidth="1"/>
    <col min="15122" max="15122" width="7" style="198" customWidth="1"/>
    <col min="15123" max="15123" width="7.375" style="198" customWidth="1"/>
    <col min="15124" max="15124" width="6.375" style="198" customWidth="1"/>
    <col min="15125" max="15125" width="7.875" style="198" customWidth="1"/>
    <col min="15126" max="15126" width="8.125" style="198" customWidth="1"/>
    <col min="15127" max="15127" width="6.375" style="198" customWidth="1"/>
    <col min="15128" max="15128" width="8.625" style="198" customWidth="1"/>
    <col min="15129" max="15129" width="8.75" style="198" customWidth="1"/>
    <col min="15130" max="15130" width="8.5" style="198" customWidth="1"/>
    <col min="15131" max="15131" width="12.625" style="198" customWidth="1"/>
    <col min="15132" max="15338" width="9" style="198"/>
    <col min="15339" max="15339" width="7.625" style="198" customWidth="1"/>
    <col min="15340" max="15340" width="19" style="198" customWidth="1"/>
    <col min="15341" max="15341" width="5.875" style="198" customWidth="1"/>
    <col min="15342" max="15343" width="7.375" style="198" customWidth="1"/>
    <col min="15344" max="15345" width="8.125" style="198" customWidth="1"/>
    <col min="15346" max="15349" width="7.375" style="198" customWidth="1"/>
    <col min="15350" max="15351" width="6.625" style="198" customWidth="1"/>
    <col min="15352" max="15352" width="8.125" style="198" customWidth="1"/>
    <col min="15353" max="15355" width="7.375" style="198" customWidth="1"/>
    <col min="15356" max="15356" width="6.625" style="198" customWidth="1"/>
    <col min="15357" max="15357" width="10.375" style="198" customWidth="1"/>
    <col min="15358" max="15358" width="13.25" style="198" customWidth="1"/>
    <col min="15359" max="15359" width="6.625" style="198" customWidth="1"/>
    <col min="15360" max="15360" width="7.375" style="198" customWidth="1"/>
    <col min="15361" max="15361" width="6.625" style="198" customWidth="1"/>
    <col min="15362" max="15362" width="8.125" style="198" customWidth="1"/>
    <col min="15363" max="15364" width="7.375" style="198" customWidth="1"/>
    <col min="15365" max="15365" width="8.625" style="198" customWidth="1"/>
    <col min="15366" max="15366" width="6.625" style="198" customWidth="1"/>
    <col min="15367" max="15367" width="8" style="198" customWidth="1"/>
    <col min="15368" max="15368" width="7.875" style="198" customWidth="1"/>
    <col min="15369" max="15369" width="7.5" style="198" customWidth="1"/>
    <col min="15370" max="15370" width="7.875" style="198" customWidth="1"/>
    <col min="15371" max="15371" width="6.375" style="198" customWidth="1"/>
    <col min="15372" max="15372" width="6.875" style="198" customWidth="1"/>
    <col min="15373" max="15373" width="7.625" style="198" customWidth="1"/>
    <col min="15374" max="15375" width="8" style="198" customWidth="1"/>
    <col min="15376" max="15376" width="7.875" style="198" customWidth="1"/>
    <col min="15377" max="15377" width="7.125" style="198" customWidth="1"/>
    <col min="15378" max="15378" width="7" style="198" customWidth="1"/>
    <col min="15379" max="15379" width="7.375" style="198" customWidth="1"/>
    <col min="15380" max="15380" width="6.375" style="198" customWidth="1"/>
    <col min="15381" max="15381" width="7.875" style="198" customWidth="1"/>
    <col min="15382" max="15382" width="8.125" style="198" customWidth="1"/>
    <col min="15383" max="15383" width="6.375" style="198" customWidth="1"/>
    <col min="15384" max="15384" width="8.625" style="198" customWidth="1"/>
    <col min="15385" max="15385" width="8.75" style="198" customWidth="1"/>
    <col min="15386" max="15386" width="8.5" style="198" customWidth="1"/>
    <col min="15387" max="15387" width="12.625" style="198" customWidth="1"/>
    <col min="15388" max="15594" width="9" style="198"/>
    <col min="15595" max="15595" width="7.625" style="198" customWidth="1"/>
    <col min="15596" max="15596" width="19" style="198" customWidth="1"/>
    <col min="15597" max="15597" width="5.875" style="198" customWidth="1"/>
    <col min="15598" max="15599" width="7.375" style="198" customWidth="1"/>
    <col min="15600" max="15601" width="8.125" style="198" customWidth="1"/>
    <col min="15602" max="15605" width="7.375" style="198" customWidth="1"/>
    <col min="15606" max="15607" width="6.625" style="198" customWidth="1"/>
    <col min="15608" max="15608" width="8.125" style="198" customWidth="1"/>
    <col min="15609" max="15611" width="7.375" style="198" customWidth="1"/>
    <col min="15612" max="15612" width="6.625" style="198" customWidth="1"/>
    <col min="15613" max="15613" width="10.375" style="198" customWidth="1"/>
    <col min="15614" max="15614" width="13.25" style="198" customWidth="1"/>
    <col min="15615" max="15615" width="6.625" style="198" customWidth="1"/>
    <col min="15616" max="15616" width="7.375" style="198" customWidth="1"/>
    <col min="15617" max="15617" width="6.625" style="198" customWidth="1"/>
    <col min="15618" max="15618" width="8.125" style="198" customWidth="1"/>
    <col min="15619" max="15620" width="7.375" style="198" customWidth="1"/>
    <col min="15621" max="15621" width="8.625" style="198" customWidth="1"/>
    <col min="15622" max="15622" width="6.625" style="198" customWidth="1"/>
    <col min="15623" max="15623" width="8" style="198" customWidth="1"/>
    <col min="15624" max="15624" width="7.875" style="198" customWidth="1"/>
    <col min="15625" max="15625" width="7.5" style="198" customWidth="1"/>
    <col min="15626" max="15626" width="7.875" style="198" customWidth="1"/>
    <col min="15627" max="15627" width="6.375" style="198" customWidth="1"/>
    <col min="15628" max="15628" width="6.875" style="198" customWidth="1"/>
    <col min="15629" max="15629" width="7.625" style="198" customWidth="1"/>
    <col min="15630" max="15631" width="8" style="198" customWidth="1"/>
    <col min="15632" max="15632" width="7.875" style="198" customWidth="1"/>
    <col min="15633" max="15633" width="7.125" style="198" customWidth="1"/>
    <col min="15634" max="15634" width="7" style="198" customWidth="1"/>
    <col min="15635" max="15635" width="7.375" style="198" customWidth="1"/>
    <col min="15636" max="15636" width="6.375" style="198" customWidth="1"/>
    <col min="15637" max="15637" width="7.875" style="198" customWidth="1"/>
    <col min="15638" max="15638" width="8.125" style="198" customWidth="1"/>
    <col min="15639" max="15639" width="6.375" style="198" customWidth="1"/>
    <col min="15640" max="15640" width="8.625" style="198" customWidth="1"/>
    <col min="15641" max="15641" width="8.75" style="198" customWidth="1"/>
    <col min="15642" max="15642" width="8.5" style="198" customWidth="1"/>
    <col min="15643" max="15643" width="12.625" style="198" customWidth="1"/>
    <col min="15644" max="15850" width="9" style="198"/>
    <col min="15851" max="15851" width="7.625" style="198" customWidth="1"/>
    <col min="15852" max="15852" width="19" style="198" customWidth="1"/>
    <col min="15853" max="15853" width="5.875" style="198" customWidth="1"/>
    <col min="15854" max="15855" width="7.375" style="198" customWidth="1"/>
    <col min="15856" max="15857" width="8.125" style="198" customWidth="1"/>
    <col min="15858" max="15861" width="7.375" style="198" customWidth="1"/>
    <col min="15862" max="15863" width="6.625" style="198" customWidth="1"/>
    <col min="15864" max="15864" width="8.125" style="198" customWidth="1"/>
    <col min="15865" max="15867" width="7.375" style="198" customWidth="1"/>
    <col min="15868" max="15868" width="6.625" style="198" customWidth="1"/>
    <col min="15869" max="15869" width="10.375" style="198" customWidth="1"/>
    <col min="15870" max="15870" width="13.25" style="198" customWidth="1"/>
    <col min="15871" max="15871" width="6.625" style="198" customWidth="1"/>
    <col min="15872" max="15872" width="7.375" style="198" customWidth="1"/>
    <col min="15873" max="15873" width="6.625" style="198" customWidth="1"/>
    <col min="15874" max="15874" width="8.125" style="198" customWidth="1"/>
    <col min="15875" max="15876" width="7.375" style="198" customWidth="1"/>
    <col min="15877" max="15877" width="8.625" style="198" customWidth="1"/>
    <col min="15878" max="15878" width="6.625" style="198" customWidth="1"/>
    <col min="15879" max="15879" width="8" style="198" customWidth="1"/>
    <col min="15880" max="15880" width="7.875" style="198" customWidth="1"/>
    <col min="15881" max="15881" width="7.5" style="198" customWidth="1"/>
    <col min="15882" max="15882" width="7.875" style="198" customWidth="1"/>
    <col min="15883" max="15883" width="6.375" style="198" customWidth="1"/>
    <col min="15884" max="15884" width="6.875" style="198" customWidth="1"/>
    <col min="15885" max="15885" width="7.625" style="198" customWidth="1"/>
    <col min="15886" max="15887" width="8" style="198" customWidth="1"/>
    <col min="15888" max="15888" width="7.875" style="198" customWidth="1"/>
    <col min="15889" max="15889" width="7.125" style="198" customWidth="1"/>
    <col min="15890" max="15890" width="7" style="198" customWidth="1"/>
    <col min="15891" max="15891" width="7.375" style="198" customWidth="1"/>
    <col min="15892" max="15892" width="6.375" style="198" customWidth="1"/>
    <col min="15893" max="15893" width="7.875" style="198" customWidth="1"/>
    <col min="15894" max="15894" width="8.125" style="198" customWidth="1"/>
    <col min="15895" max="15895" width="6.375" style="198" customWidth="1"/>
    <col min="15896" max="15896" width="8.625" style="198" customWidth="1"/>
    <col min="15897" max="15897" width="8.75" style="198" customWidth="1"/>
    <col min="15898" max="15898" width="8.5" style="198" customWidth="1"/>
    <col min="15899" max="15899" width="12.625" style="198" customWidth="1"/>
    <col min="15900" max="16106" width="9" style="198"/>
    <col min="16107" max="16107" width="7.625" style="198" customWidth="1"/>
    <col min="16108" max="16108" width="19" style="198" customWidth="1"/>
    <col min="16109" max="16109" width="5.875" style="198" customWidth="1"/>
    <col min="16110" max="16111" width="7.375" style="198" customWidth="1"/>
    <col min="16112" max="16113" width="8.125" style="198" customWidth="1"/>
    <col min="16114" max="16117" width="7.375" style="198" customWidth="1"/>
    <col min="16118" max="16119" width="6.625" style="198" customWidth="1"/>
    <col min="16120" max="16120" width="8.125" style="198" customWidth="1"/>
    <col min="16121" max="16123" width="7.375" style="198" customWidth="1"/>
    <col min="16124" max="16124" width="6.625" style="198" customWidth="1"/>
    <col min="16125" max="16125" width="10.375" style="198" customWidth="1"/>
    <col min="16126" max="16126" width="13.25" style="198" customWidth="1"/>
    <col min="16127" max="16127" width="6.625" style="198" customWidth="1"/>
    <col min="16128" max="16128" width="7.375" style="198" customWidth="1"/>
    <col min="16129" max="16129" width="6.625" style="198" customWidth="1"/>
    <col min="16130" max="16130" width="8.125" style="198" customWidth="1"/>
    <col min="16131" max="16132" width="7.375" style="198" customWidth="1"/>
    <col min="16133" max="16133" width="8.625" style="198" customWidth="1"/>
    <col min="16134" max="16134" width="6.625" style="198" customWidth="1"/>
    <col min="16135" max="16135" width="8" style="198" customWidth="1"/>
    <col min="16136" max="16136" width="7.875" style="198" customWidth="1"/>
    <col min="16137" max="16137" width="7.5" style="198" customWidth="1"/>
    <col min="16138" max="16138" width="7.875" style="198" customWidth="1"/>
    <col min="16139" max="16139" width="6.375" style="198" customWidth="1"/>
    <col min="16140" max="16140" width="6.875" style="198" customWidth="1"/>
    <col min="16141" max="16141" width="7.625" style="198" customWidth="1"/>
    <col min="16142" max="16143" width="8" style="198" customWidth="1"/>
    <col min="16144" max="16144" width="7.875" style="198" customWidth="1"/>
    <col min="16145" max="16145" width="7.125" style="198" customWidth="1"/>
    <col min="16146" max="16146" width="7" style="198" customWidth="1"/>
    <col min="16147" max="16147" width="7.375" style="198" customWidth="1"/>
    <col min="16148" max="16148" width="6.375" style="198" customWidth="1"/>
    <col min="16149" max="16149" width="7.875" style="198" customWidth="1"/>
    <col min="16150" max="16150" width="8.125" style="198" customWidth="1"/>
    <col min="16151" max="16151" width="6.375" style="198" customWidth="1"/>
    <col min="16152" max="16152" width="8.625" style="198" customWidth="1"/>
    <col min="16153" max="16153" width="8.75" style="198" customWidth="1"/>
    <col min="16154" max="16154" width="8.5" style="198" customWidth="1"/>
    <col min="16155" max="16155" width="12.625" style="198" customWidth="1"/>
    <col min="16156" max="16384" width="9" style="198"/>
  </cols>
  <sheetData>
    <row r="1" spans="1:34" hidden="1">
      <c r="C1" s="198">
        <f>'[22]2-1奖助学金（教育）'!C8+'[22]2-2奖助学金（人社）'!C7</f>
        <v>1056</v>
      </c>
      <c r="D1" s="198">
        <f>'[22]2-1奖助学金（教育）'!D8+'[22]2-2奖助学金（人社）'!D7</f>
        <v>240950</v>
      </c>
      <c r="E1" s="198">
        <f>'[22]3-1免学费（教育）'!C7+'[22]3-2免学费（人社）'!C7</f>
        <v>764549</v>
      </c>
      <c r="J1" s="198">
        <f>SUBTOTAL(9,K1:M1)</f>
        <v>48823.600000000013</v>
      </c>
      <c r="K1" s="198">
        <f>'[22]2-1奖助学金（教育）'!Q8+'[22]2-2奖助学金（人社）'!Q7</f>
        <v>31509</v>
      </c>
      <c r="L1" s="198">
        <f>'[22]2-1奖助学金（教育）'!T8+'[22]2-2奖助学金（人社）'!T7</f>
        <v>8804.9200000000092</v>
      </c>
      <c r="M1" s="198">
        <f>'[22]2-1奖助学金（教育）'!U8+'[22]2-2奖助学金（人社）'!U7</f>
        <v>8509.68</v>
      </c>
      <c r="N1" s="198">
        <f>SUBTOTAL(9,O1:Q1)</f>
        <v>193966.64</v>
      </c>
      <c r="O1" s="198">
        <f>'[22]3-1免学费（教育）'!M7+'[22]3-2免学费（人社）'!M7</f>
        <v>98531</v>
      </c>
      <c r="P1" s="198">
        <f>'[22]3-1免学费（教育）'!N7+'[22]3-2免学费（人社）'!N7</f>
        <v>42388.78</v>
      </c>
      <c r="Q1" s="198">
        <f>'[22]3-1免学费（教育）'!O7+'[22]3-2免学费（人社）'!O7</f>
        <v>53046.86</v>
      </c>
    </row>
    <row r="2" spans="1:34" ht="18.95" customHeight="1">
      <c r="A2" s="305" t="s">
        <v>419</v>
      </c>
      <c r="B2" s="305"/>
    </row>
    <row r="3" spans="1:34" ht="39.75" customHeight="1">
      <c r="A3" s="306" t="s">
        <v>456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</row>
    <row r="4" spans="1:34">
      <c r="F4" s="198" t="s">
        <v>1</v>
      </c>
      <c r="J4" s="198" t="s">
        <v>1</v>
      </c>
    </row>
    <row r="5" spans="1:34" ht="50.25" customHeight="1">
      <c r="A5" s="304" t="s">
        <v>260</v>
      </c>
      <c r="B5" s="304"/>
      <c r="C5" s="304" t="s">
        <v>261</v>
      </c>
      <c r="D5" s="304"/>
      <c r="E5" s="304"/>
      <c r="F5" s="304" t="s">
        <v>262</v>
      </c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 t="s">
        <v>263</v>
      </c>
      <c r="S5" s="304"/>
      <c r="T5" s="304"/>
      <c r="U5" s="304" t="s">
        <v>264</v>
      </c>
      <c r="V5" s="304"/>
      <c r="W5" s="304"/>
      <c r="X5" s="304"/>
      <c r="Y5" s="304"/>
      <c r="Z5" s="304"/>
      <c r="AA5" s="307" t="s">
        <v>422</v>
      </c>
      <c r="AB5" s="308"/>
      <c r="AC5" s="309"/>
      <c r="AD5" s="307" t="s">
        <v>265</v>
      </c>
      <c r="AE5" s="308"/>
      <c r="AF5" s="309"/>
      <c r="AG5" s="304" t="s">
        <v>266</v>
      </c>
      <c r="AH5" s="304" t="s">
        <v>9</v>
      </c>
    </row>
    <row r="6" spans="1:34" ht="42.75" customHeight="1">
      <c r="A6" s="304"/>
      <c r="B6" s="304"/>
      <c r="C6" s="304" t="s">
        <v>267</v>
      </c>
      <c r="D6" s="304" t="s">
        <v>12</v>
      </c>
      <c r="E6" s="304" t="s">
        <v>11</v>
      </c>
      <c r="F6" s="304" t="s">
        <v>3</v>
      </c>
      <c r="G6" s="304"/>
      <c r="H6" s="304"/>
      <c r="I6" s="304"/>
      <c r="J6" s="304" t="s">
        <v>268</v>
      </c>
      <c r="K6" s="304"/>
      <c r="L6" s="304"/>
      <c r="M6" s="304"/>
      <c r="N6" s="304" t="s">
        <v>269</v>
      </c>
      <c r="O6" s="304"/>
      <c r="P6" s="304"/>
      <c r="Q6" s="304"/>
      <c r="R6" s="304" t="s">
        <v>10</v>
      </c>
      <c r="S6" s="304" t="s">
        <v>270</v>
      </c>
      <c r="T6" s="304" t="s">
        <v>271</v>
      </c>
      <c r="U6" s="304" t="s">
        <v>268</v>
      </c>
      <c r="V6" s="304"/>
      <c r="W6" s="304"/>
      <c r="X6" s="304" t="s">
        <v>272</v>
      </c>
      <c r="Y6" s="304"/>
      <c r="Z6" s="304"/>
      <c r="AA6" s="302" t="s">
        <v>10</v>
      </c>
      <c r="AB6" s="302" t="s">
        <v>268</v>
      </c>
      <c r="AC6" s="302" t="s">
        <v>272</v>
      </c>
      <c r="AD6" s="302" t="s">
        <v>10</v>
      </c>
      <c r="AE6" s="302" t="s">
        <v>268</v>
      </c>
      <c r="AF6" s="302" t="s">
        <v>272</v>
      </c>
      <c r="AG6" s="304"/>
      <c r="AH6" s="304"/>
    </row>
    <row r="7" spans="1:34">
      <c r="A7" s="304"/>
      <c r="B7" s="304"/>
      <c r="C7" s="304"/>
      <c r="D7" s="304"/>
      <c r="E7" s="304"/>
      <c r="F7" s="199" t="s">
        <v>3</v>
      </c>
      <c r="G7" s="199" t="s">
        <v>204</v>
      </c>
      <c r="H7" s="199" t="s">
        <v>206</v>
      </c>
      <c r="I7" s="199" t="s">
        <v>273</v>
      </c>
      <c r="J7" s="199" t="s">
        <v>3</v>
      </c>
      <c r="K7" s="199" t="s">
        <v>204</v>
      </c>
      <c r="L7" s="199" t="s">
        <v>206</v>
      </c>
      <c r="M7" s="199" t="s">
        <v>273</v>
      </c>
      <c r="N7" s="199" t="s">
        <v>3</v>
      </c>
      <c r="O7" s="199" t="s">
        <v>204</v>
      </c>
      <c r="P7" s="199" t="s">
        <v>206</v>
      </c>
      <c r="Q7" s="199" t="s">
        <v>273</v>
      </c>
      <c r="R7" s="304"/>
      <c r="S7" s="304"/>
      <c r="T7" s="304"/>
      <c r="U7" s="199" t="s">
        <v>3</v>
      </c>
      <c r="V7" s="199" t="s">
        <v>204</v>
      </c>
      <c r="W7" s="199" t="s">
        <v>206</v>
      </c>
      <c r="X7" s="199" t="s">
        <v>3</v>
      </c>
      <c r="Y7" s="199" t="s">
        <v>204</v>
      </c>
      <c r="Z7" s="199" t="s">
        <v>206</v>
      </c>
      <c r="AA7" s="303"/>
      <c r="AB7" s="303"/>
      <c r="AC7" s="303"/>
      <c r="AD7" s="303"/>
      <c r="AE7" s="303"/>
      <c r="AF7" s="303"/>
      <c r="AG7" s="304"/>
      <c r="AH7" s="304"/>
    </row>
    <row r="8" spans="1:34">
      <c r="A8" s="196"/>
      <c r="B8" s="196" t="s">
        <v>211</v>
      </c>
      <c r="C8" s="196">
        <v>977</v>
      </c>
      <c r="D8" s="196">
        <v>228329</v>
      </c>
      <c r="E8" s="196">
        <v>716813</v>
      </c>
      <c r="F8" s="196">
        <v>226401.28000000003</v>
      </c>
      <c r="G8" s="196">
        <v>123043.95</v>
      </c>
      <c r="H8" s="196">
        <v>42009.890000000007</v>
      </c>
      <c r="I8" s="196">
        <v>61347.44</v>
      </c>
      <c r="J8" s="196">
        <v>46251.999999999993</v>
      </c>
      <c r="K8" s="196">
        <v>30034.950000000004</v>
      </c>
      <c r="L8" s="196">
        <v>7916.4699999999993</v>
      </c>
      <c r="M8" s="196">
        <v>8300.58</v>
      </c>
      <c r="N8" s="196">
        <v>180149.28000000003</v>
      </c>
      <c r="O8" s="196">
        <v>93009</v>
      </c>
      <c r="P8" s="196">
        <v>34093.42</v>
      </c>
      <c r="Q8" s="196">
        <v>53046.86</v>
      </c>
      <c r="R8" s="196">
        <v>-200.6</v>
      </c>
      <c r="S8" s="196">
        <v>0</v>
      </c>
      <c r="T8" s="196">
        <v>-200.6</v>
      </c>
      <c r="U8" s="196">
        <v>35934</v>
      </c>
      <c r="V8" s="196">
        <v>29364</v>
      </c>
      <c r="W8" s="196">
        <v>6570</v>
      </c>
      <c r="X8" s="196">
        <v>114516.22</v>
      </c>
      <c r="Y8" s="196">
        <v>85099</v>
      </c>
      <c r="Z8" s="196">
        <v>29417.22</v>
      </c>
      <c r="AA8" s="196">
        <v>8534</v>
      </c>
      <c r="AB8" s="196">
        <v>692.6</v>
      </c>
      <c r="AC8" s="196">
        <v>7841.4</v>
      </c>
      <c r="AD8" s="196">
        <v>6270.2199999999993</v>
      </c>
      <c r="AE8" s="196">
        <v>1324.82</v>
      </c>
      <c r="AF8" s="196">
        <v>4945.3999999999996</v>
      </c>
      <c r="AG8" s="196">
        <v>0</v>
      </c>
      <c r="AH8" s="196"/>
    </row>
    <row r="9" spans="1:34">
      <c r="A9" s="310" t="s">
        <v>16</v>
      </c>
      <c r="B9" s="196" t="s">
        <v>17</v>
      </c>
      <c r="C9" s="196">
        <v>157</v>
      </c>
      <c r="D9" s="196">
        <v>28386</v>
      </c>
      <c r="E9" s="196">
        <v>111970</v>
      </c>
      <c r="F9" s="196">
        <v>35095.880000000005</v>
      </c>
      <c r="G9" s="196">
        <v>16495.23</v>
      </c>
      <c r="H9" s="196">
        <v>1888.76</v>
      </c>
      <c r="I9" s="196">
        <v>16711.89</v>
      </c>
      <c r="J9" s="196">
        <v>5771.4</v>
      </c>
      <c r="K9" s="196">
        <v>3309.23</v>
      </c>
      <c r="L9" s="196">
        <v>305.76</v>
      </c>
      <c r="M9" s="196">
        <v>2156.41</v>
      </c>
      <c r="N9" s="196">
        <v>29324.48</v>
      </c>
      <c r="O9" s="196">
        <v>13186</v>
      </c>
      <c r="P9" s="196">
        <v>1583</v>
      </c>
      <c r="Q9" s="196">
        <v>14555.48</v>
      </c>
      <c r="R9" s="196">
        <v>0</v>
      </c>
      <c r="S9" s="196"/>
      <c r="T9" s="196"/>
      <c r="U9" s="196">
        <v>3478</v>
      </c>
      <c r="V9" s="196">
        <v>3358</v>
      </c>
      <c r="W9" s="196">
        <v>120</v>
      </c>
      <c r="X9" s="196">
        <v>13474</v>
      </c>
      <c r="Y9" s="196">
        <v>12348</v>
      </c>
      <c r="Z9" s="196">
        <v>1126</v>
      </c>
      <c r="AA9" s="196">
        <v>638</v>
      </c>
      <c r="AB9" s="196">
        <v>-59.400000000000006</v>
      </c>
      <c r="AC9" s="196">
        <v>697.4</v>
      </c>
      <c r="AD9" s="196">
        <v>793.9899999999999</v>
      </c>
      <c r="AE9" s="196">
        <v>196.39000000000004</v>
      </c>
      <c r="AF9" s="196">
        <v>597.59999999999991</v>
      </c>
      <c r="AG9" s="196">
        <v>0</v>
      </c>
      <c r="AH9" s="196"/>
    </row>
    <row r="10" spans="1:34" ht="28.5">
      <c r="A10" s="310"/>
      <c r="B10" s="196" t="s">
        <v>212</v>
      </c>
      <c r="C10" s="196">
        <v>138</v>
      </c>
      <c r="D10" s="196">
        <v>26534</v>
      </c>
      <c r="E10" s="196">
        <v>98223</v>
      </c>
      <c r="F10" s="196">
        <v>31247.280000000002</v>
      </c>
      <c r="G10" s="196">
        <v>14644.21</v>
      </c>
      <c r="H10" s="196">
        <v>677.30000000000007</v>
      </c>
      <c r="I10" s="196">
        <v>15925.769999999999</v>
      </c>
      <c r="J10" s="196">
        <v>5389.6</v>
      </c>
      <c r="K10" s="196">
        <v>3087.21</v>
      </c>
      <c r="L10" s="196">
        <v>205.23999999999998</v>
      </c>
      <c r="M10" s="196">
        <v>2097.15</v>
      </c>
      <c r="N10" s="196">
        <v>25857.68</v>
      </c>
      <c r="O10" s="196">
        <v>11557</v>
      </c>
      <c r="P10" s="196">
        <v>472.06</v>
      </c>
      <c r="Q10" s="196">
        <v>13828.62</v>
      </c>
      <c r="R10" s="196">
        <v>0</v>
      </c>
      <c r="S10" s="196"/>
      <c r="T10" s="196"/>
      <c r="U10" s="196">
        <v>3151</v>
      </c>
      <c r="V10" s="196">
        <v>3127</v>
      </c>
      <c r="W10" s="196">
        <v>24</v>
      </c>
      <c r="X10" s="196">
        <v>11029</v>
      </c>
      <c r="Y10" s="196">
        <v>10874</v>
      </c>
      <c r="Z10" s="196">
        <v>155</v>
      </c>
      <c r="AA10" s="196">
        <v>517</v>
      </c>
      <c r="AB10" s="196">
        <v>-50.400000000000006</v>
      </c>
      <c r="AC10" s="196">
        <v>567.4</v>
      </c>
      <c r="AD10" s="196">
        <v>624.51</v>
      </c>
      <c r="AE10" s="196">
        <v>191.85000000000002</v>
      </c>
      <c r="AF10" s="196">
        <v>432.65999999999997</v>
      </c>
      <c r="AG10" s="196">
        <v>0</v>
      </c>
      <c r="AH10" s="196"/>
    </row>
    <row r="11" spans="1:34" ht="28.5">
      <c r="A11" s="310"/>
      <c r="B11" s="196" t="s">
        <v>18</v>
      </c>
      <c r="C11" s="196">
        <v>138</v>
      </c>
      <c r="D11" s="196">
        <v>24936</v>
      </c>
      <c r="E11" s="196">
        <v>88127</v>
      </c>
      <c r="F11" s="196">
        <v>28504.639999999999</v>
      </c>
      <c r="G11" s="196">
        <v>13256.21</v>
      </c>
      <c r="H11" s="196">
        <v>394.15</v>
      </c>
      <c r="I11" s="196">
        <v>14854.279999999999</v>
      </c>
      <c r="J11" s="196">
        <v>5070</v>
      </c>
      <c r="K11" s="196">
        <v>2905.21</v>
      </c>
      <c r="L11" s="196">
        <v>169.91</v>
      </c>
      <c r="M11" s="196">
        <v>1994.88</v>
      </c>
      <c r="N11" s="196">
        <v>23434.639999999999</v>
      </c>
      <c r="O11" s="196">
        <v>10351</v>
      </c>
      <c r="P11" s="196">
        <v>224.24</v>
      </c>
      <c r="Q11" s="196">
        <v>12859.4</v>
      </c>
      <c r="R11" s="196"/>
      <c r="S11" s="196"/>
      <c r="T11" s="196"/>
      <c r="U11" s="196">
        <v>2991</v>
      </c>
      <c r="V11" s="196">
        <v>2991</v>
      </c>
      <c r="W11" s="196">
        <v>0</v>
      </c>
      <c r="X11" s="196">
        <v>10107</v>
      </c>
      <c r="Y11" s="196">
        <v>10107</v>
      </c>
      <c r="Z11" s="196">
        <v>0</v>
      </c>
      <c r="AA11" s="196">
        <v>118</v>
      </c>
      <c r="AB11" s="196">
        <v>-97.4</v>
      </c>
      <c r="AC11" s="196">
        <v>215.4</v>
      </c>
      <c r="AD11" s="196">
        <v>434.36</v>
      </c>
      <c r="AE11" s="196">
        <v>181.52</v>
      </c>
      <c r="AF11" s="196">
        <v>252.84</v>
      </c>
      <c r="AG11" s="196">
        <v>0</v>
      </c>
      <c r="AH11" s="196" t="s">
        <v>274</v>
      </c>
    </row>
    <row r="12" spans="1:34">
      <c r="A12" s="310"/>
      <c r="B12" s="196" t="s">
        <v>20</v>
      </c>
      <c r="C12" s="196">
        <v>0</v>
      </c>
      <c r="D12" s="196">
        <v>771</v>
      </c>
      <c r="E12" s="196">
        <v>4105</v>
      </c>
      <c r="F12" s="196">
        <v>1139.4000000000001</v>
      </c>
      <c r="G12" s="196">
        <v>578</v>
      </c>
      <c r="H12" s="196">
        <v>117.98</v>
      </c>
      <c r="I12" s="196">
        <v>443.41999999999996</v>
      </c>
      <c r="J12" s="196">
        <v>154.19999999999999</v>
      </c>
      <c r="K12" s="196">
        <v>88</v>
      </c>
      <c r="L12" s="196">
        <v>16.86</v>
      </c>
      <c r="M12" s="196">
        <v>49.34</v>
      </c>
      <c r="N12" s="196">
        <v>985.2</v>
      </c>
      <c r="O12" s="196">
        <v>490</v>
      </c>
      <c r="P12" s="196">
        <v>101.12</v>
      </c>
      <c r="Q12" s="196">
        <v>394.08</v>
      </c>
      <c r="R12" s="196"/>
      <c r="S12" s="196"/>
      <c r="T12" s="196"/>
      <c r="U12" s="196">
        <v>107</v>
      </c>
      <c r="V12" s="196">
        <v>91</v>
      </c>
      <c r="W12" s="196">
        <v>16</v>
      </c>
      <c r="X12" s="196">
        <v>533</v>
      </c>
      <c r="Y12" s="196">
        <v>443</v>
      </c>
      <c r="Z12" s="196">
        <v>90</v>
      </c>
      <c r="AA12" s="196">
        <v>36</v>
      </c>
      <c r="AB12" s="196">
        <v>-3</v>
      </c>
      <c r="AC12" s="196">
        <v>39</v>
      </c>
      <c r="AD12" s="196">
        <v>19.979999999999997</v>
      </c>
      <c r="AE12" s="196">
        <v>0.86</v>
      </c>
      <c r="AF12" s="196">
        <v>19.119999999999997</v>
      </c>
      <c r="AG12" s="196">
        <v>0</v>
      </c>
      <c r="AH12" s="196"/>
    </row>
    <row r="13" spans="1:34">
      <c r="A13" s="310"/>
      <c r="B13" s="196" t="s">
        <v>21</v>
      </c>
      <c r="C13" s="196">
        <v>0</v>
      </c>
      <c r="D13" s="196">
        <v>368</v>
      </c>
      <c r="E13" s="196">
        <v>3060</v>
      </c>
      <c r="F13" s="196">
        <v>808</v>
      </c>
      <c r="G13" s="196">
        <v>408</v>
      </c>
      <c r="H13" s="196">
        <v>82.69</v>
      </c>
      <c r="I13" s="196">
        <v>317.31</v>
      </c>
      <c r="J13" s="196">
        <v>73.599999999999994</v>
      </c>
      <c r="K13" s="196">
        <v>42</v>
      </c>
      <c r="L13" s="196">
        <v>8.0500000000000007</v>
      </c>
      <c r="M13" s="196">
        <v>23.55</v>
      </c>
      <c r="N13" s="196">
        <v>734.4</v>
      </c>
      <c r="O13" s="196">
        <v>366</v>
      </c>
      <c r="P13" s="196">
        <v>74.64</v>
      </c>
      <c r="Q13" s="196">
        <v>293.76</v>
      </c>
      <c r="R13" s="196"/>
      <c r="S13" s="196"/>
      <c r="T13" s="196"/>
      <c r="U13" s="196">
        <v>53</v>
      </c>
      <c r="V13" s="196">
        <v>45</v>
      </c>
      <c r="W13" s="196">
        <v>8</v>
      </c>
      <c r="X13" s="196">
        <v>389</v>
      </c>
      <c r="Y13" s="196">
        <v>324</v>
      </c>
      <c r="Z13" s="196">
        <v>65</v>
      </c>
      <c r="AA13" s="196">
        <v>32</v>
      </c>
      <c r="AB13" s="196">
        <v>-3</v>
      </c>
      <c r="AC13" s="196">
        <v>35</v>
      </c>
      <c r="AD13" s="196">
        <v>16.689999999999998</v>
      </c>
      <c r="AE13" s="196">
        <v>0.05</v>
      </c>
      <c r="AF13" s="196">
        <v>16.639999999999997</v>
      </c>
      <c r="AG13" s="196">
        <v>0</v>
      </c>
      <c r="AH13" s="196"/>
    </row>
    <row r="14" spans="1:34">
      <c r="A14" s="310"/>
      <c r="B14" s="196" t="s">
        <v>25</v>
      </c>
      <c r="C14" s="196">
        <v>0</v>
      </c>
      <c r="D14" s="196">
        <v>459</v>
      </c>
      <c r="E14" s="196">
        <v>2931</v>
      </c>
      <c r="F14" s="196">
        <v>795.24000000000012</v>
      </c>
      <c r="G14" s="196">
        <v>402</v>
      </c>
      <c r="H14" s="196">
        <v>82.480000000000103</v>
      </c>
      <c r="I14" s="196">
        <v>310.76</v>
      </c>
      <c r="J14" s="196">
        <v>91.8</v>
      </c>
      <c r="K14" s="196">
        <v>52</v>
      </c>
      <c r="L14" s="196">
        <v>10.42</v>
      </c>
      <c r="M14" s="196">
        <v>29.38</v>
      </c>
      <c r="N14" s="196">
        <v>703.44</v>
      </c>
      <c r="O14" s="196">
        <v>350</v>
      </c>
      <c r="P14" s="196">
        <v>72.060000000000102</v>
      </c>
      <c r="Q14" s="196">
        <v>281.38</v>
      </c>
      <c r="R14" s="196"/>
      <c r="S14" s="196"/>
      <c r="T14" s="196"/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331</v>
      </c>
      <c r="AB14" s="196">
        <v>53</v>
      </c>
      <c r="AC14" s="196">
        <v>278</v>
      </c>
      <c r="AD14" s="196">
        <v>153.48000000000002</v>
      </c>
      <c r="AE14" s="196">
        <v>9.42</v>
      </c>
      <c r="AF14" s="196">
        <v>144.06000000000003</v>
      </c>
      <c r="AG14" s="196">
        <v>0</v>
      </c>
      <c r="AH14" s="196"/>
    </row>
    <row r="15" spans="1:34">
      <c r="A15" s="310"/>
      <c r="B15" s="196" t="s">
        <v>26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/>
      <c r="S15" s="196"/>
      <c r="T15" s="196"/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0</v>
      </c>
      <c r="AF15" s="196">
        <v>0</v>
      </c>
      <c r="AG15" s="196">
        <v>0</v>
      </c>
      <c r="AH15" s="196"/>
    </row>
    <row r="16" spans="1:34">
      <c r="A16" s="310"/>
      <c r="B16" s="196" t="s">
        <v>22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/>
      <c r="S16" s="196"/>
      <c r="T16" s="196"/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0</v>
      </c>
      <c r="AF16" s="196">
        <v>0</v>
      </c>
      <c r="AG16" s="196">
        <v>0</v>
      </c>
      <c r="AH16" s="196"/>
    </row>
    <row r="17" spans="1:34">
      <c r="A17" s="310"/>
      <c r="B17" s="196" t="s">
        <v>27</v>
      </c>
      <c r="C17" s="196">
        <v>14</v>
      </c>
      <c r="D17" s="196">
        <v>1460</v>
      </c>
      <c r="E17" s="196">
        <v>9972</v>
      </c>
      <c r="F17" s="196">
        <v>2861.2</v>
      </c>
      <c r="G17" s="196">
        <v>1352.02</v>
      </c>
      <c r="H17" s="196">
        <v>916.8</v>
      </c>
      <c r="I17" s="196">
        <v>592.38</v>
      </c>
      <c r="J17" s="196">
        <v>300.39999999999998</v>
      </c>
      <c r="K17" s="196">
        <v>174.01999999999998</v>
      </c>
      <c r="L17" s="196">
        <v>79.66</v>
      </c>
      <c r="M17" s="196">
        <v>46.72</v>
      </c>
      <c r="N17" s="196">
        <v>2560.7999999999997</v>
      </c>
      <c r="O17" s="196">
        <v>1178</v>
      </c>
      <c r="P17" s="196">
        <v>837.14</v>
      </c>
      <c r="Q17" s="196">
        <v>545.66</v>
      </c>
      <c r="R17" s="196"/>
      <c r="S17" s="196"/>
      <c r="T17" s="196"/>
      <c r="U17" s="196">
        <v>249</v>
      </c>
      <c r="V17" s="196">
        <v>176</v>
      </c>
      <c r="W17" s="196">
        <v>73</v>
      </c>
      <c r="X17" s="196">
        <v>1753</v>
      </c>
      <c r="Y17" s="196">
        <v>1043</v>
      </c>
      <c r="Z17" s="196">
        <v>710</v>
      </c>
      <c r="AA17" s="196">
        <v>110</v>
      </c>
      <c r="AB17" s="196">
        <v>-2</v>
      </c>
      <c r="AC17" s="196">
        <v>112</v>
      </c>
      <c r="AD17" s="196">
        <v>156.82</v>
      </c>
      <c r="AE17" s="196">
        <v>6.68</v>
      </c>
      <c r="AF17" s="196">
        <v>150.13999999999999</v>
      </c>
      <c r="AG17" s="196">
        <v>0</v>
      </c>
      <c r="AH17" s="196" t="s">
        <v>1</v>
      </c>
    </row>
    <row r="18" spans="1:34">
      <c r="A18" s="310"/>
      <c r="B18" s="196" t="s">
        <v>28</v>
      </c>
      <c r="C18" s="196">
        <v>5</v>
      </c>
      <c r="D18" s="196">
        <v>392</v>
      </c>
      <c r="E18" s="196">
        <v>3775</v>
      </c>
      <c r="F18" s="196">
        <v>987.40000000000009</v>
      </c>
      <c r="G18" s="196">
        <v>499</v>
      </c>
      <c r="H18" s="196">
        <v>294.66000000000003</v>
      </c>
      <c r="I18" s="196">
        <v>193.73999999999998</v>
      </c>
      <c r="J18" s="196">
        <v>81.400000000000006</v>
      </c>
      <c r="K18" s="196">
        <v>48</v>
      </c>
      <c r="L18" s="196">
        <v>20.86</v>
      </c>
      <c r="M18" s="196">
        <v>12.54</v>
      </c>
      <c r="N18" s="196">
        <v>906</v>
      </c>
      <c r="O18" s="196">
        <v>451</v>
      </c>
      <c r="P18" s="196">
        <v>273.8</v>
      </c>
      <c r="Q18" s="196">
        <v>181.2</v>
      </c>
      <c r="R18" s="196"/>
      <c r="S18" s="196"/>
      <c r="T18" s="196"/>
      <c r="U18" s="196">
        <v>78</v>
      </c>
      <c r="V18" s="196">
        <v>55</v>
      </c>
      <c r="W18" s="196">
        <v>23</v>
      </c>
      <c r="X18" s="196">
        <v>692</v>
      </c>
      <c r="Y18" s="196">
        <v>431</v>
      </c>
      <c r="Z18" s="196">
        <v>261</v>
      </c>
      <c r="AA18" s="196">
        <v>11</v>
      </c>
      <c r="AB18" s="196">
        <v>-7</v>
      </c>
      <c r="AC18" s="196">
        <v>18</v>
      </c>
      <c r="AD18" s="196">
        <v>12.66</v>
      </c>
      <c r="AE18" s="196">
        <v>-2.14</v>
      </c>
      <c r="AF18" s="196">
        <v>14.8</v>
      </c>
      <c r="AG18" s="196">
        <v>0</v>
      </c>
      <c r="AH18" s="196"/>
    </row>
    <row r="19" spans="1:34">
      <c r="A19" s="310" t="s">
        <v>29</v>
      </c>
      <c r="B19" s="196" t="s">
        <v>30</v>
      </c>
      <c r="C19" s="196">
        <v>47</v>
      </c>
      <c r="D19" s="196">
        <v>7925</v>
      </c>
      <c r="E19" s="196">
        <v>31184</v>
      </c>
      <c r="F19" s="196">
        <v>9615.2800000000007</v>
      </c>
      <c r="G19" s="196">
        <v>4863.59</v>
      </c>
      <c r="H19" s="196">
        <v>1448.8500000000001</v>
      </c>
      <c r="I19" s="196">
        <v>3302.84</v>
      </c>
      <c r="J19" s="196">
        <v>1613.1999999999998</v>
      </c>
      <c r="K19" s="196">
        <v>1032.5899999999999</v>
      </c>
      <c r="L19" s="196">
        <v>229.71</v>
      </c>
      <c r="M19" s="196">
        <v>350.9</v>
      </c>
      <c r="N19" s="196">
        <v>8002.079999999999</v>
      </c>
      <c r="O19" s="196">
        <v>3831</v>
      </c>
      <c r="P19" s="196">
        <v>1219.1400000000001</v>
      </c>
      <c r="Q19" s="196">
        <v>2951.94</v>
      </c>
      <c r="R19" s="196">
        <v>0</v>
      </c>
      <c r="S19" s="196"/>
      <c r="T19" s="196"/>
      <c r="U19" s="196">
        <v>1040</v>
      </c>
      <c r="V19" s="196">
        <v>908</v>
      </c>
      <c r="W19" s="196">
        <v>132</v>
      </c>
      <c r="X19" s="196">
        <v>4160</v>
      </c>
      <c r="Y19" s="196">
        <v>3358</v>
      </c>
      <c r="Z19" s="196">
        <v>802</v>
      </c>
      <c r="AA19" s="196">
        <v>661</v>
      </c>
      <c r="AB19" s="196">
        <v>129</v>
      </c>
      <c r="AC19" s="196">
        <v>532</v>
      </c>
      <c r="AD19" s="196">
        <v>451.44</v>
      </c>
      <c r="AE19" s="196">
        <v>93.300000000000011</v>
      </c>
      <c r="AF19" s="196">
        <v>358.13999999999993</v>
      </c>
      <c r="AG19" s="196">
        <v>0</v>
      </c>
      <c r="AH19" s="196"/>
    </row>
    <row r="20" spans="1:34" ht="28.5">
      <c r="A20" s="310"/>
      <c r="B20" s="196" t="s">
        <v>214</v>
      </c>
      <c r="C20" s="196">
        <v>25</v>
      </c>
      <c r="D20" s="196">
        <v>3532</v>
      </c>
      <c r="E20" s="196">
        <v>15626</v>
      </c>
      <c r="F20" s="196">
        <v>4989.5599999999995</v>
      </c>
      <c r="G20" s="196">
        <v>2242.39</v>
      </c>
      <c r="H20" s="196">
        <v>71.570000000000093</v>
      </c>
      <c r="I20" s="196">
        <v>2675.6</v>
      </c>
      <c r="J20" s="196">
        <v>721.4</v>
      </c>
      <c r="K20" s="196">
        <v>415.39</v>
      </c>
      <c r="L20" s="196">
        <v>23.45</v>
      </c>
      <c r="M20" s="196">
        <v>282.56</v>
      </c>
      <c r="N20" s="196">
        <v>4268.16</v>
      </c>
      <c r="O20" s="196">
        <v>1827</v>
      </c>
      <c r="P20" s="196">
        <v>48.120000000000097</v>
      </c>
      <c r="Q20" s="196">
        <v>2393.04</v>
      </c>
      <c r="R20" s="196">
        <v>0</v>
      </c>
      <c r="S20" s="196"/>
      <c r="T20" s="196"/>
      <c r="U20" s="196">
        <v>476</v>
      </c>
      <c r="V20" s="196">
        <v>476</v>
      </c>
      <c r="W20" s="196">
        <v>0</v>
      </c>
      <c r="X20" s="196">
        <v>1971</v>
      </c>
      <c r="Y20" s="196">
        <v>1971</v>
      </c>
      <c r="Z20" s="196">
        <v>0</v>
      </c>
      <c r="AA20" s="196">
        <v>0</v>
      </c>
      <c r="AB20" s="196">
        <v>-63</v>
      </c>
      <c r="AC20" s="196">
        <v>63</v>
      </c>
      <c r="AD20" s="196">
        <v>-133.04</v>
      </c>
      <c r="AE20" s="196">
        <v>25.84</v>
      </c>
      <c r="AF20" s="196">
        <v>-158.88</v>
      </c>
      <c r="AG20" s="196">
        <v>0</v>
      </c>
      <c r="AH20" s="196"/>
    </row>
    <row r="21" spans="1:34">
      <c r="A21" s="310"/>
      <c r="B21" s="196" t="s">
        <v>31</v>
      </c>
      <c r="C21" s="196">
        <v>25</v>
      </c>
      <c r="D21" s="196">
        <v>3532</v>
      </c>
      <c r="E21" s="196">
        <v>15626</v>
      </c>
      <c r="F21" s="196">
        <v>4989.5599999999995</v>
      </c>
      <c r="G21" s="196">
        <v>2242.39</v>
      </c>
      <c r="H21" s="196">
        <v>71.570000000000093</v>
      </c>
      <c r="I21" s="196">
        <v>2675.6</v>
      </c>
      <c r="J21" s="196">
        <v>721.4</v>
      </c>
      <c r="K21" s="196">
        <v>415.39</v>
      </c>
      <c r="L21" s="196">
        <v>23.45</v>
      </c>
      <c r="M21" s="196">
        <v>282.56</v>
      </c>
      <c r="N21" s="196">
        <v>4268.16</v>
      </c>
      <c r="O21" s="196">
        <v>1827</v>
      </c>
      <c r="P21" s="196">
        <v>48.120000000000097</v>
      </c>
      <c r="Q21" s="196">
        <v>2393.04</v>
      </c>
      <c r="R21" s="196">
        <v>0</v>
      </c>
      <c r="S21" s="196"/>
      <c r="T21" s="196"/>
      <c r="U21" s="196">
        <v>476</v>
      </c>
      <c r="V21" s="196">
        <v>476</v>
      </c>
      <c r="W21" s="196">
        <v>0</v>
      </c>
      <c r="X21" s="196">
        <v>1971</v>
      </c>
      <c r="Y21" s="196">
        <v>1971</v>
      </c>
      <c r="Z21" s="196">
        <v>0</v>
      </c>
      <c r="AA21" s="196">
        <v>0</v>
      </c>
      <c r="AB21" s="196">
        <v>-63</v>
      </c>
      <c r="AC21" s="196">
        <v>63</v>
      </c>
      <c r="AD21" s="196">
        <v>-133.04</v>
      </c>
      <c r="AE21" s="196">
        <v>25.84</v>
      </c>
      <c r="AF21" s="196">
        <v>-158.88</v>
      </c>
      <c r="AG21" s="196">
        <v>0</v>
      </c>
      <c r="AH21" s="196"/>
    </row>
    <row r="22" spans="1:34">
      <c r="A22" s="310"/>
      <c r="B22" s="196" t="s">
        <v>36</v>
      </c>
      <c r="C22" s="196">
        <v>5</v>
      </c>
      <c r="D22" s="196">
        <v>692</v>
      </c>
      <c r="E22" s="196">
        <v>3060</v>
      </c>
      <c r="F22" s="196">
        <v>875.8</v>
      </c>
      <c r="G22" s="196">
        <v>448</v>
      </c>
      <c r="H22" s="196">
        <v>279.89999999999998</v>
      </c>
      <c r="I22" s="196">
        <v>147.9</v>
      </c>
      <c r="J22" s="196">
        <v>141.4</v>
      </c>
      <c r="K22" s="196">
        <v>82</v>
      </c>
      <c r="L22" s="196">
        <v>40.020000000000003</v>
      </c>
      <c r="M22" s="196">
        <v>19.38</v>
      </c>
      <c r="N22" s="196">
        <v>734.4</v>
      </c>
      <c r="O22" s="196">
        <v>366</v>
      </c>
      <c r="P22" s="196">
        <v>239.88</v>
      </c>
      <c r="Q22" s="196">
        <v>128.52000000000001</v>
      </c>
      <c r="R22" s="196">
        <v>0</v>
      </c>
      <c r="S22" s="196"/>
      <c r="T22" s="196"/>
      <c r="U22" s="196">
        <v>28</v>
      </c>
      <c r="V22" s="196">
        <v>19</v>
      </c>
      <c r="W22" s="196">
        <v>9</v>
      </c>
      <c r="X22" s="196">
        <v>152</v>
      </c>
      <c r="Y22" s="196">
        <v>92</v>
      </c>
      <c r="Z22" s="196">
        <v>60</v>
      </c>
      <c r="AA22" s="196">
        <v>278</v>
      </c>
      <c r="AB22" s="196">
        <v>65</v>
      </c>
      <c r="AC22" s="196">
        <v>213</v>
      </c>
      <c r="AD22" s="196">
        <v>269.89999999999998</v>
      </c>
      <c r="AE22" s="196">
        <v>29.02</v>
      </c>
      <c r="AF22" s="196">
        <v>240.87999999999997</v>
      </c>
      <c r="AG22" s="196">
        <v>0</v>
      </c>
      <c r="AH22" s="196"/>
    </row>
    <row r="23" spans="1:34">
      <c r="A23" s="310"/>
      <c r="B23" s="196" t="s">
        <v>37</v>
      </c>
      <c r="C23" s="196">
        <v>6</v>
      </c>
      <c r="D23" s="196">
        <v>538</v>
      </c>
      <c r="E23" s="196">
        <v>4773</v>
      </c>
      <c r="F23" s="196">
        <v>1256.72</v>
      </c>
      <c r="G23" s="196">
        <v>634.6</v>
      </c>
      <c r="H23" s="196">
        <v>406.59000000000003</v>
      </c>
      <c r="I23" s="196">
        <v>215.53</v>
      </c>
      <c r="J23" s="196">
        <v>111.19999999999999</v>
      </c>
      <c r="K23" s="196">
        <v>64.599999999999994</v>
      </c>
      <c r="L23" s="196">
        <v>31.54</v>
      </c>
      <c r="M23" s="196">
        <v>15.06</v>
      </c>
      <c r="N23" s="196">
        <v>1145.52</v>
      </c>
      <c r="O23" s="196">
        <v>570</v>
      </c>
      <c r="P23" s="196">
        <v>375.05</v>
      </c>
      <c r="Q23" s="196">
        <v>200.47</v>
      </c>
      <c r="R23" s="196">
        <v>0</v>
      </c>
      <c r="S23" s="196"/>
      <c r="T23" s="196"/>
      <c r="U23" s="196">
        <v>85</v>
      </c>
      <c r="V23" s="196">
        <v>58</v>
      </c>
      <c r="W23" s="196">
        <v>27</v>
      </c>
      <c r="X23" s="196">
        <v>797</v>
      </c>
      <c r="Y23" s="196">
        <v>482</v>
      </c>
      <c r="Z23" s="196">
        <v>315</v>
      </c>
      <c r="AA23" s="196">
        <v>78</v>
      </c>
      <c r="AB23" s="196">
        <v>7</v>
      </c>
      <c r="AC23" s="196">
        <v>71</v>
      </c>
      <c r="AD23" s="196">
        <v>81.19</v>
      </c>
      <c r="AE23" s="196">
        <v>4.1399999999999997</v>
      </c>
      <c r="AF23" s="196">
        <v>77.05</v>
      </c>
      <c r="AG23" s="196">
        <v>0</v>
      </c>
      <c r="AH23" s="196"/>
    </row>
    <row r="24" spans="1:34">
      <c r="A24" s="310"/>
      <c r="B24" s="196" t="s">
        <v>38</v>
      </c>
      <c r="C24" s="196">
        <v>5</v>
      </c>
      <c r="D24" s="196">
        <v>430</v>
      </c>
      <c r="E24" s="196">
        <v>4089</v>
      </c>
      <c r="F24" s="196">
        <v>1070.3599999999999</v>
      </c>
      <c r="G24" s="196">
        <v>541</v>
      </c>
      <c r="H24" s="196">
        <v>345.58</v>
      </c>
      <c r="I24" s="196">
        <v>183.78</v>
      </c>
      <c r="J24" s="196">
        <v>89</v>
      </c>
      <c r="K24" s="196">
        <v>52</v>
      </c>
      <c r="L24" s="196">
        <v>24.96</v>
      </c>
      <c r="M24" s="196">
        <v>12.04</v>
      </c>
      <c r="N24" s="196">
        <v>981.36</v>
      </c>
      <c r="O24" s="196">
        <v>489</v>
      </c>
      <c r="P24" s="196">
        <v>320.62</v>
      </c>
      <c r="Q24" s="196">
        <v>171.74</v>
      </c>
      <c r="R24" s="196">
        <v>0</v>
      </c>
      <c r="S24" s="196"/>
      <c r="T24" s="196"/>
      <c r="U24" s="196">
        <v>67</v>
      </c>
      <c r="V24" s="196">
        <v>46</v>
      </c>
      <c r="W24" s="196">
        <v>21</v>
      </c>
      <c r="X24" s="196">
        <v>662</v>
      </c>
      <c r="Y24" s="196">
        <v>401</v>
      </c>
      <c r="Z24" s="196">
        <v>261</v>
      </c>
      <c r="AA24" s="196">
        <v>77</v>
      </c>
      <c r="AB24" s="196">
        <v>6</v>
      </c>
      <c r="AC24" s="196">
        <v>71</v>
      </c>
      <c r="AD24" s="196">
        <v>80.58</v>
      </c>
      <c r="AE24" s="196">
        <v>3.96</v>
      </c>
      <c r="AF24" s="196">
        <v>76.62</v>
      </c>
      <c r="AG24" s="196">
        <v>0</v>
      </c>
      <c r="AH24" s="196"/>
    </row>
    <row r="25" spans="1:34">
      <c r="A25" s="310"/>
      <c r="B25" s="196" t="s">
        <v>39</v>
      </c>
      <c r="C25" s="196">
        <v>5</v>
      </c>
      <c r="D25" s="196">
        <v>2368</v>
      </c>
      <c r="E25" s="196">
        <v>3139</v>
      </c>
      <c r="F25" s="196">
        <v>1229.96</v>
      </c>
      <c r="G25" s="196">
        <v>863</v>
      </c>
      <c r="H25" s="196">
        <v>297.79999999999995</v>
      </c>
      <c r="I25" s="196">
        <v>69.16</v>
      </c>
      <c r="J25" s="196">
        <v>476.59999999999997</v>
      </c>
      <c r="K25" s="196">
        <v>363</v>
      </c>
      <c r="L25" s="196">
        <v>94.66</v>
      </c>
      <c r="M25" s="196">
        <v>18.940000000000001</v>
      </c>
      <c r="N25" s="196">
        <v>753.36</v>
      </c>
      <c r="O25" s="196">
        <v>500</v>
      </c>
      <c r="P25" s="196">
        <v>203.14</v>
      </c>
      <c r="Q25" s="196">
        <v>50.22</v>
      </c>
      <c r="R25" s="196">
        <v>0</v>
      </c>
      <c r="S25" s="196"/>
      <c r="T25" s="196"/>
      <c r="U25" s="196">
        <v>331</v>
      </c>
      <c r="V25" s="196">
        <v>266</v>
      </c>
      <c r="W25" s="196">
        <v>65</v>
      </c>
      <c r="X25" s="196">
        <v>493</v>
      </c>
      <c r="Y25" s="196">
        <v>352</v>
      </c>
      <c r="Z25" s="196">
        <v>141</v>
      </c>
      <c r="AA25" s="196">
        <v>202</v>
      </c>
      <c r="AB25" s="196">
        <v>101</v>
      </c>
      <c r="AC25" s="196">
        <v>101</v>
      </c>
      <c r="AD25" s="196">
        <v>134.80000000000001</v>
      </c>
      <c r="AE25" s="196">
        <v>25.66</v>
      </c>
      <c r="AF25" s="196">
        <v>109.14000000000001</v>
      </c>
      <c r="AG25" s="196">
        <v>0</v>
      </c>
      <c r="AH25" s="196"/>
    </row>
    <row r="26" spans="1:34">
      <c r="A26" s="310"/>
      <c r="B26" s="196" t="s">
        <v>40</v>
      </c>
      <c r="C26" s="196">
        <v>1</v>
      </c>
      <c r="D26" s="196">
        <v>365</v>
      </c>
      <c r="E26" s="196">
        <v>497</v>
      </c>
      <c r="F26" s="196">
        <v>192.88</v>
      </c>
      <c r="G26" s="196">
        <v>134.6</v>
      </c>
      <c r="H26" s="196">
        <v>47.41</v>
      </c>
      <c r="I26" s="196">
        <v>10.87000000000001</v>
      </c>
      <c r="J26" s="196">
        <v>73.600000000000009</v>
      </c>
      <c r="K26" s="196">
        <v>55.6</v>
      </c>
      <c r="L26" s="196">
        <v>15.08</v>
      </c>
      <c r="M26" s="196">
        <v>2.92</v>
      </c>
      <c r="N26" s="196">
        <v>119.28</v>
      </c>
      <c r="O26" s="196">
        <v>79</v>
      </c>
      <c r="P26" s="196">
        <v>32.33</v>
      </c>
      <c r="Q26" s="196">
        <v>7.9500000000000099</v>
      </c>
      <c r="R26" s="196">
        <v>0</v>
      </c>
      <c r="S26" s="196"/>
      <c r="T26" s="196"/>
      <c r="U26" s="196">
        <v>53</v>
      </c>
      <c r="V26" s="196">
        <v>43</v>
      </c>
      <c r="W26" s="196">
        <v>10</v>
      </c>
      <c r="X26" s="196">
        <v>85</v>
      </c>
      <c r="Y26" s="196">
        <v>60</v>
      </c>
      <c r="Z26" s="196">
        <v>25</v>
      </c>
      <c r="AA26" s="196">
        <v>26</v>
      </c>
      <c r="AB26" s="196">
        <v>13</v>
      </c>
      <c r="AC26" s="196">
        <v>13</v>
      </c>
      <c r="AD26" s="196">
        <v>18.010000000000002</v>
      </c>
      <c r="AE26" s="196">
        <v>4.68</v>
      </c>
      <c r="AF26" s="196">
        <v>13.330000000000002</v>
      </c>
      <c r="AG26" s="196">
        <v>0</v>
      </c>
      <c r="AH26" s="196"/>
    </row>
    <row r="27" spans="1:34">
      <c r="A27" s="310" t="s">
        <v>41</v>
      </c>
      <c r="B27" s="196" t="s">
        <v>42</v>
      </c>
      <c r="C27" s="196">
        <v>35</v>
      </c>
      <c r="D27" s="196">
        <v>4881</v>
      </c>
      <c r="E27" s="196">
        <v>21905</v>
      </c>
      <c r="F27" s="196">
        <v>6521.04</v>
      </c>
      <c r="G27" s="196">
        <v>3212.96</v>
      </c>
      <c r="H27" s="196">
        <v>1119.8100000000002</v>
      </c>
      <c r="I27" s="196">
        <v>2188.2700000000004</v>
      </c>
      <c r="J27" s="196">
        <v>997.20000000000016</v>
      </c>
      <c r="K27" s="196">
        <v>581.96</v>
      </c>
      <c r="L27" s="196">
        <v>141.11000000000001</v>
      </c>
      <c r="M27" s="196">
        <v>274.13</v>
      </c>
      <c r="N27" s="196">
        <v>5523.8400000000011</v>
      </c>
      <c r="O27" s="196">
        <v>2631</v>
      </c>
      <c r="P27" s="196">
        <v>978.7</v>
      </c>
      <c r="Q27" s="196">
        <v>1914.14</v>
      </c>
      <c r="R27" s="196">
        <v>0</v>
      </c>
      <c r="S27" s="196"/>
      <c r="T27" s="196"/>
      <c r="U27" s="196">
        <v>661</v>
      </c>
      <c r="V27" s="196">
        <v>553</v>
      </c>
      <c r="W27" s="196">
        <v>108</v>
      </c>
      <c r="X27" s="196">
        <v>3264</v>
      </c>
      <c r="Y27" s="196">
        <v>2428</v>
      </c>
      <c r="Z27" s="196">
        <v>836</v>
      </c>
      <c r="AA27" s="196">
        <v>219</v>
      </c>
      <c r="AB27" s="196">
        <v>30</v>
      </c>
      <c r="AC27" s="196">
        <v>189</v>
      </c>
      <c r="AD27" s="196">
        <v>188.77</v>
      </c>
      <c r="AE27" s="196">
        <v>32.07</v>
      </c>
      <c r="AF27" s="196">
        <v>156.70000000000002</v>
      </c>
      <c r="AG27" s="196">
        <v>0</v>
      </c>
      <c r="AH27" s="196"/>
    </row>
    <row r="28" spans="1:34" ht="28.5">
      <c r="A28" s="310"/>
      <c r="B28" s="196" t="s">
        <v>215</v>
      </c>
      <c r="C28" s="196">
        <v>22</v>
      </c>
      <c r="D28" s="196">
        <v>3733</v>
      </c>
      <c r="E28" s="196">
        <v>13022</v>
      </c>
      <c r="F28" s="196">
        <v>4151.7199999999993</v>
      </c>
      <c r="G28" s="196">
        <v>1973.16</v>
      </c>
      <c r="H28" s="196">
        <v>273.39</v>
      </c>
      <c r="I28" s="196">
        <v>1905.1699999999998</v>
      </c>
      <c r="J28" s="196">
        <v>759.80000000000007</v>
      </c>
      <c r="K28" s="196">
        <v>437.16</v>
      </c>
      <c r="L28" s="196">
        <v>70.11</v>
      </c>
      <c r="M28" s="196">
        <v>252.53</v>
      </c>
      <c r="N28" s="196">
        <v>3391.9200000000005</v>
      </c>
      <c r="O28" s="196">
        <v>1536</v>
      </c>
      <c r="P28" s="196">
        <v>203.28</v>
      </c>
      <c r="Q28" s="196">
        <v>1652.64</v>
      </c>
      <c r="R28" s="196">
        <v>0</v>
      </c>
      <c r="S28" s="196"/>
      <c r="T28" s="196"/>
      <c r="U28" s="196">
        <v>475</v>
      </c>
      <c r="V28" s="196">
        <v>428</v>
      </c>
      <c r="W28" s="196">
        <v>47</v>
      </c>
      <c r="X28" s="196">
        <v>1607</v>
      </c>
      <c r="Y28" s="196">
        <v>1459</v>
      </c>
      <c r="Z28" s="196">
        <v>148</v>
      </c>
      <c r="AA28" s="196">
        <v>99</v>
      </c>
      <c r="AB28" s="196">
        <v>10</v>
      </c>
      <c r="AC28" s="196">
        <v>89</v>
      </c>
      <c r="AD28" s="196">
        <v>65.55</v>
      </c>
      <c r="AE28" s="196">
        <v>22.27</v>
      </c>
      <c r="AF28" s="196">
        <v>43.280000000000015</v>
      </c>
      <c r="AG28" s="196">
        <v>0</v>
      </c>
      <c r="AH28" s="196"/>
    </row>
    <row r="29" spans="1:34" ht="28.5">
      <c r="A29" s="310"/>
      <c r="B29" s="196" t="s">
        <v>43</v>
      </c>
      <c r="C29" s="196">
        <v>22</v>
      </c>
      <c r="D29" s="196">
        <v>2292</v>
      </c>
      <c r="E29" s="196">
        <v>9342</v>
      </c>
      <c r="F29" s="196">
        <v>2980.3199999999997</v>
      </c>
      <c r="G29" s="196">
        <v>1369.16</v>
      </c>
      <c r="H29" s="196">
        <v>40.119999999999997</v>
      </c>
      <c r="I29" s="196">
        <v>1571.04</v>
      </c>
      <c r="J29" s="196">
        <v>471.6</v>
      </c>
      <c r="K29" s="196">
        <v>273.16000000000003</v>
      </c>
      <c r="L29" s="196">
        <v>15.08</v>
      </c>
      <c r="M29" s="196">
        <v>183.36</v>
      </c>
      <c r="N29" s="196">
        <v>2508.7200000000003</v>
      </c>
      <c r="O29" s="196">
        <v>1096</v>
      </c>
      <c r="P29" s="196">
        <v>25.04</v>
      </c>
      <c r="Q29" s="196">
        <v>1387.68</v>
      </c>
      <c r="R29" s="196">
        <v>0</v>
      </c>
      <c r="S29" s="196">
        <v>0</v>
      </c>
      <c r="T29" s="196"/>
      <c r="U29" s="196">
        <v>278</v>
      </c>
      <c r="V29" s="196">
        <v>278</v>
      </c>
      <c r="W29" s="196">
        <v>0</v>
      </c>
      <c r="X29" s="196">
        <v>1066</v>
      </c>
      <c r="Y29" s="196">
        <v>1074</v>
      </c>
      <c r="Z29" s="196">
        <v>-8</v>
      </c>
      <c r="AA29" s="196">
        <v>14</v>
      </c>
      <c r="AB29" s="196">
        <v>-5</v>
      </c>
      <c r="AC29" s="196">
        <v>19</v>
      </c>
      <c r="AD29" s="196">
        <v>51.28</v>
      </c>
      <c r="AE29" s="196">
        <v>15.24</v>
      </c>
      <c r="AF29" s="196">
        <v>36.04</v>
      </c>
      <c r="AG29" s="196">
        <v>0</v>
      </c>
      <c r="AH29" s="196" t="s">
        <v>274</v>
      </c>
    </row>
    <row r="30" spans="1:34">
      <c r="A30" s="310"/>
      <c r="B30" s="196" t="s">
        <v>44</v>
      </c>
      <c r="C30" s="196">
        <v>0</v>
      </c>
      <c r="D30" s="196">
        <v>1435</v>
      </c>
      <c r="E30" s="196">
        <v>3589</v>
      </c>
      <c r="F30" s="196">
        <v>1148.3599999999999</v>
      </c>
      <c r="G30" s="196">
        <v>592</v>
      </c>
      <c r="H30" s="196">
        <v>229.07</v>
      </c>
      <c r="I30" s="196">
        <v>327.29000000000002</v>
      </c>
      <c r="J30" s="196">
        <v>287</v>
      </c>
      <c r="K30" s="196">
        <v>163</v>
      </c>
      <c r="L30" s="196">
        <v>55.12</v>
      </c>
      <c r="M30" s="196">
        <v>68.88</v>
      </c>
      <c r="N30" s="196">
        <v>861.36000000000013</v>
      </c>
      <c r="O30" s="196">
        <v>429</v>
      </c>
      <c r="P30" s="196">
        <v>173.95</v>
      </c>
      <c r="Q30" s="196">
        <v>258.41000000000003</v>
      </c>
      <c r="R30" s="196">
        <v>0</v>
      </c>
      <c r="S30" s="196">
        <v>0</v>
      </c>
      <c r="T30" s="196"/>
      <c r="U30" s="196">
        <v>183</v>
      </c>
      <c r="V30" s="196">
        <v>139</v>
      </c>
      <c r="W30" s="196">
        <v>44</v>
      </c>
      <c r="X30" s="196">
        <v>491</v>
      </c>
      <c r="Y30" s="196">
        <v>350</v>
      </c>
      <c r="Z30" s="196">
        <v>141</v>
      </c>
      <c r="AA30" s="196">
        <v>85</v>
      </c>
      <c r="AB30" s="196">
        <v>25</v>
      </c>
      <c r="AC30" s="196">
        <v>60</v>
      </c>
      <c r="AD30" s="196">
        <v>62.07</v>
      </c>
      <c r="AE30" s="196">
        <v>10.119999999999999</v>
      </c>
      <c r="AF30" s="196">
        <v>51.95</v>
      </c>
      <c r="AG30" s="196">
        <v>0</v>
      </c>
      <c r="AH30" s="196"/>
    </row>
    <row r="31" spans="1:34">
      <c r="A31" s="310"/>
      <c r="B31" s="196" t="s">
        <v>45</v>
      </c>
      <c r="C31" s="196">
        <v>0</v>
      </c>
      <c r="D31" s="196">
        <v>6</v>
      </c>
      <c r="E31" s="196">
        <v>91</v>
      </c>
      <c r="F31" s="196">
        <v>23.04</v>
      </c>
      <c r="G31" s="196">
        <v>12</v>
      </c>
      <c r="H31" s="196">
        <v>4.2</v>
      </c>
      <c r="I31" s="196">
        <v>6.84</v>
      </c>
      <c r="J31" s="196">
        <v>1.2</v>
      </c>
      <c r="K31" s="196">
        <v>1</v>
      </c>
      <c r="L31" s="196">
        <v>-0.09</v>
      </c>
      <c r="M31" s="196">
        <v>0.28999999999999998</v>
      </c>
      <c r="N31" s="196">
        <v>21.84</v>
      </c>
      <c r="O31" s="196">
        <v>11</v>
      </c>
      <c r="P31" s="196">
        <v>4.29</v>
      </c>
      <c r="Q31" s="196">
        <v>6.55</v>
      </c>
      <c r="R31" s="196">
        <v>0</v>
      </c>
      <c r="S31" s="196">
        <v>0</v>
      </c>
      <c r="T31" s="196"/>
      <c r="U31" s="196">
        <v>14</v>
      </c>
      <c r="V31" s="196">
        <v>11</v>
      </c>
      <c r="W31" s="196">
        <v>3</v>
      </c>
      <c r="X31" s="196">
        <v>50</v>
      </c>
      <c r="Y31" s="196">
        <v>35</v>
      </c>
      <c r="Z31" s="196">
        <v>15</v>
      </c>
      <c r="AA31" s="196">
        <v>0</v>
      </c>
      <c r="AB31" s="196">
        <v>-10</v>
      </c>
      <c r="AC31" s="196">
        <v>10</v>
      </c>
      <c r="AD31" s="196">
        <v>-47.8</v>
      </c>
      <c r="AE31" s="196">
        <v>-3.09</v>
      </c>
      <c r="AF31" s="196">
        <v>-44.709999999999994</v>
      </c>
      <c r="AG31" s="196">
        <v>0</v>
      </c>
      <c r="AH31" s="196"/>
    </row>
    <row r="32" spans="1:34">
      <c r="A32" s="310"/>
      <c r="B32" s="196" t="s">
        <v>46</v>
      </c>
      <c r="C32" s="196">
        <v>7</v>
      </c>
      <c r="D32" s="196">
        <v>633</v>
      </c>
      <c r="E32" s="196">
        <v>4905</v>
      </c>
      <c r="F32" s="196">
        <v>1308</v>
      </c>
      <c r="G32" s="196">
        <v>662.2</v>
      </c>
      <c r="H32" s="196">
        <v>485.99</v>
      </c>
      <c r="I32" s="196">
        <v>159.81</v>
      </c>
      <c r="J32" s="196">
        <v>130.80000000000001</v>
      </c>
      <c r="K32" s="196">
        <v>76.2</v>
      </c>
      <c r="L32" s="196">
        <v>41.94</v>
      </c>
      <c r="M32" s="196">
        <v>12.66</v>
      </c>
      <c r="N32" s="196">
        <v>1177.2</v>
      </c>
      <c r="O32" s="196">
        <v>586</v>
      </c>
      <c r="P32" s="196">
        <v>444.05</v>
      </c>
      <c r="Q32" s="196">
        <v>147.15</v>
      </c>
      <c r="R32" s="196">
        <v>0</v>
      </c>
      <c r="S32" s="196">
        <v>0</v>
      </c>
      <c r="T32" s="196"/>
      <c r="U32" s="196">
        <v>107</v>
      </c>
      <c r="V32" s="196">
        <v>70</v>
      </c>
      <c r="W32" s="196">
        <v>37</v>
      </c>
      <c r="X32" s="196">
        <v>914</v>
      </c>
      <c r="Y32" s="196">
        <v>521</v>
      </c>
      <c r="Z32" s="196">
        <v>393</v>
      </c>
      <c r="AA32" s="196">
        <v>59</v>
      </c>
      <c r="AB32" s="196">
        <v>6</v>
      </c>
      <c r="AC32" s="196">
        <v>53</v>
      </c>
      <c r="AD32" s="196">
        <v>68.19</v>
      </c>
      <c r="AE32" s="196">
        <v>5.14</v>
      </c>
      <c r="AF32" s="196">
        <v>63.05</v>
      </c>
      <c r="AG32" s="196">
        <v>0</v>
      </c>
      <c r="AH32" s="196"/>
    </row>
    <row r="33" spans="1:34">
      <c r="A33" s="310"/>
      <c r="B33" s="196" t="s">
        <v>47</v>
      </c>
      <c r="C33" s="196">
        <v>4</v>
      </c>
      <c r="D33" s="196">
        <v>345</v>
      </c>
      <c r="E33" s="196">
        <v>3146</v>
      </c>
      <c r="F33" s="196">
        <v>826.44</v>
      </c>
      <c r="G33" s="196">
        <v>417.4</v>
      </c>
      <c r="H33" s="196">
        <v>307.76000000000005</v>
      </c>
      <c r="I33" s="196">
        <v>101.28</v>
      </c>
      <c r="J33" s="196">
        <v>71.400000000000006</v>
      </c>
      <c r="K33" s="196">
        <v>41.4</v>
      </c>
      <c r="L33" s="196">
        <v>23.1</v>
      </c>
      <c r="M33" s="196">
        <v>6.9</v>
      </c>
      <c r="N33" s="196">
        <v>755.04000000000008</v>
      </c>
      <c r="O33" s="196">
        <v>376</v>
      </c>
      <c r="P33" s="196">
        <v>284.66000000000003</v>
      </c>
      <c r="Q33" s="196">
        <v>94.38</v>
      </c>
      <c r="R33" s="196">
        <v>0</v>
      </c>
      <c r="S33" s="196">
        <v>0</v>
      </c>
      <c r="T33" s="196"/>
      <c r="U33" s="196">
        <v>60</v>
      </c>
      <c r="V33" s="196">
        <v>39</v>
      </c>
      <c r="W33" s="196">
        <v>21</v>
      </c>
      <c r="X33" s="196">
        <v>599</v>
      </c>
      <c r="Y33" s="196">
        <v>342</v>
      </c>
      <c r="Z33" s="196">
        <v>257</v>
      </c>
      <c r="AA33" s="196">
        <v>30</v>
      </c>
      <c r="AB33" s="196">
        <v>2</v>
      </c>
      <c r="AC33" s="196">
        <v>28</v>
      </c>
      <c r="AD33" s="196">
        <v>36.159999999999997</v>
      </c>
      <c r="AE33" s="196">
        <v>2.5</v>
      </c>
      <c r="AF33" s="196">
        <v>33.659999999999997</v>
      </c>
      <c r="AG33" s="196">
        <v>0</v>
      </c>
      <c r="AH33" s="196"/>
    </row>
    <row r="34" spans="1:34">
      <c r="A34" s="310"/>
      <c r="B34" s="196" t="s">
        <v>48</v>
      </c>
      <c r="C34" s="196">
        <v>2</v>
      </c>
      <c r="D34" s="196">
        <v>170</v>
      </c>
      <c r="E34" s="196">
        <v>832</v>
      </c>
      <c r="F34" s="196">
        <v>234.88</v>
      </c>
      <c r="G34" s="196">
        <v>160.19999999999999</v>
      </c>
      <c r="H34" s="196">
        <v>52.67</v>
      </c>
      <c r="I34" s="196">
        <v>22.009999999999998</v>
      </c>
      <c r="J34" s="196">
        <v>35.199999999999996</v>
      </c>
      <c r="K34" s="196">
        <v>27.2</v>
      </c>
      <c r="L34" s="196">
        <v>5.96</v>
      </c>
      <c r="M34" s="196">
        <v>2.04</v>
      </c>
      <c r="N34" s="196">
        <v>199.68</v>
      </c>
      <c r="O34" s="196">
        <v>133</v>
      </c>
      <c r="P34" s="196">
        <v>46.71</v>
      </c>
      <c r="Q34" s="196">
        <v>19.97</v>
      </c>
      <c r="R34" s="196">
        <v>0</v>
      </c>
      <c r="S34" s="196">
        <v>0</v>
      </c>
      <c r="T34" s="196"/>
      <c r="U34" s="196">
        <v>19</v>
      </c>
      <c r="V34" s="196">
        <v>16</v>
      </c>
      <c r="W34" s="196">
        <v>3</v>
      </c>
      <c r="X34" s="196">
        <v>144</v>
      </c>
      <c r="Y34" s="196">
        <v>106</v>
      </c>
      <c r="Z34" s="196">
        <v>38</v>
      </c>
      <c r="AA34" s="196">
        <v>31</v>
      </c>
      <c r="AB34" s="196">
        <v>12</v>
      </c>
      <c r="AC34" s="196">
        <v>19</v>
      </c>
      <c r="AD34" s="196">
        <v>18.87</v>
      </c>
      <c r="AE34" s="196">
        <v>2.16</v>
      </c>
      <c r="AF34" s="196">
        <v>16.71</v>
      </c>
      <c r="AG34" s="196">
        <v>0</v>
      </c>
      <c r="AH34" s="196"/>
    </row>
    <row r="35" spans="1:34">
      <c r="A35" s="310" t="s">
        <v>49</v>
      </c>
      <c r="B35" s="196" t="s">
        <v>50</v>
      </c>
      <c r="C35" s="196">
        <v>81</v>
      </c>
      <c r="D35" s="196">
        <v>10311</v>
      </c>
      <c r="E35" s="196">
        <v>71237</v>
      </c>
      <c r="F35" s="196">
        <v>20395.039999999997</v>
      </c>
      <c r="G35" s="196">
        <v>10231.879999999999</v>
      </c>
      <c r="H35" s="196">
        <v>4488.12</v>
      </c>
      <c r="I35" s="196">
        <v>5675.0400000000009</v>
      </c>
      <c r="J35" s="196">
        <v>2110.8000000000002</v>
      </c>
      <c r="K35" s="196">
        <v>1299.8800000000001</v>
      </c>
      <c r="L35" s="196">
        <v>393.56</v>
      </c>
      <c r="M35" s="196">
        <v>417.36</v>
      </c>
      <c r="N35" s="196">
        <v>18284.239999999998</v>
      </c>
      <c r="O35" s="196">
        <v>8932</v>
      </c>
      <c r="P35" s="196">
        <v>4094.56</v>
      </c>
      <c r="Q35" s="196">
        <v>5257.68</v>
      </c>
      <c r="R35" s="196">
        <v>-28.38</v>
      </c>
      <c r="S35" s="196">
        <v>0</v>
      </c>
      <c r="T35" s="196">
        <v>-28.38</v>
      </c>
      <c r="U35" s="196">
        <v>1708</v>
      </c>
      <c r="V35" s="196">
        <v>1349</v>
      </c>
      <c r="W35" s="196">
        <v>359</v>
      </c>
      <c r="X35" s="196">
        <v>12386</v>
      </c>
      <c r="Y35" s="196">
        <v>8646</v>
      </c>
      <c r="Z35" s="196">
        <v>3740</v>
      </c>
      <c r="AA35" s="196">
        <v>412</v>
      </c>
      <c r="AB35" s="196">
        <v>-50</v>
      </c>
      <c r="AC35" s="196">
        <v>462</v>
      </c>
      <c r="AD35" s="196">
        <v>242.37999999999994</v>
      </c>
      <c r="AE35" s="196">
        <v>35.44</v>
      </c>
      <c r="AF35" s="196">
        <v>206.94</v>
      </c>
      <c r="AG35" s="196">
        <v>0</v>
      </c>
      <c r="AH35" s="196"/>
    </row>
    <row r="36" spans="1:34" ht="28.5">
      <c r="A36" s="310"/>
      <c r="B36" s="196" t="s">
        <v>216</v>
      </c>
      <c r="C36" s="196">
        <v>35</v>
      </c>
      <c r="D36" s="196">
        <v>5470</v>
      </c>
      <c r="E36" s="196">
        <v>34311</v>
      </c>
      <c r="F36" s="196">
        <v>10243.32</v>
      </c>
      <c r="G36" s="196">
        <v>4672.18</v>
      </c>
      <c r="H36" s="196">
        <v>1081.9000000000001</v>
      </c>
      <c r="I36" s="196">
        <v>4489.24</v>
      </c>
      <c r="J36" s="196">
        <v>1115</v>
      </c>
      <c r="K36" s="196">
        <v>642.18000000000006</v>
      </c>
      <c r="L36" s="196">
        <v>134.61999999999998</v>
      </c>
      <c r="M36" s="196">
        <v>338.2</v>
      </c>
      <c r="N36" s="196">
        <v>9128.3199999999979</v>
      </c>
      <c r="O36" s="196">
        <v>4030</v>
      </c>
      <c r="P36" s="196">
        <v>947.28</v>
      </c>
      <c r="Q36" s="196">
        <v>4151.04</v>
      </c>
      <c r="R36" s="196">
        <v>0</v>
      </c>
      <c r="S36" s="196">
        <v>0</v>
      </c>
      <c r="T36" s="196">
        <v>0</v>
      </c>
      <c r="U36" s="196">
        <v>862</v>
      </c>
      <c r="V36" s="196">
        <v>731</v>
      </c>
      <c r="W36" s="196">
        <v>131</v>
      </c>
      <c r="X36" s="196">
        <v>5031</v>
      </c>
      <c r="Y36" s="196">
        <v>4133</v>
      </c>
      <c r="Z36" s="196">
        <v>898</v>
      </c>
      <c r="AA36" s="196">
        <v>0</v>
      </c>
      <c r="AB36" s="196">
        <v>-92</v>
      </c>
      <c r="AC36" s="196">
        <v>92</v>
      </c>
      <c r="AD36" s="196">
        <v>-138.92000000000002</v>
      </c>
      <c r="AE36" s="196">
        <v>6.8000000000000007</v>
      </c>
      <c r="AF36" s="196">
        <v>-145.72</v>
      </c>
      <c r="AG36" s="196">
        <v>0</v>
      </c>
      <c r="AH36" s="196"/>
    </row>
    <row r="37" spans="1:34" ht="28.5">
      <c r="A37" s="310"/>
      <c r="B37" s="196" t="s">
        <v>51</v>
      </c>
      <c r="C37" s="196">
        <v>35</v>
      </c>
      <c r="D37" s="196">
        <v>2364</v>
      </c>
      <c r="E37" s="196">
        <v>16395</v>
      </c>
      <c r="F37" s="196">
        <v>5322.28</v>
      </c>
      <c r="G37" s="196">
        <v>2178.1799999999998</v>
      </c>
      <c r="H37" s="196">
        <v>93.899999999999977</v>
      </c>
      <c r="I37" s="196">
        <v>3050.2</v>
      </c>
      <c r="J37" s="196">
        <v>493.8</v>
      </c>
      <c r="K37" s="196">
        <v>288.18</v>
      </c>
      <c r="L37" s="196">
        <v>16.499999999999979</v>
      </c>
      <c r="M37" s="196">
        <v>189.12</v>
      </c>
      <c r="N37" s="196">
        <v>4828.4799999999996</v>
      </c>
      <c r="O37" s="196">
        <v>1890</v>
      </c>
      <c r="P37" s="196">
        <v>77.400000000000006</v>
      </c>
      <c r="Q37" s="196">
        <v>2861.08</v>
      </c>
      <c r="R37" s="196"/>
      <c r="S37" s="196">
        <v>0</v>
      </c>
      <c r="T37" s="196"/>
      <c r="U37" s="196">
        <v>315</v>
      </c>
      <c r="V37" s="196">
        <v>315</v>
      </c>
      <c r="W37" s="196">
        <v>0</v>
      </c>
      <c r="X37" s="196">
        <v>1899</v>
      </c>
      <c r="Y37" s="196">
        <v>1899</v>
      </c>
      <c r="Z37" s="196">
        <v>0</v>
      </c>
      <c r="AA37" s="196">
        <v>0</v>
      </c>
      <c r="AB37" s="196">
        <v>-28</v>
      </c>
      <c r="AC37" s="196">
        <v>28</v>
      </c>
      <c r="AD37" s="196">
        <v>58.08</v>
      </c>
      <c r="AE37" s="196">
        <v>17.68</v>
      </c>
      <c r="AF37" s="196">
        <v>40.4</v>
      </c>
      <c r="AG37" s="196">
        <v>0</v>
      </c>
      <c r="AH37" s="196" t="s">
        <v>274</v>
      </c>
    </row>
    <row r="38" spans="1:34">
      <c r="A38" s="310"/>
      <c r="B38" s="196" t="s">
        <v>52</v>
      </c>
      <c r="C38" s="196">
        <v>0</v>
      </c>
      <c r="D38" s="196">
        <v>20</v>
      </c>
      <c r="E38" s="196">
        <v>281</v>
      </c>
      <c r="F38" s="196">
        <v>71.44</v>
      </c>
      <c r="G38" s="196">
        <v>36</v>
      </c>
      <c r="H38" s="196">
        <v>14.25</v>
      </c>
      <c r="I38" s="196">
        <v>21.19</v>
      </c>
      <c r="J38" s="196">
        <v>4</v>
      </c>
      <c r="K38" s="196">
        <v>2</v>
      </c>
      <c r="L38" s="196">
        <v>1.04</v>
      </c>
      <c r="M38" s="196">
        <v>0.96</v>
      </c>
      <c r="N38" s="196">
        <v>67.44</v>
      </c>
      <c r="O38" s="196">
        <v>34</v>
      </c>
      <c r="P38" s="196">
        <v>13.21</v>
      </c>
      <c r="Q38" s="196">
        <v>20.23</v>
      </c>
      <c r="R38" s="196"/>
      <c r="S38" s="196">
        <v>0</v>
      </c>
      <c r="T38" s="196"/>
      <c r="U38" s="196">
        <v>7</v>
      </c>
      <c r="V38" s="196">
        <v>5</v>
      </c>
      <c r="W38" s="196">
        <v>2</v>
      </c>
      <c r="X38" s="196">
        <v>65</v>
      </c>
      <c r="Y38" s="196">
        <v>46</v>
      </c>
      <c r="Z38" s="196">
        <v>19</v>
      </c>
      <c r="AA38" s="196">
        <v>0</v>
      </c>
      <c r="AB38" s="196">
        <v>-3</v>
      </c>
      <c r="AC38" s="196">
        <v>3</v>
      </c>
      <c r="AD38" s="196">
        <v>-21.75</v>
      </c>
      <c r="AE38" s="196">
        <v>-0.96</v>
      </c>
      <c r="AF38" s="196">
        <v>-20.79</v>
      </c>
      <c r="AG38" s="196">
        <v>0</v>
      </c>
      <c r="AH38" s="196"/>
    </row>
    <row r="39" spans="1:34">
      <c r="A39" s="310"/>
      <c r="B39" s="196" t="s">
        <v>54</v>
      </c>
      <c r="C39" s="196">
        <v>0</v>
      </c>
      <c r="D39" s="196">
        <v>823</v>
      </c>
      <c r="E39" s="196">
        <v>4839</v>
      </c>
      <c r="F39" s="196">
        <v>1325.96</v>
      </c>
      <c r="G39" s="196">
        <v>672</v>
      </c>
      <c r="H39" s="196">
        <v>266.05</v>
      </c>
      <c r="I39" s="196">
        <v>387.91</v>
      </c>
      <c r="J39" s="196">
        <v>164.6</v>
      </c>
      <c r="K39" s="196">
        <v>94</v>
      </c>
      <c r="L39" s="196">
        <v>31.1</v>
      </c>
      <c r="M39" s="196">
        <v>39.5</v>
      </c>
      <c r="N39" s="196">
        <v>1161.3600000000001</v>
      </c>
      <c r="O39" s="196">
        <v>578</v>
      </c>
      <c r="P39" s="196">
        <v>234.95</v>
      </c>
      <c r="Q39" s="196">
        <v>348.41</v>
      </c>
      <c r="R39" s="196"/>
      <c r="S39" s="196">
        <v>0</v>
      </c>
      <c r="T39" s="196"/>
      <c r="U39" s="196">
        <v>119</v>
      </c>
      <c r="V39" s="196">
        <v>91</v>
      </c>
      <c r="W39" s="196">
        <v>28</v>
      </c>
      <c r="X39" s="196">
        <v>861</v>
      </c>
      <c r="Y39" s="196">
        <v>613</v>
      </c>
      <c r="Z39" s="196">
        <v>248</v>
      </c>
      <c r="AA39" s="196">
        <v>0</v>
      </c>
      <c r="AB39" s="196">
        <v>3</v>
      </c>
      <c r="AC39" s="196">
        <v>-3</v>
      </c>
      <c r="AD39" s="196">
        <v>-41.95</v>
      </c>
      <c r="AE39" s="196">
        <v>3.1</v>
      </c>
      <c r="AF39" s="196">
        <v>-45.050000000000004</v>
      </c>
      <c r="AG39" s="196">
        <v>0</v>
      </c>
      <c r="AH39" s="196"/>
    </row>
    <row r="40" spans="1:34">
      <c r="A40" s="310"/>
      <c r="B40" s="196" t="s">
        <v>55</v>
      </c>
      <c r="C40" s="196">
        <v>0</v>
      </c>
      <c r="D40" s="196">
        <v>314</v>
      </c>
      <c r="E40" s="196">
        <v>1180</v>
      </c>
      <c r="F40" s="196">
        <v>346</v>
      </c>
      <c r="G40" s="196">
        <v>177</v>
      </c>
      <c r="H40" s="196">
        <v>68.97</v>
      </c>
      <c r="I40" s="196">
        <v>100.03</v>
      </c>
      <c r="J40" s="196">
        <v>62.800000000000004</v>
      </c>
      <c r="K40" s="196">
        <v>36</v>
      </c>
      <c r="L40" s="196">
        <v>11.73</v>
      </c>
      <c r="M40" s="196">
        <v>15.07</v>
      </c>
      <c r="N40" s="196">
        <v>283.2</v>
      </c>
      <c r="O40" s="196">
        <v>141</v>
      </c>
      <c r="P40" s="196">
        <v>57.24</v>
      </c>
      <c r="Q40" s="196">
        <v>84.96</v>
      </c>
      <c r="R40" s="196"/>
      <c r="S40" s="196">
        <v>0</v>
      </c>
      <c r="T40" s="196"/>
      <c r="U40" s="196">
        <v>74</v>
      </c>
      <c r="V40" s="196">
        <v>56</v>
      </c>
      <c r="W40" s="196">
        <v>18</v>
      </c>
      <c r="X40" s="196">
        <v>208</v>
      </c>
      <c r="Y40" s="196">
        <v>149</v>
      </c>
      <c r="Z40" s="196">
        <v>59</v>
      </c>
      <c r="AA40" s="196">
        <v>0</v>
      </c>
      <c r="AB40" s="196">
        <v>-21</v>
      </c>
      <c r="AC40" s="196">
        <v>21</v>
      </c>
      <c r="AD40" s="196">
        <v>-36.03</v>
      </c>
      <c r="AE40" s="196">
        <v>-5.27</v>
      </c>
      <c r="AF40" s="196">
        <v>-30.76</v>
      </c>
      <c r="AG40" s="196">
        <v>0</v>
      </c>
      <c r="AH40" s="196"/>
    </row>
    <row r="41" spans="1:34">
      <c r="A41" s="310"/>
      <c r="B41" s="196" t="s">
        <v>53</v>
      </c>
      <c r="C41" s="196">
        <v>0</v>
      </c>
      <c r="D41" s="196">
        <v>874</v>
      </c>
      <c r="E41" s="196">
        <v>4398</v>
      </c>
      <c r="F41" s="196">
        <v>1230.3200000000002</v>
      </c>
      <c r="G41" s="196">
        <v>625</v>
      </c>
      <c r="H41" s="196">
        <v>246.71</v>
      </c>
      <c r="I41" s="196">
        <v>358.61</v>
      </c>
      <c r="J41" s="196">
        <v>174.8</v>
      </c>
      <c r="K41" s="196">
        <v>100</v>
      </c>
      <c r="L41" s="196">
        <v>32.85</v>
      </c>
      <c r="M41" s="196">
        <v>41.95</v>
      </c>
      <c r="N41" s="196">
        <v>1055.52</v>
      </c>
      <c r="O41" s="196">
        <v>525</v>
      </c>
      <c r="P41" s="196">
        <v>213.86</v>
      </c>
      <c r="Q41" s="196">
        <v>316.66000000000003</v>
      </c>
      <c r="R41" s="196"/>
      <c r="S41" s="196">
        <v>0</v>
      </c>
      <c r="T41" s="196"/>
      <c r="U41" s="196">
        <v>137</v>
      </c>
      <c r="V41" s="196">
        <v>104</v>
      </c>
      <c r="W41" s="196">
        <v>33</v>
      </c>
      <c r="X41" s="196">
        <v>805</v>
      </c>
      <c r="Y41" s="196">
        <v>575</v>
      </c>
      <c r="Z41" s="196">
        <v>230</v>
      </c>
      <c r="AA41" s="196">
        <v>0</v>
      </c>
      <c r="AB41" s="196">
        <v>-4</v>
      </c>
      <c r="AC41" s="196">
        <v>4</v>
      </c>
      <c r="AD41" s="196">
        <v>-70.290000000000006</v>
      </c>
      <c r="AE41" s="196">
        <v>-0.15</v>
      </c>
      <c r="AF41" s="196">
        <v>-70.14</v>
      </c>
      <c r="AG41" s="196">
        <v>0</v>
      </c>
      <c r="AH41" s="196"/>
    </row>
    <row r="42" spans="1:34">
      <c r="A42" s="310"/>
      <c r="B42" s="196" t="s">
        <v>56</v>
      </c>
      <c r="C42" s="196">
        <v>0</v>
      </c>
      <c r="D42" s="196">
        <v>1075</v>
      </c>
      <c r="E42" s="196">
        <v>7218</v>
      </c>
      <c r="F42" s="196">
        <v>1947.3200000000002</v>
      </c>
      <c r="G42" s="196">
        <v>984</v>
      </c>
      <c r="H42" s="196">
        <v>392.02</v>
      </c>
      <c r="I42" s="196">
        <v>571.30000000000007</v>
      </c>
      <c r="J42" s="196">
        <v>215</v>
      </c>
      <c r="K42" s="196">
        <v>122</v>
      </c>
      <c r="L42" s="196">
        <v>41.4</v>
      </c>
      <c r="M42" s="196">
        <v>51.6</v>
      </c>
      <c r="N42" s="196">
        <v>1732.32</v>
      </c>
      <c r="O42" s="196">
        <v>862</v>
      </c>
      <c r="P42" s="196">
        <v>350.62</v>
      </c>
      <c r="Q42" s="196">
        <v>519.70000000000005</v>
      </c>
      <c r="R42" s="196"/>
      <c r="S42" s="196">
        <v>0</v>
      </c>
      <c r="T42" s="196"/>
      <c r="U42" s="196">
        <v>210</v>
      </c>
      <c r="V42" s="196">
        <v>160</v>
      </c>
      <c r="W42" s="196">
        <v>50</v>
      </c>
      <c r="X42" s="196">
        <v>1193</v>
      </c>
      <c r="Y42" s="196">
        <v>851</v>
      </c>
      <c r="Z42" s="196">
        <v>342</v>
      </c>
      <c r="AA42" s="196">
        <v>0</v>
      </c>
      <c r="AB42" s="196">
        <v>-39</v>
      </c>
      <c r="AC42" s="196">
        <v>39</v>
      </c>
      <c r="AD42" s="196">
        <v>-26.98</v>
      </c>
      <c r="AE42" s="196">
        <v>-7.6</v>
      </c>
      <c r="AF42" s="196">
        <v>-19.380000000000003</v>
      </c>
      <c r="AG42" s="196">
        <v>0</v>
      </c>
      <c r="AH42" s="196"/>
    </row>
    <row r="43" spans="1:34">
      <c r="A43" s="310"/>
      <c r="B43" s="196" t="s">
        <v>57</v>
      </c>
      <c r="C43" s="196">
        <v>10</v>
      </c>
      <c r="D43" s="196">
        <v>850</v>
      </c>
      <c r="E43" s="196">
        <v>8028</v>
      </c>
      <c r="F43" s="196">
        <v>2237.44</v>
      </c>
      <c r="G43" s="196">
        <v>1051.73</v>
      </c>
      <c r="H43" s="196">
        <v>894.18999999999994</v>
      </c>
      <c r="I43" s="196">
        <v>291.52</v>
      </c>
      <c r="J43" s="196">
        <v>176</v>
      </c>
      <c r="K43" s="196">
        <v>102.72999999999999</v>
      </c>
      <c r="L43" s="196">
        <v>56.27</v>
      </c>
      <c r="M43" s="196">
        <v>17</v>
      </c>
      <c r="N43" s="196">
        <v>2061.44</v>
      </c>
      <c r="O43" s="196">
        <v>949</v>
      </c>
      <c r="P43" s="196">
        <v>837.92</v>
      </c>
      <c r="Q43" s="196">
        <v>274.52</v>
      </c>
      <c r="R43" s="196">
        <v>-10.64</v>
      </c>
      <c r="S43" s="196">
        <v>0</v>
      </c>
      <c r="T43" s="196">
        <v>-10.64</v>
      </c>
      <c r="U43" s="196">
        <v>155</v>
      </c>
      <c r="V43" s="196">
        <v>104</v>
      </c>
      <c r="W43" s="196">
        <v>51</v>
      </c>
      <c r="X43" s="196">
        <v>1556</v>
      </c>
      <c r="Y43" s="196">
        <v>839</v>
      </c>
      <c r="Z43" s="196">
        <v>717</v>
      </c>
      <c r="AA43" s="196">
        <v>97</v>
      </c>
      <c r="AB43" s="196">
        <v>-1</v>
      </c>
      <c r="AC43" s="196">
        <v>98</v>
      </c>
      <c r="AD43" s="196">
        <v>148.56</v>
      </c>
      <c r="AE43" s="196">
        <v>5</v>
      </c>
      <c r="AF43" s="196">
        <v>143.56</v>
      </c>
      <c r="AG43" s="196">
        <v>0</v>
      </c>
      <c r="AH43" s="196"/>
    </row>
    <row r="44" spans="1:34">
      <c r="A44" s="310"/>
      <c r="B44" s="196" t="s">
        <v>58</v>
      </c>
      <c r="C44" s="196">
        <v>8</v>
      </c>
      <c r="D44" s="196">
        <v>738</v>
      </c>
      <c r="E44" s="196">
        <v>6948</v>
      </c>
      <c r="F44" s="196">
        <v>1978.88</v>
      </c>
      <c r="G44" s="196">
        <v>906.17</v>
      </c>
      <c r="H44" s="196">
        <v>809.77</v>
      </c>
      <c r="I44" s="196">
        <v>262.94</v>
      </c>
      <c r="J44" s="196">
        <v>152.39999999999998</v>
      </c>
      <c r="K44" s="196">
        <v>88.17</v>
      </c>
      <c r="L44" s="196">
        <v>49.47</v>
      </c>
      <c r="M44" s="196">
        <v>14.76</v>
      </c>
      <c r="N44" s="196">
        <v>1826.48</v>
      </c>
      <c r="O44" s="196">
        <v>818</v>
      </c>
      <c r="P44" s="196">
        <v>760.3</v>
      </c>
      <c r="Q44" s="196">
        <v>248.18</v>
      </c>
      <c r="R44" s="196"/>
      <c r="S44" s="196">
        <v>0</v>
      </c>
      <c r="T44" s="196"/>
      <c r="U44" s="196">
        <v>146</v>
      </c>
      <c r="V44" s="196">
        <v>97</v>
      </c>
      <c r="W44" s="196">
        <v>49</v>
      </c>
      <c r="X44" s="196">
        <v>1549</v>
      </c>
      <c r="Y44" s="196">
        <v>827</v>
      </c>
      <c r="Z44" s="196">
        <v>722</v>
      </c>
      <c r="AA44" s="196">
        <v>0</v>
      </c>
      <c r="AB44" s="196">
        <v>-9</v>
      </c>
      <c r="AC44" s="196">
        <v>9</v>
      </c>
      <c r="AD44" s="196">
        <v>20.94</v>
      </c>
      <c r="AE44" s="196">
        <v>0.64</v>
      </c>
      <c r="AF44" s="196">
        <v>20.3</v>
      </c>
      <c r="AG44" s="196">
        <v>0</v>
      </c>
      <c r="AH44" s="196"/>
    </row>
    <row r="45" spans="1:34">
      <c r="A45" s="310"/>
      <c r="B45" s="196" t="s">
        <v>59</v>
      </c>
      <c r="C45" s="196">
        <v>5</v>
      </c>
      <c r="D45" s="196">
        <v>406</v>
      </c>
      <c r="E45" s="196">
        <v>3728</v>
      </c>
      <c r="F45" s="196">
        <v>978.92000000000007</v>
      </c>
      <c r="G45" s="196">
        <v>659</v>
      </c>
      <c r="H45" s="196">
        <v>225.58</v>
      </c>
      <c r="I45" s="196">
        <v>94.34</v>
      </c>
      <c r="J45" s="196">
        <v>84.2</v>
      </c>
      <c r="K45" s="196">
        <v>65</v>
      </c>
      <c r="L45" s="196">
        <v>14.33</v>
      </c>
      <c r="M45" s="196">
        <v>4.8700000000000099</v>
      </c>
      <c r="N45" s="196">
        <v>894.72</v>
      </c>
      <c r="O45" s="196">
        <v>594</v>
      </c>
      <c r="P45" s="196">
        <v>211.25</v>
      </c>
      <c r="Q45" s="196">
        <v>89.47</v>
      </c>
      <c r="R45" s="196"/>
      <c r="S45" s="196">
        <v>0</v>
      </c>
      <c r="T45" s="196"/>
      <c r="U45" s="196">
        <v>69</v>
      </c>
      <c r="V45" s="196">
        <v>57</v>
      </c>
      <c r="W45" s="196">
        <v>12</v>
      </c>
      <c r="X45" s="196">
        <v>728</v>
      </c>
      <c r="Y45" s="196">
        <v>539</v>
      </c>
      <c r="Z45" s="196">
        <v>189</v>
      </c>
      <c r="AA45" s="196">
        <v>52</v>
      </c>
      <c r="AB45" s="196">
        <v>8</v>
      </c>
      <c r="AC45" s="196">
        <v>44</v>
      </c>
      <c r="AD45" s="196">
        <v>35.58</v>
      </c>
      <c r="AE45" s="196">
        <v>2.33</v>
      </c>
      <c r="AF45" s="196">
        <v>33.25</v>
      </c>
      <c r="AG45" s="196">
        <v>0</v>
      </c>
      <c r="AH45" s="196"/>
    </row>
    <row r="46" spans="1:34">
      <c r="A46" s="310"/>
      <c r="B46" s="196" t="s">
        <v>60</v>
      </c>
      <c r="C46" s="196">
        <v>4</v>
      </c>
      <c r="D46" s="196">
        <v>307</v>
      </c>
      <c r="E46" s="196">
        <v>3027</v>
      </c>
      <c r="F46" s="196">
        <v>790.28</v>
      </c>
      <c r="G46" s="196">
        <v>399.4</v>
      </c>
      <c r="H46" s="196">
        <v>274.53999999999996</v>
      </c>
      <c r="I46" s="196">
        <v>116.33999999999999</v>
      </c>
      <c r="J46" s="196">
        <v>63.79999999999999</v>
      </c>
      <c r="K46" s="196">
        <v>37.4</v>
      </c>
      <c r="L46" s="196">
        <v>19.03</v>
      </c>
      <c r="M46" s="196">
        <v>7.3699999999999903</v>
      </c>
      <c r="N46" s="196">
        <v>726.48</v>
      </c>
      <c r="O46" s="196">
        <v>362</v>
      </c>
      <c r="P46" s="196">
        <v>255.51</v>
      </c>
      <c r="Q46" s="196">
        <v>108.97</v>
      </c>
      <c r="R46" s="196"/>
      <c r="S46" s="196">
        <v>0</v>
      </c>
      <c r="T46" s="196"/>
      <c r="U46" s="196">
        <v>51</v>
      </c>
      <c r="V46" s="196">
        <v>34</v>
      </c>
      <c r="W46" s="196">
        <v>17</v>
      </c>
      <c r="X46" s="196">
        <v>558</v>
      </c>
      <c r="Y46" s="196">
        <v>328</v>
      </c>
      <c r="Z46" s="196">
        <v>230</v>
      </c>
      <c r="AA46" s="196">
        <v>31</v>
      </c>
      <c r="AB46" s="196">
        <v>4</v>
      </c>
      <c r="AC46" s="196">
        <v>27</v>
      </c>
      <c r="AD46" s="196">
        <v>33.94</v>
      </c>
      <c r="AE46" s="196">
        <v>1.43</v>
      </c>
      <c r="AF46" s="196">
        <v>32.51</v>
      </c>
      <c r="AG46" s="196">
        <v>0</v>
      </c>
      <c r="AH46" s="196"/>
    </row>
    <row r="47" spans="1:34">
      <c r="A47" s="310"/>
      <c r="B47" s="196" t="s">
        <v>61</v>
      </c>
      <c r="C47" s="196">
        <v>8</v>
      </c>
      <c r="D47" s="196">
        <v>851</v>
      </c>
      <c r="E47" s="196">
        <v>6067</v>
      </c>
      <c r="F47" s="196">
        <v>1631.08</v>
      </c>
      <c r="G47" s="196">
        <v>826.8</v>
      </c>
      <c r="H47" s="196">
        <v>565.44999999999993</v>
      </c>
      <c r="I47" s="196">
        <v>238.82999999999998</v>
      </c>
      <c r="J47" s="196">
        <v>175</v>
      </c>
      <c r="K47" s="196">
        <v>101.8</v>
      </c>
      <c r="L47" s="196">
        <v>52.78</v>
      </c>
      <c r="M47" s="196">
        <v>20.420000000000002</v>
      </c>
      <c r="N47" s="196">
        <v>1456.0800000000002</v>
      </c>
      <c r="O47" s="196">
        <v>725</v>
      </c>
      <c r="P47" s="196">
        <v>512.66999999999996</v>
      </c>
      <c r="Q47" s="196">
        <v>218.41</v>
      </c>
      <c r="R47" s="196"/>
      <c r="S47" s="196">
        <v>0</v>
      </c>
      <c r="T47" s="196"/>
      <c r="U47" s="196">
        <v>136</v>
      </c>
      <c r="V47" s="196">
        <v>91</v>
      </c>
      <c r="W47" s="196">
        <v>45</v>
      </c>
      <c r="X47" s="196">
        <v>1146</v>
      </c>
      <c r="Y47" s="196">
        <v>673</v>
      </c>
      <c r="Z47" s="196">
        <v>473</v>
      </c>
      <c r="AA47" s="196">
        <v>52</v>
      </c>
      <c r="AB47" s="196">
        <v>11</v>
      </c>
      <c r="AC47" s="196">
        <v>41</v>
      </c>
      <c r="AD47" s="196">
        <v>58.25</v>
      </c>
      <c r="AE47" s="196">
        <v>7.58</v>
      </c>
      <c r="AF47" s="196">
        <v>50.67</v>
      </c>
      <c r="AG47" s="196">
        <v>0</v>
      </c>
      <c r="AH47" s="196"/>
    </row>
    <row r="48" spans="1:34">
      <c r="A48" s="310"/>
      <c r="B48" s="200" t="s">
        <v>62</v>
      </c>
      <c r="C48" s="196">
        <v>4</v>
      </c>
      <c r="D48" s="196">
        <v>1074</v>
      </c>
      <c r="E48" s="196">
        <v>3868</v>
      </c>
      <c r="F48" s="196">
        <v>1145.52</v>
      </c>
      <c r="G48" s="196">
        <v>781.4</v>
      </c>
      <c r="H48" s="196">
        <v>293.64</v>
      </c>
      <c r="I48" s="196">
        <v>70.480000000000018</v>
      </c>
      <c r="J48" s="196">
        <v>217.20000000000002</v>
      </c>
      <c r="K48" s="196">
        <v>165.4</v>
      </c>
      <c r="L48" s="196">
        <v>43.21</v>
      </c>
      <c r="M48" s="196">
        <v>8.5900000000000105</v>
      </c>
      <c r="N48" s="196">
        <v>928.32</v>
      </c>
      <c r="O48" s="196">
        <v>616</v>
      </c>
      <c r="P48" s="196">
        <v>250.43</v>
      </c>
      <c r="Q48" s="196">
        <v>61.89</v>
      </c>
      <c r="R48" s="196"/>
      <c r="S48" s="196">
        <v>0</v>
      </c>
      <c r="T48" s="196"/>
      <c r="U48" s="196">
        <v>189</v>
      </c>
      <c r="V48" s="196">
        <v>153</v>
      </c>
      <c r="W48" s="196">
        <v>36</v>
      </c>
      <c r="X48" s="196">
        <v>919</v>
      </c>
      <c r="Y48" s="196">
        <v>655</v>
      </c>
      <c r="Z48" s="196">
        <v>264</v>
      </c>
      <c r="AA48" s="196">
        <v>0</v>
      </c>
      <c r="AB48" s="196">
        <v>13</v>
      </c>
      <c r="AC48" s="196">
        <v>-13</v>
      </c>
      <c r="AD48" s="196">
        <v>-32.96</v>
      </c>
      <c r="AE48" s="196">
        <v>6.61</v>
      </c>
      <c r="AF48" s="196">
        <v>-39.57</v>
      </c>
      <c r="AG48" s="196">
        <v>0</v>
      </c>
      <c r="AH48" s="196"/>
    </row>
    <row r="49" spans="1:34">
      <c r="A49" s="310"/>
      <c r="B49" s="196" t="s">
        <v>63</v>
      </c>
      <c r="C49" s="196">
        <v>7</v>
      </c>
      <c r="D49" s="196">
        <v>615</v>
      </c>
      <c r="E49" s="196">
        <v>5260</v>
      </c>
      <c r="F49" s="196">
        <v>1389.6</v>
      </c>
      <c r="G49" s="196">
        <v>935.2</v>
      </c>
      <c r="H49" s="196">
        <v>343.05</v>
      </c>
      <c r="I49" s="196">
        <v>111.35000000000001</v>
      </c>
      <c r="J49" s="196">
        <v>127.20000000000002</v>
      </c>
      <c r="K49" s="196">
        <v>97.2</v>
      </c>
      <c r="L49" s="196">
        <v>23.85</v>
      </c>
      <c r="M49" s="196">
        <v>6.15</v>
      </c>
      <c r="N49" s="196">
        <v>1262.4000000000001</v>
      </c>
      <c r="O49" s="196">
        <v>838</v>
      </c>
      <c r="P49" s="196">
        <v>319.2</v>
      </c>
      <c r="Q49" s="196">
        <v>105.2</v>
      </c>
      <c r="R49" s="196">
        <v>-17.739999999999998</v>
      </c>
      <c r="S49" s="196">
        <v>0</v>
      </c>
      <c r="T49" s="196">
        <v>-17.739999999999998</v>
      </c>
      <c r="U49" s="196">
        <v>100</v>
      </c>
      <c r="V49" s="196">
        <v>82</v>
      </c>
      <c r="W49" s="196">
        <v>18</v>
      </c>
      <c r="X49" s="196">
        <v>899</v>
      </c>
      <c r="Y49" s="196">
        <v>652</v>
      </c>
      <c r="Z49" s="196">
        <v>247</v>
      </c>
      <c r="AA49" s="196">
        <v>180</v>
      </c>
      <c r="AB49" s="196">
        <v>16</v>
      </c>
      <c r="AC49" s="196">
        <v>164</v>
      </c>
      <c r="AD49" s="196">
        <v>116.99</v>
      </c>
      <c r="AE49" s="196">
        <v>5.05</v>
      </c>
      <c r="AF49" s="196">
        <v>111.94</v>
      </c>
      <c r="AG49" s="196">
        <v>0</v>
      </c>
      <c r="AH49" s="196"/>
    </row>
    <row r="50" spans="1:34">
      <c r="A50" s="310" t="s">
        <v>64</v>
      </c>
      <c r="B50" s="196" t="s">
        <v>65</v>
      </c>
      <c r="C50" s="196">
        <v>106</v>
      </c>
      <c r="D50" s="196">
        <v>42699</v>
      </c>
      <c r="E50" s="196">
        <v>81589</v>
      </c>
      <c r="F50" s="196">
        <v>28796.92</v>
      </c>
      <c r="G50" s="196">
        <v>16196.060000000003</v>
      </c>
      <c r="H50" s="196">
        <v>6006.43</v>
      </c>
      <c r="I50" s="196">
        <v>6594.43</v>
      </c>
      <c r="J50" s="196">
        <v>8603.4</v>
      </c>
      <c r="K50" s="196">
        <v>5527.06</v>
      </c>
      <c r="L50" s="196">
        <v>1667.7799999999997</v>
      </c>
      <c r="M50" s="196">
        <v>1408.56</v>
      </c>
      <c r="N50" s="196">
        <v>20193.52</v>
      </c>
      <c r="O50" s="196">
        <v>10669</v>
      </c>
      <c r="P50" s="196">
        <v>4338.6499999999996</v>
      </c>
      <c r="Q50" s="196">
        <v>5185.87</v>
      </c>
      <c r="R50" s="196">
        <v>-172.22</v>
      </c>
      <c r="S50" s="196">
        <v>0</v>
      </c>
      <c r="T50" s="196">
        <v>-172.22</v>
      </c>
      <c r="U50" s="196">
        <v>7171</v>
      </c>
      <c r="V50" s="196">
        <v>5691</v>
      </c>
      <c r="W50" s="196">
        <v>1480</v>
      </c>
      <c r="X50" s="196">
        <v>14197.220000000001</v>
      </c>
      <c r="Y50" s="196">
        <v>10182</v>
      </c>
      <c r="Z50" s="196">
        <v>4015.2200000000003</v>
      </c>
      <c r="AA50" s="196">
        <v>860</v>
      </c>
      <c r="AB50" s="196">
        <v>-170</v>
      </c>
      <c r="AC50" s="196">
        <v>1030</v>
      </c>
      <c r="AD50" s="196">
        <v>146.48999999999998</v>
      </c>
      <c r="AE50" s="196">
        <v>193.84000000000006</v>
      </c>
      <c r="AF50" s="196">
        <v>-47.350000000000023</v>
      </c>
      <c r="AG50" s="196">
        <v>0</v>
      </c>
      <c r="AH50" s="196"/>
    </row>
    <row r="51" spans="1:34" ht="28.5">
      <c r="A51" s="310"/>
      <c r="B51" s="196" t="s">
        <v>217</v>
      </c>
      <c r="C51" s="196">
        <v>38</v>
      </c>
      <c r="D51" s="196">
        <v>13255</v>
      </c>
      <c r="E51" s="196">
        <v>29575</v>
      </c>
      <c r="F51" s="196">
        <v>10286.84</v>
      </c>
      <c r="G51" s="196">
        <v>5022.07</v>
      </c>
      <c r="H51" s="196">
        <v>140.3299999999999</v>
      </c>
      <c r="I51" s="196">
        <v>5124.4400000000005</v>
      </c>
      <c r="J51" s="196">
        <v>2673.8</v>
      </c>
      <c r="K51" s="196">
        <v>1528.0700000000002</v>
      </c>
      <c r="L51" s="196">
        <v>85.329999999999899</v>
      </c>
      <c r="M51" s="196">
        <v>1060.4000000000001</v>
      </c>
      <c r="N51" s="196">
        <v>7613.04</v>
      </c>
      <c r="O51" s="196">
        <v>3494</v>
      </c>
      <c r="P51" s="196">
        <v>55</v>
      </c>
      <c r="Q51" s="196">
        <v>4064.04</v>
      </c>
      <c r="R51" s="196">
        <v>0</v>
      </c>
      <c r="S51" s="196">
        <v>0</v>
      </c>
      <c r="T51" s="196"/>
      <c r="U51" s="196">
        <v>1791</v>
      </c>
      <c r="V51" s="196">
        <v>1791</v>
      </c>
      <c r="W51" s="196">
        <v>0</v>
      </c>
      <c r="X51" s="196">
        <v>3664</v>
      </c>
      <c r="Y51" s="196">
        <v>3664</v>
      </c>
      <c r="Z51" s="196">
        <v>0</v>
      </c>
      <c r="AA51" s="196">
        <v>0</v>
      </c>
      <c r="AB51" s="196">
        <v>-273</v>
      </c>
      <c r="AC51" s="196">
        <v>273</v>
      </c>
      <c r="AD51" s="196">
        <v>-292.60000000000002</v>
      </c>
      <c r="AE51" s="196">
        <v>95.4</v>
      </c>
      <c r="AF51" s="196">
        <v>-388</v>
      </c>
      <c r="AG51" s="196">
        <v>0</v>
      </c>
      <c r="AH51" s="196"/>
    </row>
    <row r="52" spans="1:34">
      <c r="A52" s="310"/>
      <c r="B52" s="196" t="s">
        <v>66</v>
      </c>
      <c r="C52" s="196">
        <v>38</v>
      </c>
      <c r="D52" s="196">
        <v>13255</v>
      </c>
      <c r="E52" s="196">
        <v>29575</v>
      </c>
      <c r="F52" s="196">
        <v>10286.84</v>
      </c>
      <c r="G52" s="196">
        <v>5022.07</v>
      </c>
      <c r="H52" s="196">
        <v>140.3299999999999</v>
      </c>
      <c r="I52" s="196">
        <v>5124.4400000000005</v>
      </c>
      <c r="J52" s="196">
        <v>2673.8</v>
      </c>
      <c r="K52" s="196">
        <v>1528.0700000000002</v>
      </c>
      <c r="L52" s="196">
        <v>85.329999999999899</v>
      </c>
      <c r="M52" s="196">
        <v>1060.4000000000001</v>
      </c>
      <c r="N52" s="196">
        <v>7613.04</v>
      </c>
      <c r="O52" s="196">
        <v>3494</v>
      </c>
      <c r="P52" s="196">
        <v>55</v>
      </c>
      <c r="Q52" s="196">
        <v>4064.04</v>
      </c>
      <c r="R52" s="196">
        <v>0</v>
      </c>
      <c r="S52" s="196">
        <v>0</v>
      </c>
      <c r="T52" s="196"/>
      <c r="U52" s="196">
        <v>1791</v>
      </c>
      <c r="V52" s="196">
        <v>1791</v>
      </c>
      <c r="W52" s="196">
        <v>0</v>
      </c>
      <c r="X52" s="196">
        <v>3664</v>
      </c>
      <c r="Y52" s="196">
        <v>3664</v>
      </c>
      <c r="Z52" s="196">
        <v>0</v>
      </c>
      <c r="AA52" s="196">
        <v>0</v>
      </c>
      <c r="AB52" s="196">
        <v>-273</v>
      </c>
      <c r="AC52" s="196">
        <v>273</v>
      </c>
      <c r="AD52" s="196">
        <v>-292.60000000000002</v>
      </c>
      <c r="AE52" s="196">
        <v>95.4</v>
      </c>
      <c r="AF52" s="196">
        <v>-388</v>
      </c>
      <c r="AG52" s="196">
        <v>0</v>
      </c>
      <c r="AH52" s="196"/>
    </row>
    <row r="53" spans="1:34">
      <c r="A53" s="310"/>
      <c r="B53" s="196" t="s">
        <v>70</v>
      </c>
      <c r="C53" s="196">
        <v>10</v>
      </c>
      <c r="D53" s="196">
        <v>1133</v>
      </c>
      <c r="E53" s="196">
        <v>8087</v>
      </c>
      <c r="F53" s="196">
        <v>2173.48</v>
      </c>
      <c r="G53" s="196">
        <v>1101</v>
      </c>
      <c r="H53" s="196">
        <v>807.21</v>
      </c>
      <c r="I53" s="196">
        <v>265.27000000000004</v>
      </c>
      <c r="J53" s="196">
        <v>232.6</v>
      </c>
      <c r="K53" s="196">
        <v>135</v>
      </c>
      <c r="L53" s="196">
        <v>74.94</v>
      </c>
      <c r="M53" s="196">
        <v>22.66</v>
      </c>
      <c r="N53" s="196">
        <v>1940.88</v>
      </c>
      <c r="O53" s="196">
        <v>966</v>
      </c>
      <c r="P53" s="196">
        <v>732.27</v>
      </c>
      <c r="Q53" s="196">
        <v>242.61</v>
      </c>
      <c r="R53" s="196">
        <v>0</v>
      </c>
      <c r="S53" s="196">
        <v>0</v>
      </c>
      <c r="T53" s="196">
        <v>0</v>
      </c>
      <c r="U53" s="196">
        <v>195</v>
      </c>
      <c r="V53" s="196">
        <v>127</v>
      </c>
      <c r="W53" s="196">
        <v>68</v>
      </c>
      <c r="X53" s="196">
        <v>1234</v>
      </c>
      <c r="Y53" s="196">
        <v>704</v>
      </c>
      <c r="Z53" s="196">
        <v>530</v>
      </c>
      <c r="AA53" s="196">
        <v>222</v>
      </c>
      <c r="AB53" s="196">
        <v>8</v>
      </c>
      <c r="AC53" s="196">
        <v>214</v>
      </c>
      <c r="AD53" s="196">
        <v>257.20999999999998</v>
      </c>
      <c r="AE53" s="196">
        <v>6.94</v>
      </c>
      <c r="AF53" s="196">
        <v>250.26999999999998</v>
      </c>
      <c r="AG53" s="196">
        <v>0</v>
      </c>
      <c r="AH53" s="196" t="s">
        <v>1</v>
      </c>
    </row>
    <row r="54" spans="1:34">
      <c r="A54" s="310"/>
      <c r="B54" s="196" t="s">
        <v>71</v>
      </c>
      <c r="C54" s="196">
        <v>6</v>
      </c>
      <c r="D54" s="196">
        <v>2605</v>
      </c>
      <c r="E54" s="196">
        <v>4269</v>
      </c>
      <c r="F54" s="196">
        <v>1549.16</v>
      </c>
      <c r="G54" s="196">
        <v>1079.5999999999999</v>
      </c>
      <c r="H54" s="196">
        <v>380.41999999999996</v>
      </c>
      <c r="I54" s="196">
        <v>89.14</v>
      </c>
      <c r="J54" s="196">
        <v>524.6</v>
      </c>
      <c r="K54" s="196">
        <v>399.6</v>
      </c>
      <c r="L54" s="196">
        <v>104.16</v>
      </c>
      <c r="M54" s="196">
        <v>20.84</v>
      </c>
      <c r="N54" s="196">
        <v>1024.56</v>
      </c>
      <c r="O54" s="196">
        <v>680</v>
      </c>
      <c r="P54" s="196">
        <v>276.26</v>
      </c>
      <c r="Q54" s="196">
        <v>68.3</v>
      </c>
      <c r="R54" s="196">
        <v>0</v>
      </c>
      <c r="S54" s="196">
        <v>0</v>
      </c>
      <c r="T54" s="196"/>
      <c r="U54" s="196">
        <v>459</v>
      </c>
      <c r="V54" s="196">
        <v>370</v>
      </c>
      <c r="W54" s="196">
        <v>89</v>
      </c>
      <c r="X54" s="196">
        <v>807</v>
      </c>
      <c r="Y54" s="196">
        <v>575</v>
      </c>
      <c r="Z54" s="196">
        <v>232</v>
      </c>
      <c r="AA54" s="196">
        <v>111</v>
      </c>
      <c r="AB54" s="196">
        <v>31</v>
      </c>
      <c r="AC54" s="196">
        <v>80</v>
      </c>
      <c r="AD54" s="196">
        <v>83.02</v>
      </c>
      <c r="AE54" s="196">
        <v>13.76</v>
      </c>
      <c r="AF54" s="196">
        <v>69.259999999999991</v>
      </c>
      <c r="AG54" s="196">
        <v>0</v>
      </c>
      <c r="AH54" s="196"/>
    </row>
    <row r="55" spans="1:34">
      <c r="A55" s="310"/>
      <c r="B55" s="196" t="s">
        <v>72</v>
      </c>
      <c r="C55" s="196">
        <v>13</v>
      </c>
      <c r="D55" s="196">
        <v>5438</v>
      </c>
      <c r="E55" s="196">
        <v>8764</v>
      </c>
      <c r="F55" s="196">
        <v>3198.7599999999998</v>
      </c>
      <c r="G55" s="196">
        <v>2229.8000000000002</v>
      </c>
      <c r="H55" s="196">
        <v>785.24</v>
      </c>
      <c r="I55" s="196">
        <v>183.71999999999991</v>
      </c>
      <c r="J55" s="196">
        <v>1095.3999999999999</v>
      </c>
      <c r="K55" s="196">
        <v>833.8</v>
      </c>
      <c r="L55" s="196">
        <v>218.1</v>
      </c>
      <c r="M55" s="196">
        <v>43.499999999999901</v>
      </c>
      <c r="N55" s="196">
        <v>2103.3599999999997</v>
      </c>
      <c r="O55" s="196">
        <v>1396</v>
      </c>
      <c r="P55" s="196">
        <v>567.14</v>
      </c>
      <c r="Q55" s="196">
        <v>140.22</v>
      </c>
      <c r="R55" s="196">
        <v>0</v>
      </c>
      <c r="S55" s="196">
        <v>0</v>
      </c>
      <c r="T55" s="196"/>
      <c r="U55" s="196">
        <v>1107</v>
      </c>
      <c r="V55" s="196">
        <v>891</v>
      </c>
      <c r="W55" s="196">
        <v>216</v>
      </c>
      <c r="X55" s="196">
        <v>1951</v>
      </c>
      <c r="Y55" s="196">
        <v>1391</v>
      </c>
      <c r="Z55" s="196">
        <v>560</v>
      </c>
      <c r="AA55" s="196">
        <v>0</v>
      </c>
      <c r="AB55" s="196">
        <v>-59</v>
      </c>
      <c r="AC55" s="196">
        <v>59</v>
      </c>
      <c r="AD55" s="196">
        <v>-42.96</v>
      </c>
      <c r="AE55" s="196">
        <v>3.9</v>
      </c>
      <c r="AF55" s="196">
        <v>-46.86</v>
      </c>
      <c r="AG55" s="196">
        <v>0</v>
      </c>
      <c r="AH55" s="196"/>
    </row>
    <row r="56" spans="1:34">
      <c r="A56" s="310"/>
      <c r="B56" s="196" t="s">
        <v>73</v>
      </c>
      <c r="C56" s="196">
        <v>13</v>
      </c>
      <c r="D56" s="196">
        <v>6098</v>
      </c>
      <c r="E56" s="196">
        <v>9862</v>
      </c>
      <c r="F56" s="196">
        <v>3691.4</v>
      </c>
      <c r="G56" s="196">
        <v>1871.99</v>
      </c>
      <c r="H56" s="196">
        <v>1465.74</v>
      </c>
      <c r="I56" s="196">
        <v>353.67</v>
      </c>
      <c r="J56" s="196">
        <v>1227.3999999999999</v>
      </c>
      <c r="K56" s="196">
        <v>700.99</v>
      </c>
      <c r="L56" s="196">
        <v>428.84999999999997</v>
      </c>
      <c r="M56" s="196">
        <v>97.56</v>
      </c>
      <c r="N56" s="196">
        <v>2464.0000000000005</v>
      </c>
      <c r="O56" s="196">
        <v>1171</v>
      </c>
      <c r="P56" s="196">
        <v>1036.8900000000001</v>
      </c>
      <c r="Q56" s="196">
        <v>256.11</v>
      </c>
      <c r="R56" s="196">
        <v>0</v>
      </c>
      <c r="S56" s="196">
        <v>0</v>
      </c>
      <c r="T56" s="196"/>
      <c r="U56" s="196">
        <v>1194</v>
      </c>
      <c r="V56" s="196">
        <v>761</v>
      </c>
      <c r="W56" s="196">
        <v>433</v>
      </c>
      <c r="X56" s="196">
        <v>2184</v>
      </c>
      <c r="Y56" s="196">
        <v>1175</v>
      </c>
      <c r="Z56" s="196">
        <v>1009</v>
      </c>
      <c r="AA56" s="196">
        <v>0</v>
      </c>
      <c r="AB56" s="196">
        <v>-62</v>
      </c>
      <c r="AC56" s="196">
        <v>62</v>
      </c>
      <c r="AD56" s="196">
        <v>-40.270000000000003</v>
      </c>
      <c r="AE56" s="196">
        <v>-2.16</v>
      </c>
      <c r="AF56" s="196">
        <v>-38.11</v>
      </c>
      <c r="AG56" s="196">
        <v>0</v>
      </c>
      <c r="AH56" s="196"/>
    </row>
    <row r="57" spans="1:34">
      <c r="A57" s="310"/>
      <c r="B57" s="196" t="s">
        <v>74</v>
      </c>
      <c r="C57" s="196">
        <v>12</v>
      </c>
      <c r="D57" s="196">
        <v>6280</v>
      </c>
      <c r="E57" s="196">
        <v>9759</v>
      </c>
      <c r="F57" s="196">
        <v>3605.3599999999997</v>
      </c>
      <c r="G57" s="196">
        <v>1888.2</v>
      </c>
      <c r="H57" s="196">
        <v>1382.46</v>
      </c>
      <c r="I57" s="196">
        <v>334.7</v>
      </c>
      <c r="J57" s="196">
        <v>1263.2</v>
      </c>
      <c r="K57" s="196">
        <v>722.2</v>
      </c>
      <c r="L57" s="196">
        <v>440.52</v>
      </c>
      <c r="M57" s="196">
        <v>100.48</v>
      </c>
      <c r="N57" s="196">
        <v>2342.16</v>
      </c>
      <c r="O57" s="196">
        <v>1166</v>
      </c>
      <c r="P57" s="196">
        <v>941.94</v>
      </c>
      <c r="Q57" s="196">
        <v>234.22</v>
      </c>
      <c r="R57" s="196">
        <v>0</v>
      </c>
      <c r="S57" s="196">
        <v>0</v>
      </c>
      <c r="T57" s="196"/>
      <c r="U57" s="196">
        <v>1156</v>
      </c>
      <c r="V57" s="196">
        <v>730</v>
      </c>
      <c r="W57" s="196">
        <v>426</v>
      </c>
      <c r="X57" s="196">
        <v>1964</v>
      </c>
      <c r="Y57" s="196">
        <v>1089</v>
      </c>
      <c r="Z57" s="196">
        <v>875</v>
      </c>
      <c r="AA57" s="196">
        <v>57</v>
      </c>
      <c r="AB57" s="196">
        <v>-8</v>
      </c>
      <c r="AC57" s="196">
        <v>65</v>
      </c>
      <c r="AD57" s="196">
        <v>93.66</v>
      </c>
      <c r="AE57" s="196">
        <v>14.72</v>
      </c>
      <c r="AF57" s="196">
        <v>78.94</v>
      </c>
      <c r="AG57" s="196">
        <v>0</v>
      </c>
      <c r="AH57" s="196"/>
    </row>
    <row r="58" spans="1:34">
      <c r="A58" s="310"/>
      <c r="B58" s="196" t="s">
        <v>75</v>
      </c>
      <c r="C58" s="196">
        <v>6</v>
      </c>
      <c r="D58" s="196">
        <v>3740</v>
      </c>
      <c r="E58" s="196">
        <v>4501</v>
      </c>
      <c r="F58" s="196">
        <v>1831.8400000000001</v>
      </c>
      <c r="G58" s="196">
        <v>1288.5999999999999</v>
      </c>
      <c r="H58" s="196">
        <v>441.30000000000007</v>
      </c>
      <c r="I58" s="196">
        <v>101.94</v>
      </c>
      <c r="J58" s="196">
        <v>751.6</v>
      </c>
      <c r="K58" s="196">
        <v>571.6</v>
      </c>
      <c r="L58" s="196">
        <v>150.08000000000001</v>
      </c>
      <c r="M58" s="196">
        <v>29.92</v>
      </c>
      <c r="N58" s="196">
        <v>1080.24</v>
      </c>
      <c r="O58" s="196">
        <v>717</v>
      </c>
      <c r="P58" s="196">
        <v>291.22000000000003</v>
      </c>
      <c r="Q58" s="196">
        <v>72.02</v>
      </c>
      <c r="R58" s="196">
        <v>0</v>
      </c>
      <c r="S58" s="196">
        <v>0</v>
      </c>
      <c r="T58" s="196"/>
      <c r="U58" s="196">
        <v>558</v>
      </c>
      <c r="V58" s="196">
        <v>449</v>
      </c>
      <c r="W58" s="196">
        <v>109</v>
      </c>
      <c r="X58" s="196">
        <v>884</v>
      </c>
      <c r="Y58" s="196">
        <v>630</v>
      </c>
      <c r="Z58" s="196">
        <v>254</v>
      </c>
      <c r="AA58" s="196">
        <v>173</v>
      </c>
      <c r="AB58" s="196">
        <v>127</v>
      </c>
      <c r="AC58" s="196">
        <v>46</v>
      </c>
      <c r="AD58" s="196">
        <v>114.9</v>
      </c>
      <c r="AE58" s="196">
        <v>36.68</v>
      </c>
      <c r="AF58" s="196">
        <v>78.22</v>
      </c>
      <c r="AG58" s="196">
        <v>0</v>
      </c>
      <c r="AH58" s="196"/>
    </row>
    <row r="59" spans="1:34">
      <c r="A59" s="310"/>
      <c r="B59" s="196" t="s">
        <v>76</v>
      </c>
      <c r="C59" s="196">
        <v>5</v>
      </c>
      <c r="D59" s="196">
        <v>2296</v>
      </c>
      <c r="E59" s="196">
        <v>4154</v>
      </c>
      <c r="F59" s="196">
        <v>1459.1599999999999</v>
      </c>
      <c r="G59" s="196">
        <v>1014</v>
      </c>
      <c r="H59" s="196">
        <v>360.33</v>
      </c>
      <c r="I59" s="196">
        <v>84.83</v>
      </c>
      <c r="J59" s="196">
        <v>462.2</v>
      </c>
      <c r="K59" s="196">
        <v>352</v>
      </c>
      <c r="L59" s="196">
        <v>91.83</v>
      </c>
      <c r="M59" s="196">
        <v>18.37</v>
      </c>
      <c r="N59" s="196">
        <v>996.96</v>
      </c>
      <c r="O59" s="196">
        <v>662</v>
      </c>
      <c r="P59" s="196">
        <v>268.5</v>
      </c>
      <c r="Q59" s="196">
        <v>66.459999999999994</v>
      </c>
      <c r="R59" s="196">
        <v>0</v>
      </c>
      <c r="S59" s="196">
        <v>0</v>
      </c>
      <c r="T59" s="196"/>
      <c r="U59" s="196">
        <v>439</v>
      </c>
      <c r="V59" s="196">
        <v>353</v>
      </c>
      <c r="W59" s="196">
        <v>86</v>
      </c>
      <c r="X59" s="196">
        <v>873</v>
      </c>
      <c r="Y59" s="196">
        <v>623</v>
      </c>
      <c r="Z59" s="196">
        <v>250</v>
      </c>
      <c r="AA59" s="196">
        <v>31</v>
      </c>
      <c r="AB59" s="196">
        <v>-1</v>
      </c>
      <c r="AC59" s="196">
        <v>32</v>
      </c>
      <c r="AD59" s="196">
        <v>31.33</v>
      </c>
      <c r="AE59" s="196">
        <v>5.83</v>
      </c>
      <c r="AF59" s="196">
        <v>25.5</v>
      </c>
      <c r="AG59" s="196">
        <v>0</v>
      </c>
      <c r="AH59" s="196"/>
    </row>
    <row r="60" spans="1:34">
      <c r="A60" s="310"/>
      <c r="B60" s="196" t="s">
        <v>77</v>
      </c>
      <c r="C60" s="196">
        <v>1</v>
      </c>
      <c r="D60" s="196">
        <v>795</v>
      </c>
      <c r="E60" s="196">
        <v>1005</v>
      </c>
      <c r="F60" s="196">
        <v>400.8</v>
      </c>
      <c r="G60" s="196">
        <v>281.60000000000002</v>
      </c>
      <c r="H60" s="196">
        <v>96.76</v>
      </c>
      <c r="I60" s="196">
        <v>22.439999999999998</v>
      </c>
      <c r="J60" s="196">
        <v>159.60000000000002</v>
      </c>
      <c r="K60" s="196">
        <v>121.6</v>
      </c>
      <c r="L60" s="196">
        <v>31.64</v>
      </c>
      <c r="M60" s="196">
        <v>6.36</v>
      </c>
      <c r="N60" s="196">
        <v>241.2</v>
      </c>
      <c r="O60" s="196">
        <v>160</v>
      </c>
      <c r="P60" s="196">
        <v>65.12</v>
      </c>
      <c r="Q60" s="196">
        <v>16.079999999999998</v>
      </c>
      <c r="R60" s="196">
        <v>0</v>
      </c>
      <c r="S60" s="196">
        <v>0</v>
      </c>
      <c r="T60" s="196"/>
      <c r="U60" s="196">
        <v>92</v>
      </c>
      <c r="V60" s="196">
        <v>74</v>
      </c>
      <c r="W60" s="196">
        <v>18</v>
      </c>
      <c r="X60" s="196">
        <v>155</v>
      </c>
      <c r="Y60" s="196">
        <v>111</v>
      </c>
      <c r="Z60" s="196">
        <v>44</v>
      </c>
      <c r="AA60" s="196">
        <v>80</v>
      </c>
      <c r="AB60" s="196">
        <v>49</v>
      </c>
      <c r="AC60" s="196">
        <v>31</v>
      </c>
      <c r="AD60" s="196">
        <v>51.36</v>
      </c>
      <c r="AE60" s="196">
        <v>12.24</v>
      </c>
      <c r="AF60" s="196">
        <v>39.119999999999997</v>
      </c>
      <c r="AG60" s="196">
        <v>0</v>
      </c>
      <c r="AH60" s="196"/>
    </row>
    <row r="61" spans="1:34">
      <c r="A61" s="310"/>
      <c r="B61" s="196" t="s">
        <v>78</v>
      </c>
      <c r="C61" s="196">
        <v>2</v>
      </c>
      <c r="D61" s="196">
        <v>1059</v>
      </c>
      <c r="E61" s="196">
        <v>1613</v>
      </c>
      <c r="F61" s="196">
        <v>600.11999999999989</v>
      </c>
      <c r="G61" s="196">
        <v>419.2</v>
      </c>
      <c r="H61" s="196">
        <v>146.63999999999999</v>
      </c>
      <c r="I61" s="196">
        <v>34.280000000000008</v>
      </c>
      <c r="J61" s="196">
        <v>212.99999999999997</v>
      </c>
      <c r="K61" s="196">
        <v>162.19999999999999</v>
      </c>
      <c r="L61" s="196">
        <v>42.33</v>
      </c>
      <c r="M61" s="196">
        <v>8.4700000000000095</v>
      </c>
      <c r="N61" s="196">
        <v>387.12</v>
      </c>
      <c r="O61" s="196">
        <v>257</v>
      </c>
      <c r="P61" s="196">
        <v>104.31</v>
      </c>
      <c r="Q61" s="196">
        <v>25.81</v>
      </c>
      <c r="R61" s="196">
        <v>-172.22</v>
      </c>
      <c r="S61" s="196">
        <v>0</v>
      </c>
      <c r="T61" s="196">
        <v>-172.22</v>
      </c>
      <c r="U61" s="196">
        <v>180</v>
      </c>
      <c r="V61" s="196">
        <v>145</v>
      </c>
      <c r="W61" s="196">
        <v>35</v>
      </c>
      <c r="X61" s="196">
        <v>481.22</v>
      </c>
      <c r="Y61" s="196">
        <v>220</v>
      </c>
      <c r="Z61" s="196">
        <v>261.22000000000003</v>
      </c>
      <c r="AA61" s="196">
        <v>186</v>
      </c>
      <c r="AB61" s="196">
        <v>18</v>
      </c>
      <c r="AC61" s="196">
        <v>168</v>
      </c>
      <c r="AD61" s="196">
        <v>-109.16</v>
      </c>
      <c r="AE61" s="196">
        <v>6.53</v>
      </c>
      <c r="AF61" s="196">
        <v>-115.69</v>
      </c>
      <c r="AG61" s="196">
        <v>0</v>
      </c>
      <c r="AH61" s="196"/>
    </row>
    <row r="62" spans="1:34">
      <c r="A62" s="310" t="s">
        <v>79</v>
      </c>
      <c r="B62" s="196" t="s">
        <v>80</v>
      </c>
      <c r="C62" s="196">
        <v>64</v>
      </c>
      <c r="D62" s="196">
        <v>7783</v>
      </c>
      <c r="E62" s="196">
        <v>42682</v>
      </c>
      <c r="F62" s="196">
        <v>12129.56</v>
      </c>
      <c r="G62" s="196">
        <v>6296.66</v>
      </c>
      <c r="H62" s="196">
        <v>2520.7999999999993</v>
      </c>
      <c r="I62" s="196">
        <v>3312.1000000000004</v>
      </c>
      <c r="J62" s="196">
        <v>1595</v>
      </c>
      <c r="K62" s="196">
        <v>996.66000000000008</v>
      </c>
      <c r="L62" s="196">
        <v>319.39999999999998</v>
      </c>
      <c r="M62" s="196">
        <v>278.94</v>
      </c>
      <c r="N62" s="196">
        <v>10534.560000000001</v>
      </c>
      <c r="O62" s="196">
        <v>5300</v>
      </c>
      <c r="P62" s="196">
        <v>2201.4</v>
      </c>
      <c r="Q62" s="196">
        <v>3033.16</v>
      </c>
      <c r="R62" s="196">
        <v>0</v>
      </c>
      <c r="S62" s="196">
        <v>0</v>
      </c>
      <c r="T62" s="196"/>
      <c r="U62" s="196">
        <v>1064</v>
      </c>
      <c r="V62" s="196">
        <v>824</v>
      </c>
      <c r="W62" s="196">
        <v>240</v>
      </c>
      <c r="X62" s="196">
        <v>6602</v>
      </c>
      <c r="Y62" s="196">
        <v>4704</v>
      </c>
      <c r="Z62" s="196">
        <v>1898</v>
      </c>
      <c r="AA62" s="196">
        <v>633</v>
      </c>
      <c r="AB62" s="196">
        <v>179</v>
      </c>
      <c r="AC62" s="196">
        <v>454</v>
      </c>
      <c r="AD62" s="196">
        <v>518.46</v>
      </c>
      <c r="AE62" s="196">
        <v>73.06</v>
      </c>
      <c r="AF62" s="196">
        <v>445.40000000000009</v>
      </c>
      <c r="AG62" s="196">
        <v>0</v>
      </c>
      <c r="AH62" s="196"/>
    </row>
    <row r="63" spans="1:34" ht="28.5">
      <c r="A63" s="310"/>
      <c r="B63" s="196" t="s">
        <v>218</v>
      </c>
      <c r="C63" s="196">
        <v>25</v>
      </c>
      <c r="D63" s="196">
        <v>2340</v>
      </c>
      <c r="E63" s="196">
        <v>16655</v>
      </c>
      <c r="F63" s="196">
        <v>4771.08</v>
      </c>
      <c r="G63" s="196">
        <v>2249.2600000000002</v>
      </c>
      <c r="H63" s="196">
        <v>135.63999999999979</v>
      </c>
      <c r="I63" s="196">
        <v>2386.1800000000003</v>
      </c>
      <c r="J63" s="196">
        <v>483</v>
      </c>
      <c r="K63" s="196">
        <v>281.26</v>
      </c>
      <c r="L63" s="196">
        <v>22.859999999999989</v>
      </c>
      <c r="M63" s="196">
        <v>178.88</v>
      </c>
      <c r="N63" s="196">
        <v>4288.08</v>
      </c>
      <c r="O63" s="196">
        <v>1968</v>
      </c>
      <c r="P63" s="196">
        <v>112.78</v>
      </c>
      <c r="Q63" s="196">
        <v>2207.3000000000002</v>
      </c>
      <c r="R63" s="196">
        <v>0</v>
      </c>
      <c r="S63" s="196">
        <v>0</v>
      </c>
      <c r="T63" s="196"/>
      <c r="U63" s="196">
        <v>249</v>
      </c>
      <c r="V63" s="196">
        <v>244</v>
      </c>
      <c r="W63" s="196">
        <v>5</v>
      </c>
      <c r="X63" s="196">
        <v>1822</v>
      </c>
      <c r="Y63" s="196">
        <v>1762</v>
      </c>
      <c r="Z63" s="196">
        <v>60</v>
      </c>
      <c r="AA63" s="196">
        <v>200</v>
      </c>
      <c r="AB63" s="196">
        <v>38</v>
      </c>
      <c r="AC63" s="196">
        <v>162</v>
      </c>
      <c r="AD63" s="196">
        <v>113.9</v>
      </c>
      <c r="AE63" s="196">
        <v>17.119999999999997</v>
      </c>
      <c r="AF63" s="196">
        <v>96.78</v>
      </c>
      <c r="AG63" s="196">
        <v>0</v>
      </c>
      <c r="AH63" s="196"/>
    </row>
    <row r="64" spans="1:34" ht="28.5">
      <c r="A64" s="310"/>
      <c r="B64" s="196" t="s">
        <v>81</v>
      </c>
      <c r="C64" s="196">
        <v>25</v>
      </c>
      <c r="D64" s="196">
        <v>2080</v>
      </c>
      <c r="E64" s="196">
        <v>14943</v>
      </c>
      <c r="F64" s="196">
        <v>4308.2</v>
      </c>
      <c r="G64" s="196">
        <v>2014.26</v>
      </c>
      <c r="H64" s="196">
        <v>43.499999999999787</v>
      </c>
      <c r="I64" s="196">
        <v>2250.44</v>
      </c>
      <c r="J64" s="196">
        <v>431</v>
      </c>
      <c r="K64" s="196">
        <v>251.26</v>
      </c>
      <c r="L64" s="196">
        <v>13.339999999999989</v>
      </c>
      <c r="M64" s="196">
        <v>166.4</v>
      </c>
      <c r="N64" s="196">
        <v>3877.2</v>
      </c>
      <c r="O64" s="196">
        <v>1763</v>
      </c>
      <c r="P64" s="196">
        <v>30.159999999999801</v>
      </c>
      <c r="Q64" s="196">
        <v>2084.04</v>
      </c>
      <c r="R64" s="196">
        <v>0</v>
      </c>
      <c r="S64" s="196">
        <v>0</v>
      </c>
      <c r="T64" s="196"/>
      <c r="U64" s="196">
        <v>219</v>
      </c>
      <c r="V64" s="196">
        <v>221</v>
      </c>
      <c r="W64" s="196">
        <v>-2</v>
      </c>
      <c r="X64" s="196">
        <v>1612</v>
      </c>
      <c r="Y64" s="196">
        <v>1612</v>
      </c>
      <c r="Z64" s="196">
        <v>0</v>
      </c>
      <c r="AA64" s="196">
        <v>149</v>
      </c>
      <c r="AB64" s="196">
        <v>31</v>
      </c>
      <c r="AC64" s="196">
        <v>118</v>
      </c>
      <c r="AD64" s="196">
        <v>77.760000000000005</v>
      </c>
      <c r="AE64" s="196">
        <v>14.6</v>
      </c>
      <c r="AF64" s="196">
        <v>63.160000000000004</v>
      </c>
      <c r="AG64" s="196">
        <v>0</v>
      </c>
      <c r="AH64" s="196" t="s">
        <v>274</v>
      </c>
    </row>
    <row r="65" spans="1:34">
      <c r="A65" s="310"/>
      <c r="B65" s="196" t="s">
        <v>82</v>
      </c>
      <c r="C65" s="196">
        <v>0</v>
      </c>
      <c r="D65" s="196">
        <v>174</v>
      </c>
      <c r="E65" s="196">
        <v>1170</v>
      </c>
      <c r="F65" s="196">
        <v>315.59999999999997</v>
      </c>
      <c r="G65" s="196">
        <v>160</v>
      </c>
      <c r="H65" s="196">
        <v>63.010000000000005</v>
      </c>
      <c r="I65" s="196">
        <v>92.589999999999989</v>
      </c>
      <c r="J65" s="196">
        <v>34.799999999999997</v>
      </c>
      <c r="K65" s="196">
        <v>20</v>
      </c>
      <c r="L65" s="196">
        <v>6.45</v>
      </c>
      <c r="M65" s="196">
        <v>8.35</v>
      </c>
      <c r="N65" s="196">
        <v>280.8</v>
      </c>
      <c r="O65" s="196">
        <v>140</v>
      </c>
      <c r="P65" s="196">
        <v>56.56</v>
      </c>
      <c r="Q65" s="196">
        <v>84.24</v>
      </c>
      <c r="R65" s="196">
        <v>0</v>
      </c>
      <c r="S65" s="196">
        <v>0</v>
      </c>
      <c r="T65" s="196"/>
      <c r="U65" s="196">
        <v>24</v>
      </c>
      <c r="V65" s="196">
        <v>18</v>
      </c>
      <c r="W65" s="196">
        <v>6</v>
      </c>
      <c r="X65" s="196">
        <v>158</v>
      </c>
      <c r="Y65" s="196">
        <v>113</v>
      </c>
      <c r="Z65" s="196">
        <v>45</v>
      </c>
      <c r="AA65" s="196">
        <v>24</v>
      </c>
      <c r="AB65" s="196">
        <v>2</v>
      </c>
      <c r="AC65" s="196">
        <v>22</v>
      </c>
      <c r="AD65" s="196">
        <v>17.010000000000002</v>
      </c>
      <c r="AE65" s="196">
        <v>0.45</v>
      </c>
      <c r="AF65" s="196">
        <v>16.560000000000002</v>
      </c>
      <c r="AG65" s="196">
        <v>0</v>
      </c>
      <c r="AH65" s="196"/>
    </row>
    <row r="66" spans="1:34">
      <c r="A66" s="310"/>
      <c r="B66" s="200" t="s">
        <v>83</v>
      </c>
      <c r="C66" s="196">
        <v>0</v>
      </c>
      <c r="D66" s="196">
        <v>86</v>
      </c>
      <c r="E66" s="196">
        <v>542</v>
      </c>
      <c r="F66" s="196">
        <v>147.28</v>
      </c>
      <c r="G66" s="196">
        <v>75</v>
      </c>
      <c r="H66" s="196">
        <v>29.13</v>
      </c>
      <c r="I66" s="196">
        <v>43.150000000000006</v>
      </c>
      <c r="J66" s="196">
        <v>17.2</v>
      </c>
      <c r="K66" s="196">
        <v>10</v>
      </c>
      <c r="L66" s="196">
        <v>3.07</v>
      </c>
      <c r="M66" s="196">
        <v>4.13</v>
      </c>
      <c r="N66" s="196">
        <v>130.08000000000001</v>
      </c>
      <c r="O66" s="196">
        <v>65</v>
      </c>
      <c r="P66" s="196">
        <v>26.06</v>
      </c>
      <c r="Q66" s="196">
        <v>39.020000000000003</v>
      </c>
      <c r="R66" s="196">
        <v>0</v>
      </c>
      <c r="S66" s="196">
        <v>0</v>
      </c>
      <c r="T66" s="196"/>
      <c r="U66" s="196">
        <v>6</v>
      </c>
      <c r="V66" s="196">
        <v>5</v>
      </c>
      <c r="W66" s="196">
        <v>1</v>
      </c>
      <c r="X66" s="196">
        <v>52</v>
      </c>
      <c r="Y66" s="196">
        <v>37</v>
      </c>
      <c r="Z66" s="196">
        <v>15</v>
      </c>
      <c r="AA66" s="196">
        <v>27</v>
      </c>
      <c r="AB66" s="196">
        <v>5</v>
      </c>
      <c r="AC66" s="196">
        <v>22</v>
      </c>
      <c r="AD66" s="196">
        <v>19.13</v>
      </c>
      <c r="AE66" s="196">
        <v>2.0699999999999998</v>
      </c>
      <c r="AF66" s="196">
        <v>17.059999999999999</v>
      </c>
      <c r="AG66" s="196">
        <v>0</v>
      </c>
      <c r="AH66" s="196"/>
    </row>
    <row r="67" spans="1:34">
      <c r="A67" s="310"/>
      <c r="B67" s="196" t="s">
        <v>86</v>
      </c>
      <c r="C67" s="196">
        <v>9</v>
      </c>
      <c r="D67" s="196">
        <v>1072</v>
      </c>
      <c r="E67" s="196">
        <v>5609</v>
      </c>
      <c r="F67" s="196">
        <v>1565.96</v>
      </c>
      <c r="G67" s="196">
        <v>797.4</v>
      </c>
      <c r="H67" s="196">
        <v>540.91</v>
      </c>
      <c r="I67" s="196">
        <v>227.64999999999998</v>
      </c>
      <c r="J67" s="196">
        <v>219.79999999999998</v>
      </c>
      <c r="K67" s="196">
        <v>127.4</v>
      </c>
      <c r="L67" s="196">
        <v>66.67</v>
      </c>
      <c r="M67" s="196">
        <v>25.73</v>
      </c>
      <c r="N67" s="196">
        <v>1346.16</v>
      </c>
      <c r="O67" s="196">
        <v>670</v>
      </c>
      <c r="P67" s="196">
        <v>474.24</v>
      </c>
      <c r="Q67" s="196">
        <v>201.92</v>
      </c>
      <c r="R67" s="196">
        <v>0</v>
      </c>
      <c r="S67" s="196">
        <v>0</v>
      </c>
      <c r="T67" s="196"/>
      <c r="U67" s="196">
        <v>165</v>
      </c>
      <c r="V67" s="196">
        <v>110</v>
      </c>
      <c r="W67" s="196">
        <v>55</v>
      </c>
      <c r="X67" s="196">
        <v>1021</v>
      </c>
      <c r="Y67" s="196">
        <v>600</v>
      </c>
      <c r="Z67" s="196">
        <v>421</v>
      </c>
      <c r="AA67" s="196">
        <v>72</v>
      </c>
      <c r="AB67" s="196">
        <v>18</v>
      </c>
      <c r="AC67" s="196">
        <v>54</v>
      </c>
      <c r="AD67" s="196">
        <v>80.31</v>
      </c>
      <c r="AE67" s="196">
        <v>11.07</v>
      </c>
      <c r="AF67" s="196">
        <v>69.240000000000009</v>
      </c>
      <c r="AG67" s="196">
        <v>0</v>
      </c>
      <c r="AH67" s="196"/>
    </row>
    <row r="68" spans="1:34">
      <c r="A68" s="310"/>
      <c r="B68" s="196" t="s">
        <v>87</v>
      </c>
      <c r="C68" s="196">
        <v>8</v>
      </c>
      <c r="D68" s="196">
        <v>1911</v>
      </c>
      <c r="E68" s="196">
        <v>5555</v>
      </c>
      <c r="F68" s="196">
        <v>1720.2</v>
      </c>
      <c r="G68" s="196">
        <v>1179.8</v>
      </c>
      <c r="H68" s="196">
        <v>436.23</v>
      </c>
      <c r="I68" s="196">
        <v>104.1700000000001</v>
      </c>
      <c r="J68" s="196">
        <v>387.00000000000006</v>
      </c>
      <c r="K68" s="196">
        <v>294.8</v>
      </c>
      <c r="L68" s="196">
        <v>76.91</v>
      </c>
      <c r="M68" s="196">
        <v>15.29</v>
      </c>
      <c r="N68" s="196">
        <v>1333.2</v>
      </c>
      <c r="O68" s="196">
        <v>885</v>
      </c>
      <c r="P68" s="196">
        <v>359.32</v>
      </c>
      <c r="Q68" s="196">
        <v>88.880000000000095</v>
      </c>
      <c r="R68" s="196">
        <v>0</v>
      </c>
      <c r="S68" s="196">
        <v>0</v>
      </c>
      <c r="T68" s="196"/>
      <c r="U68" s="196">
        <v>262</v>
      </c>
      <c r="V68" s="196">
        <v>211</v>
      </c>
      <c r="W68" s="196">
        <v>51</v>
      </c>
      <c r="X68" s="196">
        <v>1067</v>
      </c>
      <c r="Y68" s="196">
        <v>761</v>
      </c>
      <c r="Z68" s="196">
        <v>306</v>
      </c>
      <c r="AA68" s="196">
        <v>171</v>
      </c>
      <c r="AB68" s="196">
        <v>87</v>
      </c>
      <c r="AC68" s="196">
        <v>84</v>
      </c>
      <c r="AD68" s="196">
        <v>116.03</v>
      </c>
      <c r="AE68" s="196">
        <v>22.71</v>
      </c>
      <c r="AF68" s="196">
        <v>93.32</v>
      </c>
      <c r="AG68" s="196">
        <v>0</v>
      </c>
      <c r="AH68" s="196"/>
    </row>
    <row r="69" spans="1:34">
      <c r="A69" s="310"/>
      <c r="B69" s="196" t="s">
        <v>88</v>
      </c>
      <c r="C69" s="196">
        <v>6</v>
      </c>
      <c r="D69" s="196">
        <v>416</v>
      </c>
      <c r="E69" s="196">
        <v>4317</v>
      </c>
      <c r="F69" s="196">
        <v>1122.8800000000001</v>
      </c>
      <c r="G69" s="196">
        <v>566.6</v>
      </c>
      <c r="H69" s="196">
        <v>390.89</v>
      </c>
      <c r="I69" s="196">
        <v>165.39</v>
      </c>
      <c r="J69" s="196">
        <v>86.8</v>
      </c>
      <c r="K69" s="196">
        <v>50.6</v>
      </c>
      <c r="L69" s="196">
        <v>26.22</v>
      </c>
      <c r="M69" s="196">
        <v>9.98</v>
      </c>
      <c r="N69" s="196">
        <v>1036.0800000000002</v>
      </c>
      <c r="O69" s="196">
        <v>516</v>
      </c>
      <c r="P69" s="196">
        <v>364.67</v>
      </c>
      <c r="Q69" s="196">
        <v>155.41</v>
      </c>
      <c r="R69" s="196">
        <v>0</v>
      </c>
      <c r="S69" s="196">
        <v>0</v>
      </c>
      <c r="T69" s="196"/>
      <c r="U69" s="196">
        <v>71</v>
      </c>
      <c r="V69" s="196">
        <v>48</v>
      </c>
      <c r="W69" s="196">
        <v>23</v>
      </c>
      <c r="X69" s="196">
        <v>738</v>
      </c>
      <c r="Y69" s="196">
        <v>433</v>
      </c>
      <c r="Z69" s="196">
        <v>305</v>
      </c>
      <c r="AA69" s="196">
        <v>71</v>
      </c>
      <c r="AB69" s="196">
        <v>3</v>
      </c>
      <c r="AC69" s="196">
        <v>68</v>
      </c>
      <c r="AD69" s="196">
        <v>77.489999999999995</v>
      </c>
      <c r="AE69" s="196">
        <v>2.82</v>
      </c>
      <c r="AF69" s="196">
        <v>74.67</v>
      </c>
      <c r="AG69" s="196">
        <v>0</v>
      </c>
      <c r="AH69" s="196"/>
    </row>
    <row r="70" spans="1:34">
      <c r="A70" s="310"/>
      <c r="B70" s="196" t="s">
        <v>89</v>
      </c>
      <c r="C70" s="196">
        <v>4</v>
      </c>
      <c r="D70" s="196">
        <v>560</v>
      </c>
      <c r="E70" s="196">
        <v>2659</v>
      </c>
      <c r="F70" s="196">
        <v>752.56</v>
      </c>
      <c r="G70" s="196">
        <v>384.4</v>
      </c>
      <c r="H70" s="196">
        <v>259</v>
      </c>
      <c r="I70" s="196">
        <v>109.16</v>
      </c>
      <c r="J70" s="196">
        <v>114.4</v>
      </c>
      <c r="K70" s="196">
        <v>66.400000000000006</v>
      </c>
      <c r="L70" s="196">
        <v>34.56</v>
      </c>
      <c r="M70" s="196">
        <v>13.44</v>
      </c>
      <c r="N70" s="196">
        <v>638.16000000000008</v>
      </c>
      <c r="O70" s="196">
        <v>318</v>
      </c>
      <c r="P70" s="196">
        <v>224.44</v>
      </c>
      <c r="Q70" s="196">
        <v>95.72</v>
      </c>
      <c r="R70" s="196">
        <v>0</v>
      </c>
      <c r="S70" s="196">
        <v>0</v>
      </c>
      <c r="T70" s="196"/>
      <c r="U70" s="196">
        <v>76</v>
      </c>
      <c r="V70" s="196">
        <v>51</v>
      </c>
      <c r="W70" s="196">
        <v>25</v>
      </c>
      <c r="X70" s="196">
        <v>535</v>
      </c>
      <c r="Y70" s="196">
        <v>314</v>
      </c>
      <c r="Z70" s="196">
        <v>221</v>
      </c>
      <c r="AA70" s="196">
        <v>16</v>
      </c>
      <c r="AB70" s="196">
        <v>16</v>
      </c>
      <c r="AC70" s="196">
        <v>0</v>
      </c>
      <c r="AD70" s="196">
        <v>16.399999999999999</v>
      </c>
      <c r="AE70" s="196">
        <v>8.9600000000000009</v>
      </c>
      <c r="AF70" s="196">
        <v>7.4399999999999977</v>
      </c>
      <c r="AG70" s="196">
        <v>0</v>
      </c>
      <c r="AH70" s="196"/>
    </row>
    <row r="71" spans="1:34">
      <c r="A71" s="310"/>
      <c r="B71" s="196" t="s">
        <v>90</v>
      </c>
      <c r="C71" s="196">
        <v>5</v>
      </c>
      <c r="D71" s="196">
        <v>400</v>
      </c>
      <c r="E71" s="196">
        <v>3748</v>
      </c>
      <c r="F71" s="196">
        <v>982.52</v>
      </c>
      <c r="G71" s="196">
        <v>497</v>
      </c>
      <c r="H71" s="196">
        <v>340.98999999999995</v>
      </c>
      <c r="I71" s="196">
        <v>144.53</v>
      </c>
      <c r="J71" s="196">
        <v>83</v>
      </c>
      <c r="K71" s="196">
        <v>49</v>
      </c>
      <c r="L71" s="196">
        <v>24.4</v>
      </c>
      <c r="M71" s="196">
        <v>9.6</v>
      </c>
      <c r="N71" s="196">
        <v>899.52</v>
      </c>
      <c r="O71" s="196">
        <v>448</v>
      </c>
      <c r="P71" s="196">
        <v>316.58999999999997</v>
      </c>
      <c r="Q71" s="196">
        <v>134.93</v>
      </c>
      <c r="R71" s="196">
        <v>0</v>
      </c>
      <c r="S71" s="196">
        <v>0</v>
      </c>
      <c r="T71" s="196"/>
      <c r="U71" s="196">
        <v>66</v>
      </c>
      <c r="V71" s="196">
        <v>44</v>
      </c>
      <c r="W71" s="196">
        <v>22</v>
      </c>
      <c r="X71" s="196">
        <v>658</v>
      </c>
      <c r="Y71" s="196">
        <v>387</v>
      </c>
      <c r="Z71" s="196">
        <v>271</v>
      </c>
      <c r="AA71" s="196">
        <v>54</v>
      </c>
      <c r="AB71" s="196">
        <v>5</v>
      </c>
      <c r="AC71" s="196">
        <v>49</v>
      </c>
      <c r="AD71" s="196">
        <v>59.99</v>
      </c>
      <c r="AE71" s="196">
        <v>2.4</v>
      </c>
      <c r="AF71" s="196">
        <v>57.59</v>
      </c>
      <c r="AG71" s="196">
        <v>0</v>
      </c>
      <c r="AH71" s="196"/>
    </row>
    <row r="72" spans="1:34">
      <c r="A72" s="310"/>
      <c r="B72" s="196" t="s">
        <v>91</v>
      </c>
      <c r="C72" s="196">
        <v>7</v>
      </c>
      <c r="D72" s="196">
        <v>1084</v>
      </c>
      <c r="E72" s="196">
        <v>4139</v>
      </c>
      <c r="F72" s="196">
        <v>1214.3600000000001</v>
      </c>
      <c r="G72" s="196">
        <v>622.20000000000005</v>
      </c>
      <c r="H72" s="196">
        <v>417.14</v>
      </c>
      <c r="I72" s="196">
        <v>175.02</v>
      </c>
      <c r="J72" s="196">
        <v>221.00000000000003</v>
      </c>
      <c r="K72" s="196">
        <v>127.2</v>
      </c>
      <c r="L72" s="196">
        <v>67.78</v>
      </c>
      <c r="M72" s="196">
        <v>26.02</v>
      </c>
      <c r="N72" s="196">
        <v>993.36</v>
      </c>
      <c r="O72" s="196">
        <v>495</v>
      </c>
      <c r="P72" s="196">
        <v>349.36</v>
      </c>
      <c r="Q72" s="196">
        <v>149</v>
      </c>
      <c r="R72" s="196">
        <v>0</v>
      </c>
      <c r="S72" s="196">
        <v>0</v>
      </c>
      <c r="T72" s="196"/>
      <c r="U72" s="196">
        <v>175</v>
      </c>
      <c r="V72" s="196">
        <v>116</v>
      </c>
      <c r="W72" s="196">
        <v>59</v>
      </c>
      <c r="X72" s="196">
        <v>761</v>
      </c>
      <c r="Y72" s="196">
        <v>447</v>
      </c>
      <c r="Z72" s="196">
        <v>314</v>
      </c>
      <c r="AA72" s="196">
        <v>49</v>
      </c>
      <c r="AB72" s="196">
        <v>12</v>
      </c>
      <c r="AC72" s="196">
        <v>37</v>
      </c>
      <c r="AD72" s="196">
        <v>54.34</v>
      </c>
      <c r="AE72" s="196">
        <v>7.98</v>
      </c>
      <c r="AF72" s="196">
        <v>46.36</v>
      </c>
      <c r="AG72" s="196">
        <v>0</v>
      </c>
      <c r="AH72" s="196"/>
    </row>
    <row r="73" spans="1:34">
      <c r="A73" s="310" t="s">
        <v>92</v>
      </c>
      <c r="B73" s="196" t="s">
        <v>93</v>
      </c>
      <c r="C73" s="196">
        <v>70</v>
      </c>
      <c r="D73" s="196">
        <v>10583</v>
      </c>
      <c r="E73" s="196">
        <v>51095</v>
      </c>
      <c r="F73" s="196">
        <v>14958.999999999998</v>
      </c>
      <c r="G73" s="196">
        <v>7667.6600000000008</v>
      </c>
      <c r="H73" s="196">
        <v>3197.2899999999995</v>
      </c>
      <c r="I73" s="196">
        <v>4094.0499999999997</v>
      </c>
      <c r="J73" s="196">
        <v>2158.6</v>
      </c>
      <c r="K73" s="196">
        <v>1291.6599999999999</v>
      </c>
      <c r="L73" s="196">
        <v>452.98</v>
      </c>
      <c r="M73" s="196">
        <v>413.96</v>
      </c>
      <c r="N73" s="196">
        <v>12800.4</v>
      </c>
      <c r="O73" s="196">
        <v>6376</v>
      </c>
      <c r="P73" s="196">
        <v>2744.31</v>
      </c>
      <c r="Q73" s="196">
        <v>3680.09</v>
      </c>
      <c r="R73" s="196">
        <v>0</v>
      </c>
      <c r="S73" s="196">
        <v>0</v>
      </c>
      <c r="T73" s="196"/>
      <c r="U73" s="196">
        <v>1583</v>
      </c>
      <c r="V73" s="196">
        <v>1223</v>
      </c>
      <c r="W73" s="196">
        <v>360</v>
      </c>
      <c r="X73" s="196">
        <v>7886</v>
      </c>
      <c r="Y73" s="196">
        <v>5629</v>
      </c>
      <c r="Z73" s="196">
        <v>2257</v>
      </c>
      <c r="AA73" s="196">
        <v>672</v>
      </c>
      <c r="AB73" s="196">
        <v>73</v>
      </c>
      <c r="AC73" s="196">
        <v>599</v>
      </c>
      <c r="AD73" s="196">
        <v>723.94999999999993</v>
      </c>
      <c r="AE73" s="196">
        <v>88.639999999999986</v>
      </c>
      <c r="AF73" s="196">
        <v>635.31000000000006</v>
      </c>
      <c r="AG73" s="196">
        <v>0</v>
      </c>
      <c r="AH73" s="196"/>
    </row>
    <row r="74" spans="1:34" ht="28.5">
      <c r="A74" s="310"/>
      <c r="B74" s="196" t="s">
        <v>219</v>
      </c>
      <c r="C74" s="196">
        <v>26</v>
      </c>
      <c r="D74" s="196">
        <v>3611</v>
      </c>
      <c r="E74" s="196">
        <v>19679</v>
      </c>
      <c r="F74" s="196">
        <v>5720.84</v>
      </c>
      <c r="G74" s="196">
        <v>2757.45</v>
      </c>
      <c r="H74" s="196">
        <v>52.94999999999991</v>
      </c>
      <c r="I74" s="196">
        <v>2910.44</v>
      </c>
      <c r="J74" s="196">
        <v>737.8</v>
      </c>
      <c r="K74" s="196">
        <v>426.45</v>
      </c>
      <c r="L74" s="196">
        <v>22.47000000000001</v>
      </c>
      <c r="M74" s="196">
        <v>288.88</v>
      </c>
      <c r="N74" s="196">
        <v>4983.04</v>
      </c>
      <c r="O74" s="196">
        <v>2331</v>
      </c>
      <c r="P74" s="196">
        <v>30.479999999999901</v>
      </c>
      <c r="Q74" s="196">
        <v>2621.56</v>
      </c>
      <c r="R74" s="196">
        <v>0</v>
      </c>
      <c r="S74" s="196">
        <v>0</v>
      </c>
      <c r="T74" s="196"/>
      <c r="U74" s="196">
        <v>445</v>
      </c>
      <c r="V74" s="196">
        <v>445</v>
      </c>
      <c r="W74" s="196">
        <v>0</v>
      </c>
      <c r="X74" s="196">
        <v>2221</v>
      </c>
      <c r="Y74" s="196">
        <v>2221</v>
      </c>
      <c r="Z74" s="196">
        <v>0</v>
      </c>
      <c r="AA74" s="196">
        <v>75</v>
      </c>
      <c r="AB74" s="196">
        <v>-19</v>
      </c>
      <c r="AC74" s="196">
        <v>94</v>
      </c>
      <c r="AD74" s="196">
        <v>69.400000000000006</v>
      </c>
      <c r="AE74" s="196">
        <v>22.92</v>
      </c>
      <c r="AF74" s="196">
        <v>46.480000000000004</v>
      </c>
      <c r="AG74" s="196">
        <v>0</v>
      </c>
      <c r="AH74" s="196"/>
    </row>
    <row r="75" spans="1:34">
      <c r="A75" s="310"/>
      <c r="B75" s="196" t="s">
        <v>94</v>
      </c>
      <c r="C75" s="196">
        <v>26</v>
      </c>
      <c r="D75" s="196">
        <v>3611</v>
      </c>
      <c r="E75" s="196">
        <v>19679</v>
      </c>
      <c r="F75" s="196">
        <v>5720.84</v>
      </c>
      <c r="G75" s="196">
        <v>2757.45</v>
      </c>
      <c r="H75" s="196">
        <v>52.94999999999991</v>
      </c>
      <c r="I75" s="196">
        <v>2910.44</v>
      </c>
      <c r="J75" s="196">
        <v>737.8</v>
      </c>
      <c r="K75" s="196">
        <v>426.45</v>
      </c>
      <c r="L75" s="196">
        <v>22.47000000000001</v>
      </c>
      <c r="M75" s="196">
        <v>288.88</v>
      </c>
      <c r="N75" s="196">
        <v>4983.04</v>
      </c>
      <c r="O75" s="196">
        <v>2331</v>
      </c>
      <c r="P75" s="196">
        <v>30.479999999999901</v>
      </c>
      <c r="Q75" s="196">
        <v>2621.56</v>
      </c>
      <c r="R75" s="196">
        <v>0</v>
      </c>
      <c r="S75" s="196">
        <v>0</v>
      </c>
      <c r="T75" s="196"/>
      <c r="U75" s="196">
        <v>445</v>
      </c>
      <c r="V75" s="196">
        <v>445</v>
      </c>
      <c r="W75" s="196">
        <v>0</v>
      </c>
      <c r="X75" s="196">
        <v>2221</v>
      </c>
      <c r="Y75" s="196">
        <v>2221</v>
      </c>
      <c r="Z75" s="196">
        <v>0</v>
      </c>
      <c r="AA75" s="196">
        <v>75</v>
      </c>
      <c r="AB75" s="196">
        <v>-19</v>
      </c>
      <c r="AC75" s="196">
        <v>94</v>
      </c>
      <c r="AD75" s="196">
        <v>69.400000000000006</v>
      </c>
      <c r="AE75" s="196">
        <v>22.92</v>
      </c>
      <c r="AF75" s="196">
        <v>46.480000000000004</v>
      </c>
      <c r="AG75" s="196">
        <v>0</v>
      </c>
      <c r="AH75" s="196"/>
    </row>
    <row r="76" spans="1:34">
      <c r="A76" s="310"/>
      <c r="B76" s="196" t="s">
        <v>100</v>
      </c>
      <c r="C76" s="196">
        <v>0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/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6">
        <v>0</v>
      </c>
      <c r="AA76" s="196">
        <v>0</v>
      </c>
      <c r="AB76" s="196">
        <v>0</v>
      </c>
      <c r="AC76" s="196">
        <v>0</v>
      </c>
      <c r="AD76" s="196">
        <v>0</v>
      </c>
      <c r="AE76" s="196">
        <v>0</v>
      </c>
      <c r="AF76" s="196">
        <v>0</v>
      </c>
      <c r="AG76" s="196">
        <v>0</v>
      </c>
      <c r="AH76" s="196"/>
    </row>
    <row r="77" spans="1:34">
      <c r="A77" s="310"/>
      <c r="B77" s="196" t="s">
        <v>101</v>
      </c>
      <c r="C77" s="196">
        <v>2</v>
      </c>
      <c r="D77" s="196">
        <v>103</v>
      </c>
      <c r="E77" s="196">
        <v>968</v>
      </c>
      <c r="F77" s="196">
        <v>265.24</v>
      </c>
      <c r="G77" s="196">
        <v>170</v>
      </c>
      <c r="H77" s="196">
        <v>67.44</v>
      </c>
      <c r="I77" s="196">
        <v>27.8</v>
      </c>
      <c r="J77" s="196">
        <v>21.8</v>
      </c>
      <c r="K77" s="196">
        <v>17</v>
      </c>
      <c r="L77" s="196">
        <v>3.57</v>
      </c>
      <c r="M77" s="196">
        <v>1.23</v>
      </c>
      <c r="N77" s="196">
        <v>243.44</v>
      </c>
      <c r="O77" s="196">
        <v>153</v>
      </c>
      <c r="P77" s="196">
        <v>63.87</v>
      </c>
      <c r="Q77" s="196">
        <v>26.57</v>
      </c>
      <c r="R77" s="196">
        <v>0</v>
      </c>
      <c r="S77" s="196">
        <v>0</v>
      </c>
      <c r="T77" s="196"/>
      <c r="U77" s="196">
        <v>18</v>
      </c>
      <c r="V77" s="196">
        <v>15</v>
      </c>
      <c r="W77" s="196">
        <v>3</v>
      </c>
      <c r="X77" s="196">
        <v>181</v>
      </c>
      <c r="Y77" s="196">
        <v>129</v>
      </c>
      <c r="Z77" s="196">
        <v>52</v>
      </c>
      <c r="AA77" s="196">
        <v>21</v>
      </c>
      <c r="AB77" s="196">
        <v>2</v>
      </c>
      <c r="AC77" s="196">
        <v>19</v>
      </c>
      <c r="AD77" s="196">
        <v>17.440000000000001</v>
      </c>
      <c r="AE77" s="196">
        <v>0.56999999999999995</v>
      </c>
      <c r="AF77" s="196">
        <v>16.87</v>
      </c>
      <c r="AG77" s="196">
        <v>0</v>
      </c>
      <c r="AH77" s="196"/>
    </row>
    <row r="78" spans="1:34">
      <c r="A78" s="310"/>
      <c r="B78" s="196" t="s">
        <v>102</v>
      </c>
      <c r="C78" s="196">
        <v>4</v>
      </c>
      <c r="D78" s="196">
        <v>327</v>
      </c>
      <c r="E78" s="196">
        <v>2696</v>
      </c>
      <c r="F78" s="196">
        <v>714.83999999999992</v>
      </c>
      <c r="G78" s="196">
        <v>361.4</v>
      </c>
      <c r="H78" s="196">
        <v>248.53</v>
      </c>
      <c r="I78" s="196">
        <v>104.91</v>
      </c>
      <c r="J78" s="196">
        <v>67.8</v>
      </c>
      <c r="K78" s="196">
        <v>39.4</v>
      </c>
      <c r="L78" s="196">
        <v>20.55</v>
      </c>
      <c r="M78" s="196">
        <v>7.85</v>
      </c>
      <c r="N78" s="196">
        <v>647.04</v>
      </c>
      <c r="O78" s="196">
        <v>322</v>
      </c>
      <c r="P78" s="196">
        <v>227.98</v>
      </c>
      <c r="Q78" s="196">
        <v>97.06</v>
      </c>
      <c r="R78" s="196">
        <v>0</v>
      </c>
      <c r="S78" s="196">
        <v>0</v>
      </c>
      <c r="T78" s="196"/>
      <c r="U78" s="196">
        <v>52</v>
      </c>
      <c r="V78" s="196">
        <v>35</v>
      </c>
      <c r="W78" s="196">
        <v>17</v>
      </c>
      <c r="X78" s="196">
        <v>540</v>
      </c>
      <c r="Y78" s="196">
        <v>317</v>
      </c>
      <c r="Z78" s="196">
        <v>223</v>
      </c>
      <c r="AA78" s="196">
        <v>8</v>
      </c>
      <c r="AB78" s="196">
        <v>5</v>
      </c>
      <c r="AC78" s="196">
        <v>3</v>
      </c>
      <c r="AD78" s="196">
        <v>9.93</v>
      </c>
      <c r="AE78" s="196">
        <v>2.95</v>
      </c>
      <c r="AF78" s="196">
        <v>6.9799999999999995</v>
      </c>
      <c r="AG78" s="196">
        <v>0</v>
      </c>
      <c r="AH78" s="196"/>
    </row>
    <row r="79" spans="1:34">
      <c r="A79" s="310"/>
      <c r="B79" s="196" t="s">
        <v>103</v>
      </c>
      <c r="C79" s="196">
        <v>6</v>
      </c>
      <c r="D79" s="196">
        <v>442</v>
      </c>
      <c r="E79" s="196">
        <v>4630</v>
      </c>
      <c r="F79" s="196">
        <v>1203.2</v>
      </c>
      <c r="G79" s="196">
        <v>606.6</v>
      </c>
      <c r="H79" s="196">
        <v>419.31</v>
      </c>
      <c r="I79" s="196">
        <v>177.29000000000002</v>
      </c>
      <c r="J79" s="196">
        <v>92</v>
      </c>
      <c r="K79" s="196">
        <v>53.6</v>
      </c>
      <c r="L79" s="196">
        <v>27.79</v>
      </c>
      <c r="M79" s="196">
        <v>10.61</v>
      </c>
      <c r="N79" s="196">
        <v>1111.2</v>
      </c>
      <c r="O79" s="196">
        <v>553</v>
      </c>
      <c r="P79" s="196">
        <v>391.52</v>
      </c>
      <c r="Q79" s="196">
        <v>166.68</v>
      </c>
      <c r="R79" s="196">
        <v>0</v>
      </c>
      <c r="S79" s="196">
        <v>0</v>
      </c>
      <c r="T79" s="196"/>
      <c r="U79" s="196">
        <v>73</v>
      </c>
      <c r="V79" s="196">
        <v>49</v>
      </c>
      <c r="W79" s="196">
        <v>24</v>
      </c>
      <c r="X79" s="196">
        <v>731</v>
      </c>
      <c r="Y79" s="196">
        <v>430</v>
      </c>
      <c r="Z79" s="196">
        <v>301</v>
      </c>
      <c r="AA79" s="196">
        <v>105</v>
      </c>
      <c r="AB79" s="196">
        <v>5</v>
      </c>
      <c r="AC79" s="196">
        <v>100</v>
      </c>
      <c r="AD79" s="196">
        <v>116.91</v>
      </c>
      <c r="AE79" s="196">
        <v>3.39</v>
      </c>
      <c r="AF79" s="196">
        <v>113.52</v>
      </c>
      <c r="AG79" s="196">
        <v>0</v>
      </c>
      <c r="AH79" s="196"/>
    </row>
    <row r="80" spans="1:34">
      <c r="A80" s="310"/>
      <c r="B80" s="196" t="s">
        <v>104</v>
      </c>
      <c r="C80" s="196">
        <v>9</v>
      </c>
      <c r="D80" s="196">
        <v>1097</v>
      </c>
      <c r="E80" s="196">
        <v>6989</v>
      </c>
      <c r="F80" s="196">
        <v>2031.3600000000001</v>
      </c>
      <c r="G80" s="196">
        <v>1271.4000000000001</v>
      </c>
      <c r="H80" s="196">
        <v>540.29999999999995</v>
      </c>
      <c r="I80" s="196">
        <v>219.66</v>
      </c>
      <c r="J80" s="196">
        <v>224.8</v>
      </c>
      <c r="K80" s="196">
        <v>171.4</v>
      </c>
      <c r="L80" s="196">
        <v>40.24</v>
      </c>
      <c r="M80" s="196">
        <v>13.16</v>
      </c>
      <c r="N80" s="196">
        <v>1806.56</v>
      </c>
      <c r="O80" s="196">
        <v>1100</v>
      </c>
      <c r="P80" s="196">
        <v>500.06</v>
      </c>
      <c r="Q80" s="196">
        <v>206.5</v>
      </c>
      <c r="R80" s="196">
        <v>0</v>
      </c>
      <c r="S80" s="196">
        <v>0</v>
      </c>
      <c r="T80" s="196"/>
      <c r="U80" s="196">
        <v>195</v>
      </c>
      <c r="V80" s="196">
        <v>163</v>
      </c>
      <c r="W80" s="196">
        <v>32</v>
      </c>
      <c r="X80" s="196">
        <v>1255</v>
      </c>
      <c r="Y80" s="196">
        <v>873</v>
      </c>
      <c r="Z80" s="196">
        <v>382</v>
      </c>
      <c r="AA80" s="196">
        <v>194</v>
      </c>
      <c r="AB80" s="196">
        <v>9</v>
      </c>
      <c r="AC80" s="196">
        <v>185</v>
      </c>
      <c r="AD80" s="196">
        <v>167.7</v>
      </c>
      <c r="AE80" s="196">
        <v>7.64</v>
      </c>
      <c r="AF80" s="196">
        <v>160.06</v>
      </c>
      <c r="AG80" s="196">
        <v>0</v>
      </c>
      <c r="AH80" s="196"/>
    </row>
    <row r="81" spans="1:34">
      <c r="A81" s="310"/>
      <c r="B81" s="196" t="s">
        <v>105</v>
      </c>
      <c r="C81" s="196">
        <v>3</v>
      </c>
      <c r="D81" s="196">
        <v>210</v>
      </c>
      <c r="E81" s="196">
        <v>2190</v>
      </c>
      <c r="F81" s="196">
        <v>569.4</v>
      </c>
      <c r="G81" s="196">
        <v>287.8</v>
      </c>
      <c r="H81" s="196">
        <v>197.72</v>
      </c>
      <c r="I81" s="196">
        <v>83.88000000000001</v>
      </c>
      <c r="J81" s="196">
        <v>43.800000000000004</v>
      </c>
      <c r="K81" s="196">
        <v>25.8</v>
      </c>
      <c r="L81" s="196">
        <v>12.96</v>
      </c>
      <c r="M81" s="196">
        <v>5.04</v>
      </c>
      <c r="N81" s="196">
        <v>525.6</v>
      </c>
      <c r="O81" s="196">
        <v>262</v>
      </c>
      <c r="P81" s="196">
        <v>184.76</v>
      </c>
      <c r="Q81" s="196">
        <v>78.84</v>
      </c>
      <c r="R81" s="196">
        <v>0</v>
      </c>
      <c r="S81" s="196">
        <v>0</v>
      </c>
      <c r="T81" s="196"/>
      <c r="U81" s="196">
        <v>37</v>
      </c>
      <c r="V81" s="196">
        <v>25</v>
      </c>
      <c r="W81" s="196">
        <v>12</v>
      </c>
      <c r="X81" s="196">
        <v>390</v>
      </c>
      <c r="Y81" s="196">
        <v>229</v>
      </c>
      <c r="Z81" s="196">
        <v>161</v>
      </c>
      <c r="AA81" s="196">
        <v>28</v>
      </c>
      <c r="AB81" s="196">
        <v>1</v>
      </c>
      <c r="AC81" s="196">
        <v>27</v>
      </c>
      <c r="AD81" s="196">
        <v>30.52</v>
      </c>
      <c r="AE81" s="196">
        <v>0.76</v>
      </c>
      <c r="AF81" s="196">
        <v>29.759999999999998</v>
      </c>
      <c r="AG81" s="196">
        <v>0</v>
      </c>
      <c r="AH81" s="196"/>
    </row>
    <row r="82" spans="1:34">
      <c r="A82" s="310"/>
      <c r="B82" s="196" t="s">
        <v>106</v>
      </c>
      <c r="C82" s="196">
        <v>12</v>
      </c>
      <c r="D82" s="196">
        <v>1312</v>
      </c>
      <c r="E82" s="196">
        <v>8924</v>
      </c>
      <c r="F82" s="196">
        <v>2548.56</v>
      </c>
      <c r="G82" s="196">
        <v>1211.21</v>
      </c>
      <c r="H82" s="196">
        <v>943.43999999999994</v>
      </c>
      <c r="I82" s="196">
        <v>393.91</v>
      </c>
      <c r="J82" s="196">
        <v>269.60000000000002</v>
      </c>
      <c r="K82" s="196">
        <v>156.21</v>
      </c>
      <c r="L82" s="196">
        <v>81.900000000000006</v>
      </c>
      <c r="M82" s="196">
        <v>31.49</v>
      </c>
      <c r="N82" s="196">
        <v>2278.96</v>
      </c>
      <c r="O82" s="196">
        <v>1055</v>
      </c>
      <c r="P82" s="196">
        <v>861.54</v>
      </c>
      <c r="Q82" s="196">
        <v>362.42</v>
      </c>
      <c r="R82" s="196">
        <v>0</v>
      </c>
      <c r="S82" s="196">
        <v>0</v>
      </c>
      <c r="T82" s="196"/>
      <c r="U82" s="196">
        <v>206</v>
      </c>
      <c r="V82" s="196">
        <v>139</v>
      </c>
      <c r="W82" s="196">
        <v>67</v>
      </c>
      <c r="X82" s="196">
        <v>1633</v>
      </c>
      <c r="Y82" s="196">
        <v>912</v>
      </c>
      <c r="Z82" s="196">
        <v>721</v>
      </c>
      <c r="AA82" s="196">
        <v>132</v>
      </c>
      <c r="AB82" s="196">
        <v>18</v>
      </c>
      <c r="AC82" s="196">
        <v>114</v>
      </c>
      <c r="AD82" s="196">
        <v>183.65</v>
      </c>
      <c r="AE82" s="196">
        <v>14.11</v>
      </c>
      <c r="AF82" s="196">
        <v>169.54000000000002</v>
      </c>
      <c r="AG82" s="196">
        <v>0</v>
      </c>
      <c r="AH82" s="196"/>
    </row>
    <row r="83" spans="1:34">
      <c r="A83" s="310"/>
      <c r="B83" s="196" t="s">
        <v>107</v>
      </c>
      <c r="C83" s="196">
        <v>8</v>
      </c>
      <c r="D83" s="196">
        <v>3481</v>
      </c>
      <c r="E83" s="196">
        <v>5019</v>
      </c>
      <c r="F83" s="196">
        <v>1905.5600000000002</v>
      </c>
      <c r="G83" s="196">
        <v>1001.8</v>
      </c>
      <c r="H83" s="196">
        <v>727.6</v>
      </c>
      <c r="I83" s="196">
        <v>176.16</v>
      </c>
      <c r="J83" s="196">
        <v>701</v>
      </c>
      <c r="K83" s="196">
        <v>401.8</v>
      </c>
      <c r="L83" s="196">
        <v>243.5</v>
      </c>
      <c r="M83" s="196">
        <v>55.7</v>
      </c>
      <c r="N83" s="196">
        <v>1204.56</v>
      </c>
      <c r="O83" s="196">
        <v>600</v>
      </c>
      <c r="P83" s="196">
        <v>484.1</v>
      </c>
      <c r="Q83" s="196">
        <v>120.46</v>
      </c>
      <c r="R83" s="196">
        <v>0</v>
      </c>
      <c r="S83" s="196">
        <v>0</v>
      </c>
      <c r="T83" s="196"/>
      <c r="U83" s="196">
        <v>557</v>
      </c>
      <c r="V83" s="196">
        <v>352</v>
      </c>
      <c r="W83" s="196">
        <v>205</v>
      </c>
      <c r="X83" s="196">
        <v>935</v>
      </c>
      <c r="Y83" s="196">
        <v>518</v>
      </c>
      <c r="Z83" s="196">
        <v>417</v>
      </c>
      <c r="AA83" s="196">
        <v>109</v>
      </c>
      <c r="AB83" s="196">
        <v>52</v>
      </c>
      <c r="AC83" s="196">
        <v>57</v>
      </c>
      <c r="AD83" s="196">
        <v>128.4</v>
      </c>
      <c r="AE83" s="196">
        <v>36.299999999999997</v>
      </c>
      <c r="AF83" s="196">
        <v>92.100000000000009</v>
      </c>
      <c r="AG83" s="196">
        <v>0</v>
      </c>
      <c r="AH83" s="196"/>
    </row>
    <row r="84" spans="1:34">
      <c r="A84" s="310" t="s">
        <v>108</v>
      </c>
      <c r="B84" s="196" t="s">
        <v>109</v>
      </c>
      <c r="C84" s="196">
        <v>19</v>
      </c>
      <c r="D84" s="196">
        <v>10174</v>
      </c>
      <c r="E84" s="196">
        <v>15916</v>
      </c>
      <c r="F84" s="196">
        <v>6108.8399999999992</v>
      </c>
      <c r="G84" s="196">
        <v>3909.27</v>
      </c>
      <c r="H84" s="196">
        <v>1127.56</v>
      </c>
      <c r="I84" s="196">
        <v>1072.0099999999998</v>
      </c>
      <c r="J84" s="196">
        <v>2046.1999999999998</v>
      </c>
      <c r="K84" s="196">
        <v>1509.27</v>
      </c>
      <c r="L84" s="196">
        <v>339.68</v>
      </c>
      <c r="M84" s="196">
        <v>197.25</v>
      </c>
      <c r="N84" s="196">
        <v>4062.6400000000003</v>
      </c>
      <c r="O84" s="196">
        <v>2400</v>
      </c>
      <c r="P84" s="196">
        <v>787.88</v>
      </c>
      <c r="Q84" s="196">
        <v>874.76</v>
      </c>
      <c r="R84" s="196">
        <v>0</v>
      </c>
      <c r="S84" s="196">
        <v>0</v>
      </c>
      <c r="T84" s="196"/>
      <c r="U84" s="196">
        <v>1555</v>
      </c>
      <c r="V84" s="196">
        <v>1228</v>
      </c>
      <c r="W84" s="196">
        <v>327</v>
      </c>
      <c r="X84" s="196">
        <v>2637</v>
      </c>
      <c r="Y84" s="196">
        <v>1905</v>
      </c>
      <c r="Z84" s="196">
        <v>732</v>
      </c>
      <c r="AA84" s="196">
        <v>639</v>
      </c>
      <c r="AB84" s="196">
        <v>293</v>
      </c>
      <c r="AC84" s="196">
        <v>346</v>
      </c>
      <c r="AD84" s="196">
        <v>205.83</v>
      </c>
      <c r="AE84" s="196">
        <v>0.95000000000000284</v>
      </c>
      <c r="AF84" s="196">
        <v>204.87999999999997</v>
      </c>
      <c r="AG84" s="196">
        <v>0</v>
      </c>
      <c r="AH84" s="196"/>
    </row>
    <row r="85" spans="1:34" ht="28.5">
      <c r="A85" s="310"/>
      <c r="B85" s="196" t="s">
        <v>220</v>
      </c>
      <c r="C85" s="196">
        <v>9</v>
      </c>
      <c r="D85" s="196">
        <v>4730</v>
      </c>
      <c r="E85" s="196">
        <v>7833</v>
      </c>
      <c r="F85" s="196">
        <v>3074.12</v>
      </c>
      <c r="G85" s="196">
        <v>1788.27</v>
      </c>
      <c r="H85" s="196">
        <v>386.72</v>
      </c>
      <c r="I85" s="196">
        <v>899.12999999999988</v>
      </c>
      <c r="J85" s="196">
        <v>951.4</v>
      </c>
      <c r="K85" s="196">
        <v>676.27</v>
      </c>
      <c r="L85" s="196">
        <v>121.43</v>
      </c>
      <c r="M85" s="196">
        <v>153.69999999999999</v>
      </c>
      <c r="N85" s="196">
        <v>2122.7200000000003</v>
      </c>
      <c r="O85" s="196">
        <v>1112</v>
      </c>
      <c r="P85" s="196">
        <v>265.29000000000002</v>
      </c>
      <c r="Q85" s="196">
        <v>745.43</v>
      </c>
      <c r="R85" s="196">
        <v>0</v>
      </c>
      <c r="S85" s="196">
        <v>0</v>
      </c>
      <c r="T85" s="196"/>
      <c r="U85" s="196">
        <v>580</v>
      </c>
      <c r="V85" s="196">
        <v>444</v>
      </c>
      <c r="W85" s="196">
        <v>136</v>
      </c>
      <c r="X85" s="196">
        <v>1058</v>
      </c>
      <c r="Y85" s="196">
        <v>779</v>
      </c>
      <c r="Z85" s="196">
        <v>279</v>
      </c>
      <c r="AA85" s="196">
        <v>465</v>
      </c>
      <c r="AB85" s="196">
        <v>242</v>
      </c>
      <c r="AC85" s="196">
        <v>223</v>
      </c>
      <c r="AD85" s="196">
        <v>71.990000000000009</v>
      </c>
      <c r="AE85" s="196">
        <v>-24.299999999999997</v>
      </c>
      <c r="AF85" s="196">
        <v>96.289999999999992</v>
      </c>
      <c r="AG85" s="196">
        <v>0</v>
      </c>
      <c r="AH85" s="196"/>
    </row>
    <row r="86" spans="1:34" ht="28.5">
      <c r="A86" s="310"/>
      <c r="B86" s="196" t="s">
        <v>110</v>
      </c>
      <c r="C86" s="196">
        <v>9</v>
      </c>
      <c r="D86" s="200">
        <v>1219</v>
      </c>
      <c r="E86" s="196">
        <v>2924</v>
      </c>
      <c r="F86" s="196">
        <v>1184.8799999999999</v>
      </c>
      <c r="G86" s="196">
        <v>473.52</v>
      </c>
      <c r="H86" s="196">
        <v>29.04</v>
      </c>
      <c r="I86" s="196">
        <v>682.31999999999994</v>
      </c>
      <c r="J86" s="196">
        <v>249.2</v>
      </c>
      <c r="K86" s="196">
        <v>142.51999999999998</v>
      </c>
      <c r="L86" s="196">
        <v>9.16</v>
      </c>
      <c r="M86" s="200">
        <v>97.52</v>
      </c>
      <c r="N86" s="196">
        <v>935.68</v>
      </c>
      <c r="O86" s="200">
        <v>331</v>
      </c>
      <c r="P86" s="200">
        <v>19.88</v>
      </c>
      <c r="Q86" s="200">
        <v>584.79999999999995</v>
      </c>
      <c r="R86" s="196">
        <v>0</v>
      </c>
      <c r="S86" s="196">
        <v>0</v>
      </c>
      <c r="T86" s="196"/>
      <c r="U86" s="196">
        <v>143</v>
      </c>
      <c r="V86" s="196">
        <v>143</v>
      </c>
      <c r="W86" s="196">
        <v>0</v>
      </c>
      <c r="X86" s="196">
        <v>323</v>
      </c>
      <c r="Y86" s="196">
        <v>323</v>
      </c>
      <c r="Z86" s="196">
        <v>0</v>
      </c>
      <c r="AA86" s="196">
        <v>6</v>
      </c>
      <c r="AB86" s="196">
        <v>0</v>
      </c>
      <c r="AC86" s="196">
        <v>6</v>
      </c>
      <c r="AD86" s="196">
        <v>30.56</v>
      </c>
      <c r="AE86" s="196">
        <v>8.68</v>
      </c>
      <c r="AF86" s="196">
        <v>21.88</v>
      </c>
      <c r="AG86" s="196">
        <v>0</v>
      </c>
      <c r="AH86" s="196" t="s">
        <v>274</v>
      </c>
    </row>
    <row r="87" spans="1:34">
      <c r="A87" s="310"/>
      <c r="B87" s="196" t="s">
        <v>111</v>
      </c>
      <c r="C87" s="196">
        <v>0</v>
      </c>
      <c r="D87" s="200">
        <v>2933</v>
      </c>
      <c r="E87" s="196">
        <v>4047</v>
      </c>
      <c r="F87" s="196">
        <v>1566.76</v>
      </c>
      <c r="G87" s="196">
        <v>1089.75</v>
      </c>
      <c r="H87" s="196">
        <v>297.03000000000003</v>
      </c>
      <c r="I87" s="196">
        <v>179.98000000000002</v>
      </c>
      <c r="J87" s="196">
        <v>586.59999999999991</v>
      </c>
      <c r="K87" s="196">
        <v>445.75</v>
      </c>
      <c r="L87" s="196">
        <v>93.92</v>
      </c>
      <c r="M87" s="200">
        <v>46.93</v>
      </c>
      <c r="N87" s="196">
        <v>980.16000000000008</v>
      </c>
      <c r="O87" s="200">
        <v>644</v>
      </c>
      <c r="P87" s="200">
        <v>203.11</v>
      </c>
      <c r="Q87" s="200">
        <v>133.05000000000001</v>
      </c>
      <c r="R87" s="196">
        <v>0</v>
      </c>
      <c r="S87" s="196">
        <v>0</v>
      </c>
      <c r="T87" s="196"/>
      <c r="U87" s="196">
        <v>348</v>
      </c>
      <c r="V87" s="196">
        <v>240</v>
      </c>
      <c r="W87" s="196">
        <v>108</v>
      </c>
      <c r="X87" s="196">
        <v>588</v>
      </c>
      <c r="Y87" s="196">
        <v>364</v>
      </c>
      <c r="Z87" s="196">
        <v>224</v>
      </c>
      <c r="AA87" s="196">
        <v>400</v>
      </c>
      <c r="AB87" s="196">
        <v>214</v>
      </c>
      <c r="AC87" s="196">
        <v>186</v>
      </c>
      <c r="AD87" s="196">
        <v>50.78</v>
      </c>
      <c r="AE87" s="196">
        <v>-22.33</v>
      </c>
      <c r="AF87" s="196">
        <v>73.11</v>
      </c>
      <c r="AG87" s="196">
        <v>0</v>
      </c>
      <c r="AH87" s="196"/>
    </row>
    <row r="88" spans="1:34">
      <c r="A88" s="310"/>
      <c r="B88" s="196" t="s">
        <v>112</v>
      </c>
      <c r="C88" s="196">
        <v>0</v>
      </c>
      <c r="D88" s="200">
        <v>578</v>
      </c>
      <c r="E88" s="196">
        <v>862</v>
      </c>
      <c r="F88" s="196">
        <v>322.47999999999996</v>
      </c>
      <c r="G88" s="196">
        <v>225</v>
      </c>
      <c r="H88" s="196">
        <v>60.65</v>
      </c>
      <c r="I88" s="196">
        <v>36.829999999999984</v>
      </c>
      <c r="J88" s="196">
        <v>115.59999999999998</v>
      </c>
      <c r="K88" s="196">
        <v>88</v>
      </c>
      <c r="L88" s="196">
        <v>18.350000000000001</v>
      </c>
      <c r="M88" s="200">
        <v>9.2499999999999893</v>
      </c>
      <c r="N88" s="196">
        <v>206.88</v>
      </c>
      <c r="O88" s="200">
        <v>137</v>
      </c>
      <c r="P88" s="200">
        <v>42.3</v>
      </c>
      <c r="Q88" s="200">
        <v>27.58</v>
      </c>
      <c r="R88" s="196">
        <v>0</v>
      </c>
      <c r="S88" s="196">
        <v>0</v>
      </c>
      <c r="T88" s="196"/>
      <c r="U88" s="196">
        <v>89</v>
      </c>
      <c r="V88" s="196">
        <v>61</v>
      </c>
      <c r="W88" s="196">
        <v>28</v>
      </c>
      <c r="X88" s="196">
        <v>147</v>
      </c>
      <c r="Y88" s="196">
        <v>92</v>
      </c>
      <c r="Z88" s="196">
        <v>55</v>
      </c>
      <c r="AA88" s="196">
        <v>59</v>
      </c>
      <c r="AB88" s="196">
        <v>28</v>
      </c>
      <c r="AC88" s="196">
        <v>31</v>
      </c>
      <c r="AD88" s="196">
        <v>-9.35</v>
      </c>
      <c r="AE88" s="196">
        <v>-10.65</v>
      </c>
      <c r="AF88" s="196">
        <v>1.3000000000000007</v>
      </c>
      <c r="AG88" s="196">
        <v>0</v>
      </c>
      <c r="AH88" s="196"/>
    </row>
    <row r="89" spans="1:34">
      <c r="A89" s="310"/>
      <c r="B89" s="196" t="s">
        <v>113</v>
      </c>
      <c r="C89" s="196">
        <v>6</v>
      </c>
      <c r="D89" s="200">
        <v>3034</v>
      </c>
      <c r="E89" s="196">
        <v>4592</v>
      </c>
      <c r="F89" s="196">
        <v>1712.4799999999996</v>
      </c>
      <c r="G89" s="196">
        <v>1196.5999999999999</v>
      </c>
      <c r="H89" s="196">
        <v>418.14</v>
      </c>
      <c r="I89" s="196">
        <v>97.739999999999895</v>
      </c>
      <c r="J89" s="196">
        <v>610.4</v>
      </c>
      <c r="K89" s="196">
        <v>464.6</v>
      </c>
      <c r="L89" s="196">
        <v>121.53</v>
      </c>
      <c r="M89" s="200">
        <v>24.27</v>
      </c>
      <c r="N89" s="196">
        <v>1102.08</v>
      </c>
      <c r="O89" s="200">
        <v>732</v>
      </c>
      <c r="P89" s="200">
        <v>296.61</v>
      </c>
      <c r="Q89" s="200">
        <v>73.469999999999899</v>
      </c>
      <c r="R89" s="196">
        <v>0</v>
      </c>
      <c r="S89" s="196">
        <v>0</v>
      </c>
      <c r="T89" s="196"/>
      <c r="U89" s="196">
        <v>557</v>
      </c>
      <c r="V89" s="196">
        <v>448</v>
      </c>
      <c r="W89" s="196">
        <v>109</v>
      </c>
      <c r="X89" s="196">
        <v>934</v>
      </c>
      <c r="Y89" s="196">
        <v>666</v>
      </c>
      <c r="Z89" s="196">
        <v>268</v>
      </c>
      <c r="AA89" s="196">
        <v>68</v>
      </c>
      <c r="AB89" s="196">
        <v>17</v>
      </c>
      <c r="AC89" s="196">
        <v>51</v>
      </c>
      <c r="AD89" s="196">
        <v>55.74</v>
      </c>
      <c r="AE89" s="196">
        <v>12.13</v>
      </c>
      <c r="AF89" s="196">
        <v>43.61</v>
      </c>
      <c r="AG89" s="196">
        <v>0</v>
      </c>
      <c r="AH89" s="196"/>
    </row>
    <row r="90" spans="1:34">
      <c r="A90" s="310"/>
      <c r="B90" s="196" t="s">
        <v>114</v>
      </c>
      <c r="C90" s="196">
        <v>4</v>
      </c>
      <c r="D90" s="200">
        <v>2410</v>
      </c>
      <c r="E90" s="196">
        <v>3491</v>
      </c>
      <c r="F90" s="196">
        <v>1322.24</v>
      </c>
      <c r="G90" s="196">
        <v>924.4</v>
      </c>
      <c r="H90" s="196">
        <v>322.7</v>
      </c>
      <c r="I90" s="196">
        <v>75.1400000000001</v>
      </c>
      <c r="J90" s="196">
        <v>484.4</v>
      </c>
      <c r="K90" s="196">
        <v>368.4</v>
      </c>
      <c r="L90" s="196">
        <v>96.72</v>
      </c>
      <c r="M90" s="200">
        <v>19.28</v>
      </c>
      <c r="N90" s="196">
        <v>837.84000000000015</v>
      </c>
      <c r="O90" s="200">
        <v>556</v>
      </c>
      <c r="P90" s="200">
        <v>225.98</v>
      </c>
      <c r="Q90" s="200">
        <v>55.860000000000099</v>
      </c>
      <c r="R90" s="196">
        <v>0</v>
      </c>
      <c r="S90" s="196">
        <v>0</v>
      </c>
      <c r="T90" s="196"/>
      <c r="U90" s="196">
        <v>418</v>
      </c>
      <c r="V90" s="196">
        <v>336</v>
      </c>
      <c r="W90" s="196">
        <v>82</v>
      </c>
      <c r="X90" s="196">
        <v>645</v>
      </c>
      <c r="Y90" s="196">
        <v>460</v>
      </c>
      <c r="Z90" s="196">
        <v>185</v>
      </c>
      <c r="AA90" s="196">
        <v>106</v>
      </c>
      <c r="AB90" s="196">
        <v>34</v>
      </c>
      <c r="AC90" s="196">
        <v>72</v>
      </c>
      <c r="AD90" s="196">
        <v>78.099999999999994</v>
      </c>
      <c r="AE90" s="196">
        <v>13.12</v>
      </c>
      <c r="AF90" s="196">
        <v>64.97999999999999</v>
      </c>
      <c r="AG90" s="196">
        <v>0</v>
      </c>
      <c r="AH90" s="196"/>
    </row>
    <row r="91" spans="1:34">
      <c r="A91" s="310" t="s">
        <v>115</v>
      </c>
      <c r="B91" s="196" t="s">
        <v>116</v>
      </c>
      <c r="C91" s="196">
        <v>48</v>
      </c>
      <c r="D91" s="196">
        <v>10203</v>
      </c>
      <c r="E91" s="196">
        <v>35332</v>
      </c>
      <c r="F91" s="196">
        <v>10770.76</v>
      </c>
      <c r="G91" s="196">
        <v>6146.86</v>
      </c>
      <c r="H91" s="196">
        <v>2250.8100000000004</v>
      </c>
      <c r="I91" s="196">
        <v>2373.09</v>
      </c>
      <c r="J91" s="196">
        <v>2069.4000000000005</v>
      </c>
      <c r="K91" s="196">
        <v>1405.8600000000001</v>
      </c>
      <c r="L91" s="196">
        <v>382.42999999999995</v>
      </c>
      <c r="M91" s="196">
        <v>281.11</v>
      </c>
      <c r="N91" s="196">
        <v>8701.3599999999988</v>
      </c>
      <c r="O91" s="196">
        <v>4741</v>
      </c>
      <c r="P91" s="196">
        <v>1868.38</v>
      </c>
      <c r="Q91" s="196">
        <v>2091.98</v>
      </c>
      <c r="R91" s="196">
        <v>0</v>
      </c>
      <c r="S91" s="196">
        <v>0</v>
      </c>
      <c r="T91" s="196"/>
      <c r="U91" s="196">
        <v>1774</v>
      </c>
      <c r="V91" s="196">
        <v>1440</v>
      </c>
      <c r="W91" s="196">
        <v>334</v>
      </c>
      <c r="X91" s="196">
        <v>5884</v>
      </c>
      <c r="Y91" s="196">
        <v>4259</v>
      </c>
      <c r="Z91" s="196">
        <v>1625</v>
      </c>
      <c r="AA91" s="196">
        <v>439</v>
      </c>
      <c r="AB91" s="196">
        <v>-36</v>
      </c>
      <c r="AC91" s="196">
        <v>475</v>
      </c>
      <c r="AD91" s="196">
        <v>300.67</v>
      </c>
      <c r="AE91" s="196">
        <v>50.29</v>
      </c>
      <c r="AF91" s="196">
        <v>250.38</v>
      </c>
      <c r="AG91" s="196">
        <v>0</v>
      </c>
      <c r="AH91" s="196"/>
    </row>
    <row r="92" spans="1:34" ht="28.5">
      <c r="A92" s="310"/>
      <c r="B92" s="196" t="s">
        <v>221</v>
      </c>
      <c r="C92" s="196">
        <v>21</v>
      </c>
      <c r="D92" s="196">
        <v>3904</v>
      </c>
      <c r="E92" s="196">
        <v>17200</v>
      </c>
      <c r="F92" s="196">
        <v>5125.96</v>
      </c>
      <c r="G92" s="196">
        <v>2494.71</v>
      </c>
      <c r="H92" s="196">
        <v>768.21</v>
      </c>
      <c r="I92" s="196">
        <v>1863.0399999999997</v>
      </c>
      <c r="J92" s="196">
        <v>793.40000000000009</v>
      </c>
      <c r="K92" s="196">
        <v>455.71000000000004</v>
      </c>
      <c r="L92" s="196">
        <v>121.49</v>
      </c>
      <c r="M92" s="196">
        <v>216.2</v>
      </c>
      <c r="N92" s="196">
        <v>4332.5599999999995</v>
      </c>
      <c r="O92" s="196">
        <v>2039</v>
      </c>
      <c r="P92" s="196">
        <v>646.72</v>
      </c>
      <c r="Q92" s="196">
        <v>1646.84</v>
      </c>
      <c r="R92" s="196">
        <v>0</v>
      </c>
      <c r="S92" s="196">
        <v>0</v>
      </c>
      <c r="T92" s="196"/>
      <c r="U92" s="196">
        <v>692</v>
      </c>
      <c r="V92" s="196">
        <v>580</v>
      </c>
      <c r="W92" s="196">
        <v>112</v>
      </c>
      <c r="X92" s="196">
        <v>2451</v>
      </c>
      <c r="Y92" s="196">
        <v>1893</v>
      </c>
      <c r="Z92" s="196">
        <v>558</v>
      </c>
      <c r="AA92" s="196">
        <v>89</v>
      </c>
      <c r="AB92" s="196">
        <v>-129</v>
      </c>
      <c r="AC92" s="196">
        <v>218</v>
      </c>
      <c r="AD92" s="196">
        <v>30.92</v>
      </c>
      <c r="AE92" s="196">
        <v>14.2</v>
      </c>
      <c r="AF92" s="196">
        <v>16.72</v>
      </c>
      <c r="AG92" s="196">
        <v>0</v>
      </c>
      <c r="AH92" s="196"/>
    </row>
    <row r="93" spans="1:34" ht="28.5">
      <c r="A93" s="310"/>
      <c r="B93" s="196" t="s">
        <v>117</v>
      </c>
      <c r="C93" s="196">
        <v>21</v>
      </c>
      <c r="D93" s="196">
        <v>1501</v>
      </c>
      <c r="E93" s="196">
        <v>6838</v>
      </c>
      <c r="F93" s="196">
        <v>2158.4799999999996</v>
      </c>
      <c r="G93" s="196">
        <v>983.71</v>
      </c>
      <c r="H93" s="196">
        <v>29.56999999999999</v>
      </c>
      <c r="I93" s="196">
        <v>1145.1999999999998</v>
      </c>
      <c r="J93" s="196">
        <v>312.8</v>
      </c>
      <c r="K93" s="196">
        <v>182.71</v>
      </c>
      <c r="L93" s="196">
        <v>10.009999999999991</v>
      </c>
      <c r="M93" s="196">
        <v>120.08</v>
      </c>
      <c r="N93" s="196">
        <v>1845.6799999999998</v>
      </c>
      <c r="O93" s="196">
        <v>801</v>
      </c>
      <c r="P93" s="196">
        <v>19.559999999999999</v>
      </c>
      <c r="Q93" s="196">
        <v>1025.1199999999999</v>
      </c>
      <c r="R93" s="196">
        <v>0</v>
      </c>
      <c r="S93" s="196">
        <v>0</v>
      </c>
      <c r="T93" s="196"/>
      <c r="U93" s="196">
        <v>287</v>
      </c>
      <c r="V93" s="196">
        <v>287</v>
      </c>
      <c r="W93" s="196">
        <v>0</v>
      </c>
      <c r="X93" s="196">
        <v>783</v>
      </c>
      <c r="Y93" s="196">
        <v>783</v>
      </c>
      <c r="Z93" s="196">
        <v>0</v>
      </c>
      <c r="AA93" s="196">
        <v>0</v>
      </c>
      <c r="AB93" s="196">
        <v>-108</v>
      </c>
      <c r="AC93" s="196">
        <v>108</v>
      </c>
      <c r="AD93" s="196">
        <v>-56.72</v>
      </c>
      <c r="AE93" s="196">
        <v>13.72</v>
      </c>
      <c r="AF93" s="196">
        <v>-70.44</v>
      </c>
      <c r="AG93" s="196">
        <v>0</v>
      </c>
      <c r="AH93" s="196" t="s">
        <v>274</v>
      </c>
    </row>
    <row r="94" spans="1:34">
      <c r="A94" s="310"/>
      <c r="B94" s="196" t="s">
        <v>118</v>
      </c>
      <c r="C94" s="196">
        <v>0</v>
      </c>
      <c r="D94" s="196">
        <v>337</v>
      </c>
      <c r="E94" s="196">
        <v>1985</v>
      </c>
      <c r="F94" s="196">
        <v>543.79999999999995</v>
      </c>
      <c r="G94" s="196">
        <v>275</v>
      </c>
      <c r="H94" s="196">
        <v>136.22</v>
      </c>
      <c r="I94" s="196">
        <v>132.57999999999998</v>
      </c>
      <c r="J94" s="196">
        <v>67.400000000000006</v>
      </c>
      <c r="K94" s="196">
        <v>38</v>
      </c>
      <c r="L94" s="196">
        <v>15.92</v>
      </c>
      <c r="M94" s="196">
        <v>13.48</v>
      </c>
      <c r="N94" s="196">
        <v>476.4</v>
      </c>
      <c r="O94" s="196">
        <v>237</v>
      </c>
      <c r="P94" s="196">
        <v>120.3</v>
      </c>
      <c r="Q94" s="196">
        <v>119.1</v>
      </c>
      <c r="R94" s="196">
        <v>0</v>
      </c>
      <c r="S94" s="196">
        <v>0</v>
      </c>
      <c r="T94" s="196"/>
      <c r="U94" s="196">
        <v>36</v>
      </c>
      <c r="V94" s="196">
        <v>26</v>
      </c>
      <c r="W94" s="196">
        <v>10</v>
      </c>
      <c r="X94" s="196">
        <v>253</v>
      </c>
      <c r="Y94" s="196">
        <v>168</v>
      </c>
      <c r="Z94" s="196">
        <v>85</v>
      </c>
      <c r="AA94" s="196">
        <v>67</v>
      </c>
      <c r="AB94" s="196">
        <v>12</v>
      </c>
      <c r="AC94" s="196">
        <v>55</v>
      </c>
      <c r="AD94" s="196">
        <v>55.22</v>
      </c>
      <c r="AE94" s="196">
        <v>5.92</v>
      </c>
      <c r="AF94" s="196">
        <v>49.3</v>
      </c>
      <c r="AG94" s="196">
        <v>0</v>
      </c>
      <c r="AH94" s="196"/>
    </row>
    <row r="95" spans="1:34">
      <c r="A95" s="310"/>
      <c r="B95" s="196" t="s">
        <v>120</v>
      </c>
      <c r="C95" s="196">
        <v>0</v>
      </c>
      <c r="D95" s="196">
        <v>2066</v>
      </c>
      <c r="E95" s="196">
        <v>8377</v>
      </c>
      <c r="F95" s="196">
        <v>2423.6800000000003</v>
      </c>
      <c r="G95" s="196">
        <v>1236</v>
      </c>
      <c r="H95" s="196">
        <v>602.42000000000007</v>
      </c>
      <c r="I95" s="196">
        <v>585.26</v>
      </c>
      <c r="J95" s="196">
        <v>413.2</v>
      </c>
      <c r="K95" s="196">
        <v>235</v>
      </c>
      <c r="L95" s="196">
        <v>95.56</v>
      </c>
      <c r="M95" s="196">
        <v>82.64</v>
      </c>
      <c r="N95" s="196">
        <v>2010.48</v>
      </c>
      <c r="O95" s="196">
        <v>1001</v>
      </c>
      <c r="P95" s="196">
        <v>506.86</v>
      </c>
      <c r="Q95" s="196">
        <v>502.62</v>
      </c>
      <c r="R95" s="196">
        <v>0</v>
      </c>
      <c r="S95" s="196">
        <v>0</v>
      </c>
      <c r="T95" s="196"/>
      <c r="U95" s="196">
        <v>369</v>
      </c>
      <c r="V95" s="196">
        <v>267</v>
      </c>
      <c r="W95" s="196">
        <v>102</v>
      </c>
      <c r="X95" s="196">
        <v>1415</v>
      </c>
      <c r="Y95" s="196">
        <v>942</v>
      </c>
      <c r="Z95" s="196">
        <v>473</v>
      </c>
      <c r="AA95" s="196">
        <v>22</v>
      </c>
      <c r="AB95" s="196">
        <v>-33</v>
      </c>
      <c r="AC95" s="196">
        <v>55</v>
      </c>
      <c r="AD95" s="196">
        <v>32.42</v>
      </c>
      <c r="AE95" s="196">
        <v>-5.44</v>
      </c>
      <c r="AF95" s="196">
        <v>37.86</v>
      </c>
      <c r="AG95" s="196">
        <v>0</v>
      </c>
      <c r="AH95" s="196"/>
    </row>
    <row r="96" spans="1:34">
      <c r="A96" s="310"/>
      <c r="B96" s="196" t="s">
        <v>121</v>
      </c>
      <c r="C96" s="196">
        <v>5</v>
      </c>
      <c r="D96" s="196">
        <v>907</v>
      </c>
      <c r="E96" s="196">
        <v>3589</v>
      </c>
      <c r="F96" s="196">
        <v>1049.6000000000001</v>
      </c>
      <c r="G96" s="196">
        <v>711.5</v>
      </c>
      <c r="H96" s="196">
        <v>239.94</v>
      </c>
      <c r="I96" s="196">
        <v>98.160000000000096</v>
      </c>
      <c r="J96" s="196">
        <v>184.4</v>
      </c>
      <c r="K96" s="196">
        <v>140.5</v>
      </c>
      <c r="L96" s="196">
        <v>33.020000000000003</v>
      </c>
      <c r="M96" s="196">
        <v>10.88</v>
      </c>
      <c r="N96" s="196">
        <v>865.2</v>
      </c>
      <c r="O96" s="196">
        <v>571</v>
      </c>
      <c r="P96" s="196">
        <v>206.92</v>
      </c>
      <c r="Q96" s="196">
        <v>87.280000000000101</v>
      </c>
      <c r="R96" s="196">
        <v>0</v>
      </c>
      <c r="S96" s="196">
        <v>0</v>
      </c>
      <c r="T96" s="196"/>
      <c r="U96" s="196">
        <v>148</v>
      </c>
      <c r="V96" s="196">
        <v>122</v>
      </c>
      <c r="W96" s="196">
        <v>26</v>
      </c>
      <c r="X96" s="196">
        <v>667</v>
      </c>
      <c r="Y96" s="196">
        <v>492</v>
      </c>
      <c r="Z96" s="196">
        <v>175</v>
      </c>
      <c r="AA96" s="196">
        <v>80</v>
      </c>
      <c r="AB96" s="196">
        <v>19</v>
      </c>
      <c r="AC96" s="196">
        <v>61</v>
      </c>
      <c r="AD96" s="196">
        <v>56.44</v>
      </c>
      <c r="AE96" s="196">
        <v>6.52</v>
      </c>
      <c r="AF96" s="196">
        <v>49.92</v>
      </c>
      <c r="AG96" s="196">
        <v>0</v>
      </c>
      <c r="AH96" s="196"/>
    </row>
    <row r="97" spans="1:34">
      <c r="A97" s="310"/>
      <c r="B97" s="196" t="s">
        <v>122</v>
      </c>
      <c r="C97" s="196">
        <v>6</v>
      </c>
      <c r="D97" s="196">
        <v>382</v>
      </c>
      <c r="E97" s="196">
        <v>3682</v>
      </c>
      <c r="F97" s="196">
        <v>963.68</v>
      </c>
      <c r="G97" s="196">
        <v>648.6</v>
      </c>
      <c r="H97" s="196">
        <v>222.13</v>
      </c>
      <c r="I97" s="196">
        <v>92.949999999999918</v>
      </c>
      <c r="J97" s="196">
        <v>80.000000000000014</v>
      </c>
      <c r="K97" s="196">
        <v>61.6</v>
      </c>
      <c r="L97" s="196">
        <v>13.82</v>
      </c>
      <c r="M97" s="196">
        <v>4.5800000000000098</v>
      </c>
      <c r="N97" s="196">
        <v>883.67999999999984</v>
      </c>
      <c r="O97" s="196">
        <v>587</v>
      </c>
      <c r="P97" s="196">
        <v>208.31</v>
      </c>
      <c r="Q97" s="196">
        <v>88.369999999999905</v>
      </c>
      <c r="R97" s="196">
        <v>0</v>
      </c>
      <c r="S97" s="196">
        <v>0</v>
      </c>
      <c r="T97" s="196"/>
      <c r="U97" s="196">
        <v>68</v>
      </c>
      <c r="V97" s="196">
        <v>56</v>
      </c>
      <c r="W97" s="196">
        <v>12</v>
      </c>
      <c r="X97" s="196">
        <v>664</v>
      </c>
      <c r="Y97" s="196">
        <v>492</v>
      </c>
      <c r="Z97" s="196">
        <v>172</v>
      </c>
      <c r="AA97" s="196">
        <v>83</v>
      </c>
      <c r="AB97" s="196">
        <v>6</v>
      </c>
      <c r="AC97" s="196">
        <v>77</v>
      </c>
      <c r="AD97" s="196">
        <v>55.73</v>
      </c>
      <c r="AE97" s="196">
        <v>1.42</v>
      </c>
      <c r="AF97" s="196">
        <v>54.309999999999995</v>
      </c>
      <c r="AG97" s="196">
        <v>0</v>
      </c>
      <c r="AH97" s="196"/>
    </row>
    <row r="98" spans="1:34">
      <c r="A98" s="310"/>
      <c r="B98" s="196" t="s">
        <v>123</v>
      </c>
      <c r="C98" s="196">
        <v>6</v>
      </c>
      <c r="D98" s="196">
        <v>586</v>
      </c>
      <c r="E98" s="196">
        <v>4653</v>
      </c>
      <c r="F98" s="196">
        <v>1237.52</v>
      </c>
      <c r="G98" s="196">
        <v>626.6</v>
      </c>
      <c r="H98" s="196">
        <v>429.34999999999997</v>
      </c>
      <c r="I98" s="196">
        <v>181.57</v>
      </c>
      <c r="J98" s="196">
        <v>120.8</v>
      </c>
      <c r="K98" s="196">
        <v>70.599999999999994</v>
      </c>
      <c r="L98" s="196">
        <v>36.14</v>
      </c>
      <c r="M98" s="196">
        <v>14.06</v>
      </c>
      <c r="N98" s="196">
        <v>1116.72</v>
      </c>
      <c r="O98" s="196">
        <v>556</v>
      </c>
      <c r="P98" s="196">
        <v>393.21</v>
      </c>
      <c r="Q98" s="196">
        <v>167.51</v>
      </c>
      <c r="R98" s="196">
        <v>0</v>
      </c>
      <c r="S98" s="196">
        <v>0</v>
      </c>
      <c r="T98" s="196"/>
      <c r="U98" s="196">
        <v>123</v>
      </c>
      <c r="V98" s="196">
        <v>82</v>
      </c>
      <c r="W98" s="196">
        <v>41</v>
      </c>
      <c r="X98" s="196">
        <v>876</v>
      </c>
      <c r="Y98" s="196">
        <v>515</v>
      </c>
      <c r="Z98" s="196">
        <v>361</v>
      </c>
      <c r="AA98" s="196">
        <v>24</v>
      </c>
      <c r="AB98" s="196">
        <v>-12</v>
      </c>
      <c r="AC98" s="196">
        <v>36</v>
      </c>
      <c r="AD98" s="196">
        <v>32.950000000000003</v>
      </c>
      <c r="AE98" s="196">
        <v>-4.26</v>
      </c>
      <c r="AF98" s="196">
        <v>37.21</v>
      </c>
      <c r="AG98" s="196">
        <v>0</v>
      </c>
      <c r="AH98" s="196"/>
    </row>
    <row r="99" spans="1:34">
      <c r="A99" s="310"/>
      <c r="B99" s="196" t="s">
        <v>124</v>
      </c>
      <c r="C99" s="196">
        <v>10</v>
      </c>
      <c r="D99" s="196">
        <v>4424</v>
      </c>
      <c r="E99" s="196">
        <v>6208</v>
      </c>
      <c r="F99" s="196">
        <v>2394</v>
      </c>
      <c r="G99" s="196">
        <v>1665.45</v>
      </c>
      <c r="H99" s="196">
        <v>591.18000000000006</v>
      </c>
      <c r="I99" s="196">
        <v>137.37000000000012</v>
      </c>
      <c r="J99" s="196">
        <v>890.80000000000018</v>
      </c>
      <c r="K99" s="196">
        <v>677.45</v>
      </c>
      <c r="L99" s="196">
        <v>177.95999999999998</v>
      </c>
      <c r="M99" s="196">
        <v>35.3900000000001</v>
      </c>
      <c r="N99" s="196">
        <v>1503.2</v>
      </c>
      <c r="O99" s="196">
        <v>988</v>
      </c>
      <c r="P99" s="196">
        <v>413.22</v>
      </c>
      <c r="Q99" s="196">
        <v>101.98</v>
      </c>
      <c r="R99" s="196">
        <v>0</v>
      </c>
      <c r="S99" s="196">
        <v>0</v>
      </c>
      <c r="T99" s="196"/>
      <c r="U99" s="196">
        <v>743</v>
      </c>
      <c r="V99" s="196">
        <v>600</v>
      </c>
      <c r="W99" s="196">
        <v>143</v>
      </c>
      <c r="X99" s="196">
        <v>1226</v>
      </c>
      <c r="Y99" s="196">
        <v>867</v>
      </c>
      <c r="Z99" s="196">
        <v>359</v>
      </c>
      <c r="AA99" s="196">
        <v>163</v>
      </c>
      <c r="AB99" s="196">
        <v>80</v>
      </c>
      <c r="AC99" s="196">
        <v>83</v>
      </c>
      <c r="AD99" s="196">
        <v>124.63</v>
      </c>
      <c r="AE99" s="196">
        <v>32.409999999999997</v>
      </c>
      <c r="AF99" s="196">
        <v>92.22</v>
      </c>
      <c r="AG99" s="196">
        <v>0</v>
      </c>
      <c r="AH99" s="196"/>
    </row>
    <row r="100" spans="1:34">
      <c r="A100" s="310" t="s">
        <v>125</v>
      </c>
      <c r="B100" s="196" t="s">
        <v>126</v>
      </c>
      <c r="C100" s="196">
        <v>116</v>
      </c>
      <c r="D100" s="196">
        <v>13490</v>
      </c>
      <c r="E100" s="196">
        <v>83355</v>
      </c>
      <c r="F100" s="196">
        <v>23329.040000000001</v>
      </c>
      <c r="G100" s="196">
        <v>13509.150000000001</v>
      </c>
      <c r="H100" s="196">
        <v>5617.6799999999994</v>
      </c>
      <c r="I100" s="196">
        <v>4202.21</v>
      </c>
      <c r="J100" s="196">
        <v>2767.6</v>
      </c>
      <c r="K100" s="196">
        <v>1888.1500000000005</v>
      </c>
      <c r="L100" s="196">
        <v>557.68999999999994</v>
      </c>
      <c r="M100" s="196">
        <v>321.76</v>
      </c>
      <c r="N100" s="196">
        <v>20561.439999999995</v>
      </c>
      <c r="O100" s="196">
        <v>11621</v>
      </c>
      <c r="P100" s="196">
        <v>5059.99</v>
      </c>
      <c r="Q100" s="196">
        <v>3880.45</v>
      </c>
      <c r="R100" s="196">
        <v>0</v>
      </c>
      <c r="S100" s="196">
        <v>0</v>
      </c>
      <c r="T100" s="196"/>
      <c r="U100" s="196">
        <v>2254</v>
      </c>
      <c r="V100" s="196">
        <v>1768</v>
      </c>
      <c r="W100" s="196">
        <v>486</v>
      </c>
      <c r="X100" s="196">
        <v>15078</v>
      </c>
      <c r="Y100" s="196">
        <v>10541</v>
      </c>
      <c r="Z100" s="196">
        <v>4537</v>
      </c>
      <c r="AA100" s="196">
        <v>1056</v>
      </c>
      <c r="AB100" s="196">
        <v>126</v>
      </c>
      <c r="AC100" s="196">
        <v>930</v>
      </c>
      <c r="AD100" s="196">
        <v>738.83</v>
      </c>
      <c r="AE100" s="196">
        <v>65.839999999999989</v>
      </c>
      <c r="AF100" s="196">
        <v>672.99</v>
      </c>
      <c r="AG100" s="196">
        <v>0</v>
      </c>
      <c r="AH100" s="196"/>
    </row>
    <row r="101" spans="1:34" ht="28.5">
      <c r="A101" s="310"/>
      <c r="B101" s="196" t="s">
        <v>223</v>
      </c>
      <c r="C101" s="196">
        <v>39</v>
      </c>
      <c r="D101" s="196">
        <v>4098</v>
      </c>
      <c r="E101" s="196">
        <v>28581</v>
      </c>
      <c r="F101" s="196">
        <v>8106.68</v>
      </c>
      <c r="G101" s="196">
        <v>3873.95</v>
      </c>
      <c r="H101" s="196">
        <v>1421.6100000000001</v>
      </c>
      <c r="I101" s="196">
        <v>2811.1200000000003</v>
      </c>
      <c r="J101" s="196">
        <v>843</v>
      </c>
      <c r="K101" s="196">
        <v>489.95</v>
      </c>
      <c r="L101" s="196">
        <v>145.18</v>
      </c>
      <c r="M101" s="196">
        <v>207.87</v>
      </c>
      <c r="N101" s="196">
        <v>7263.68</v>
      </c>
      <c r="O101" s="196">
        <v>3384</v>
      </c>
      <c r="P101" s="196">
        <v>1276.43</v>
      </c>
      <c r="Q101" s="196">
        <v>2603.25</v>
      </c>
      <c r="R101" s="196">
        <v>0</v>
      </c>
      <c r="S101" s="196">
        <v>0</v>
      </c>
      <c r="T101" s="196"/>
      <c r="U101" s="196">
        <v>629</v>
      </c>
      <c r="V101" s="196">
        <v>496</v>
      </c>
      <c r="W101" s="196">
        <v>133</v>
      </c>
      <c r="X101" s="196">
        <v>4266</v>
      </c>
      <c r="Y101" s="196">
        <v>3166</v>
      </c>
      <c r="Z101" s="196">
        <v>1100</v>
      </c>
      <c r="AA101" s="196">
        <v>242</v>
      </c>
      <c r="AB101" s="196">
        <v>-6</v>
      </c>
      <c r="AC101" s="196">
        <v>248</v>
      </c>
      <c r="AD101" s="196">
        <v>158.56</v>
      </c>
      <c r="AE101" s="196">
        <v>12.13</v>
      </c>
      <c r="AF101" s="196">
        <v>146.43</v>
      </c>
      <c r="AG101" s="196">
        <v>0</v>
      </c>
      <c r="AH101" s="196"/>
    </row>
    <row r="102" spans="1:34" ht="28.5">
      <c r="A102" s="310"/>
      <c r="B102" s="196" t="s">
        <v>127</v>
      </c>
      <c r="C102" s="196">
        <v>39</v>
      </c>
      <c r="D102" s="196">
        <v>787</v>
      </c>
      <c r="E102" s="196">
        <v>5662</v>
      </c>
      <c r="F102" s="196">
        <v>1943.92</v>
      </c>
      <c r="G102" s="196">
        <v>757.95</v>
      </c>
      <c r="H102" s="196">
        <v>39.33</v>
      </c>
      <c r="I102" s="196">
        <v>1146.6400000000001</v>
      </c>
      <c r="J102" s="196">
        <v>180.8</v>
      </c>
      <c r="K102" s="196">
        <v>111.95</v>
      </c>
      <c r="L102" s="196">
        <v>5.8899999999999988</v>
      </c>
      <c r="M102" s="196">
        <v>62.96</v>
      </c>
      <c r="N102" s="196">
        <v>1763.1200000000001</v>
      </c>
      <c r="O102" s="196">
        <v>646</v>
      </c>
      <c r="P102" s="196">
        <v>33.44</v>
      </c>
      <c r="Q102" s="196">
        <v>1083.68</v>
      </c>
      <c r="R102" s="196">
        <v>0</v>
      </c>
      <c r="S102" s="196">
        <v>0</v>
      </c>
      <c r="T102" s="196"/>
      <c r="U102" s="196">
        <v>113</v>
      </c>
      <c r="V102" s="196">
        <v>113</v>
      </c>
      <c r="W102" s="196">
        <v>0</v>
      </c>
      <c r="X102" s="196">
        <v>728</v>
      </c>
      <c r="Y102" s="196">
        <v>728</v>
      </c>
      <c r="Z102" s="196">
        <v>0</v>
      </c>
      <c r="AA102" s="196">
        <v>0</v>
      </c>
      <c r="AB102" s="196">
        <v>-1</v>
      </c>
      <c r="AC102" s="196">
        <v>1</v>
      </c>
      <c r="AD102" s="196">
        <v>-43.72</v>
      </c>
      <c r="AE102" s="196">
        <v>5.84</v>
      </c>
      <c r="AF102" s="196">
        <v>-49.56</v>
      </c>
      <c r="AG102" s="196">
        <v>0</v>
      </c>
      <c r="AH102" s="196" t="s">
        <v>274</v>
      </c>
    </row>
    <row r="103" spans="1:34">
      <c r="A103" s="310"/>
      <c r="B103" s="196" t="s">
        <v>130</v>
      </c>
      <c r="C103" s="196">
        <v>0</v>
      </c>
      <c r="D103" s="196">
        <v>1752</v>
      </c>
      <c r="E103" s="196">
        <v>10883</v>
      </c>
      <c r="F103" s="196">
        <v>2962.32</v>
      </c>
      <c r="G103" s="196">
        <v>1500</v>
      </c>
      <c r="H103" s="196">
        <v>739.26</v>
      </c>
      <c r="I103" s="196">
        <v>723.06000000000006</v>
      </c>
      <c r="J103" s="196">
        <v>350.4</v>
      </c>
      <c r="K103" s="196">
        <v>200</v>
      </c>
      <c r="L103" s="196">
        <v>80.319999999999993</v>
      </c>
      <c r="M103" s="196">
        <v>70.08</v>
      </c>
      <c r="N103" s="196">
        <v>2611.92</v>
      </c>
      <c r="O103" s="196">
        <v>1300</v>
      </c>
      <c r="P103" s="196">
        <v>658.94</v>
      </c>
      <c r="Q103" s="196">
        <v>652.98</v>
      </c>
      <c r="R103" s="196">
        <v>0</v>
      </c>
      <c r="S103" s="196">
        <v>0</v>
      </c>
      <c r="T103" s="196"/>
      <c r="U103" s="196">
        <v>272</v>
      </c>
      <c r="V103" s="196">
        <v>197</v>
      </c>
      <c r="W103" s="196">
        <v>75</v>
      </c>
      <c r="X103" s="196">
        <v>1775</v>
      </c>
      <c r="Y103" s="196">
        <v>1181</v>
      </c>
      <c r="Z103" s="196">
        <v>594</v>
      </c>
      <c r="AA103" s="196">
        <v>100</v>
      </c>
      <c r="AB103" s="196">
        <v>3</v>
      </c>
      <c r="AC103" s="196">
        <v>97</v>
      </c>
      <c r="AD103" s="196">
        <v>92.26</v>
      </c>
      <c r="AE103" s="196">
        <v>5.32</v>
      </c>
      <c r="AF103" s="196">
        <v>86.94</v>
      </c>
      <c r="AG103" s="196">
        <v>0</v>
      </c>
      <c r="AH103" s="196"/>
    </row>
    <row r="104" spans="1:34">
      <c r="A104" s="310"/>
      <c r="B104" s="196" t="s">
        <v>131</v>
      </c>
      <c r="C104" s="196">
        <v>0</v>
      </c>
      <c r="D104" s="196">
        <v>1559</v>
      </c>
      <c r="E104" s="196">
        <v>12036</v>
      </c>
      <c r="F104" s="196">
        <v>3200.44</v>
      </c>
      <c r="G104" s="196">
        <v>1616</v>
      </c>
      <c r="H104" s="196">
        <v>643.02</v>
      </c>
      <c r="I104" s="196">
        <v>941.42000000000007</v>
      </c>
      <c r="J104" s="196">
        <v>311.8</v>
      </c>
      <c r="K104" s="196">
        <v>178</v>
      </c>
      <c r="L104" s="196">
        <v>58.97</v>
      </c>
      <c r="M104" s="196">
        <v>74.83</v>
      </c>
      <c r="N104" s="196">
        <v>2888.64</v>
      </c>
      <c r="O104" s="196">
        <v>1438</v>
      </c>
      <c r="P104" s="196">
        <v>584.04999999999995</v>
      </c>
      <c r="Q104" s="196">
        <v>866.59</v>
      </c>
      <c r="R104" s="196">
        <v>0</v>
      </c>
      <c r="S104" s="196">
        <v>0</v>
      </c>
      <c r="T104" s="196"/>
      <c r="U104" s="196">
        <v>244</v>
      </c>
      <c r="V104" s="196">
        <v>186</v>
      </c>
      <c r="W104" s="196">
        <v>58</v>
      </c>
      <c r="X104" s="196">
        <v>1763</v>
      </c>
      <c r="Y104" s="196">
        <v>1257</v>
      </c>
      <c r="Z104" s="196">
        <v>506</v>
      </c>
      <c r="AA104" s="196">
        <v>142</v>
      </c>
      <c r="AB104" s="196">
        <v>-8</v>
      </c>
      <c r="AC104" s="196">
        <v>150</v>
      </c>
      <c r="AD104" s="196">
        <v>110.02</v>
      </c>
      <c r="AE104" s="196">
        <v>0.97</v>
      </c>
      <c r="AF104" s="196">
        <v>109.05</v>
      </c>
      <c r="AG104" s="196">
        <v>0</v>
      </c>
      <c r="AH104" s="196"/>
    </row>
    <row r="105" spans="1:34">
      <c r="A105" s="310"/>
      <c r="B105" s="196" t="s">
        <v>132</v>
      </c>
      <c r="C105" s="196">
        <v>5</v>
      </c>
      <c r="D105" s="196">
        <v>497</v>
      </c>
      <c r="E105" s="196">
        <v>3981</v>
      </c>
      <c r="F105" s="196">
        <v>1057.8400000000001</v>
      </c>
      <c r="G105" s="196">
        <v>536</v>
      </c>
      <c r="H105" s="196">
        <v>366.59000000000003</v>
      </c>
      <c r="I105" s="196">
        <v>155.25</v>
      </c>
      <c r="J105" s="196">
        <v>102.4</v>
      </c>
      <c r="K105" s="196">
        <v>60</v>
      </c>
      <c r="L105" s="196">
        <v>30.47</v>
      </c>
      <c r="M105" s="196">
        <v>11.93</v>
      </c>
      <c r="N105" s="196">
        <v>955.44</v>
      </c>
      <c r="O105" s="196">
        <v>476</v>
      </c>
      <c r="P105" s="196">
        <v>336.12</v>
      </c>
      <c r="Q105" s="196">
        <v>143.32</v>
      </c>
      <c r="R105" s="196">
        <v>0</v>
      </c>
      <c r="S105" s="196">
        <v>0</v>
      </c>
      <c r="T105" s="196"/>
      <c r="U105" s="196">
        <v>92</v>
      </c>
      <c r="V105" s="196">
        <v>61</v>
      </c>
      <c r="W105" s="196">
        <v>31</v>
      </c>
      <c r="X105" s="196">
        <v>808</v>
      </c>
      <c r="Y105" s="196">
        <v>475</v>
      </c>
      <c r="Z105" s="196">
        <v>333</v>
      </c>
      <c r="AA105" s="196">
        <v>0</v>
      </c>
      <c r="AB105" s="196">
        <v>-1</v>
      </c>
      <c r="AC105" s="196">
        <v>1</v>
      </c>
      <c r="AD105" s="196">
        <v>2.59</v>
      </c>
      <c r="AE105" s="196">
        <v>-0.53</v>
      </c>
      <c r="AF105" s="196">
        <v>3.12</v>
      </c>
      <c r="AG105" s="196">
        <v>0</v>
      </c>
      <c r="AH105" s="196"/>
    </row>
    <row r="106" spans="1:34">
      <c r="A106" s="310"/>
      <c r="B106" s="196" t="s">
        <v>133</v>
      </c>
      <c r="C106" s="196">
        <v>13</v>
      </c>
      <c r="D106" s="196">
        <v>1162</v>
      </c>
      <c r="E106" s="196">
        <v>7499</v>
      </c>
      <c r="F106" s="196">
        <v>2140.6799999999998</v>
      </c>
      <c r="G106" s="196">
        <v>1081</v>
      </c>
      <c r="H106" s="196">
        <v>768.91</v>
      </c>
      <c r="I106" s="196">
        <v>290.77</v>
      </c>
      <c r="J106" s="196">
        <v>240.20000000000002</v>
      </c>
      <c r="K106" s="196">
        <v>145</v>
      </c>
      <c r="L106" s="196">
        <v>69.36</v>
      </c>
      <c r="M106" s="196">
        <v>25.84</v>
      </c>
      <c r="N106" s="196">
        <v>1900.48</v>
      </c>
      <c r="O106" s="196">
        <v>936</v>
      </c>
      <c r="P106" s="196">
        <v>699.55</v>
      </c>
      <c r="Q106" s="196">
        <v>264.93</v>
      </c>
      <c r="R106" s="196">
        <v>0</v>
      </c>
      <c r="S106" s="196">
        <v>0</v>
      </c>
      <c r="T106" s="196"/>
      <c r="U106" s="196">
        <v>205</v>
      </c>
      <c r="V106" s="196">
        <v>141</v>
      </c>
      <c r="W106" s="196">
        <v>64</v>
      </c>
      <c r="X106" s="196">
        <v>1605</v>
      </c>
      <c r="Y106" s="196">
        <v>895</v>
      </c>
      <c r="Z106" s="196">
        <v>710</v>
      </c>
      <c r="AA106" s="196">
        <v>37</v>
      </c>
      <c r="AB106" s="196">
        <v>4</v>
      </c>
      <c r="AC106" s="196">
        <v>33</v>
      </c>
      <c r="AD106" s="196">
        <v>2.91</v>
      </c>
      <c r="AE106" s="196">
        <v>5.36</v>
      </c>
      <c r="AF106" s="196">
        <v>-2.4500000000000002</v>
      </c>
      <c r="AG106" s="196">
        <v>0</v>
      </c>
      <c r="AH106" s="196"/>
    </row>
    <row r="107" spans="1:34">
      <c r="A107" s="310"/>
      <c r="B107" s="196" t="s">
        <v>134</v>
      </c>
      <c r="C107" s="196">
        <v>11</v>
      </c>
      <c r="D107" s="196">
        <v>1389</v>
      </c>
      <c r="E107" s="196">
        <v>7812</v>
      </c>
      <c r="F107" s="196">
        <v>2159.2799999999997</v>
      </c>
      <c r="G107" s="196">
        <v>1461.6</v>
      </c>
      <c r="H107" s="196">
        <v>561.57999999999993</v>
      </c>
      <c r="I107" s="196">
        <v>136.1</v>
      </c>
      <c r="J107" s="196">
        <v>284.39999999999998</v>
      </c>
      <c r="K107" s="196">
        <v>217.6</v>
      </c>
      <c r="L107" s="196">
        <v>55.69</v>
      </c>
      <c r="M107" s="196">
        <v>11.11</v>
      </c>
      <c r="N107" s="196">
        <v>1874.8799999999999</v>
      </c>
      <c r="O107" s="196">
        <v>1244</v>
      </c>
      <c r="P107" s="196">
        <v>505.89</v>
      </c>
      <c r="Q107" s="196">
        <v>124.99</v>
      </c>
      <c r="R107" s="196">
        <v>0</v>
      </c>
      <c r="S107" s="196">
        <v>0</v>
      </c>
      <c r="T107" s="196"/>
      <c r="U107" s="196">
        <v>257</v>
      </c>
      <c r="V107" s="196">
        <v>208</v>
      </c>
      <c r="W107" s="196">
        <v>49</v>
      </c>
      <c r="X107" s="196">
        <v>1573</v>
      </c>
      <c r="Y107" s="196">
        <v>1121</v>
      </c>
      <c r="Z107" s="196">
        <v>452</v>
      </c>
      <c r="AA107" s="196">
        <v>109</v>
      </c>
      <c r="AB107" s="196">
        <v>10</v>
      </c>
      <c r="AC107" s="196">
        <v>99</v>
      </c>
      <c r="AD107" s="196">
        <v>84.18</v>
      </c>
      <c r="AE107" s="196">
        <v>6.29</v>
      </c>
      <c r="AF107" s="196">
        <v>77.89</v>
      </c>
      <c r="AG107" s="196">
        <v>0</v>
      </c>
      <c r="AH107" s="196"/>
    </row>
    <row r="108" spans="1:34">
      <c r="A108" s="310"/>
      <c r="B108" s="196" t="s">
        <v>135</v>
      </c>
      <c r="C108" s="196">
        <v>3</v>
      </c>
      <c r="D108" s="196">
        <v>852</v>
      </c>
      <c r="E108" s="196">
        <v>3195</v>
      </c>
      <c r="F108" s="196">
        <v>939</v>
      </c>
      <c r="G108" s="196">
        <v>639.79999999999995</v>
      </c>
      <c r="H108" s="196">
        <v>241.26</v>
      </c>
      <c r="I108" s="196">
        <v>57.940000000000005</v>
      </c>
      <c r="J108" s="196">
        <v>172.20000000000002</v>
      </c>
      <c r="K108" s="196">
        <v>130.80000000000001</v>
      </c>
      <c r="L108" s="196">
        <v>34.58</v>
      </c>
      <c r="M108" s="196">
        <v>6.8200000000000101</v>
      </c>
      <c r="N108" s="196">
        <v>766.80000000000007</v>
      </c>
      <c r="O108" s="196">
        <v>509</v>
      </c>
      <c r="P108" s="196">
        <v>206.68</v>
      </c>
      <c r="Q108" s="196">
        <v>51.12</v>
      </c>
      <c r="R108" s="196">
        <v>0</v>
      </c>
      <c r="S108" s="196">
        <v>0</v>
      </c>
      <c r="T108" s="196"/>
      <c r="U108" s="196">
        <v>138</v>
      </c>
      <c r="V108" s="196">
        <v>111</v>
      </c>
      <c r="W108" s="196">
        <v>27</v>
      </c>
      <c r="X108" s="196">
        <v>606</v>
      </c>
      <c r="Y108" s="196">
        <v>432</v>
      </c>
      <c r="Z108" s="196">
        <v>174</v>
      </c>
      <c r="AA108" s="196">
        <v>80</v>
      </c>
      <c r="AB108" s="196">
        <v>21</v>
      </c>
      <c r="AC108" s="196">
        <v>59</v>
      </c>
      <c r="AD108" s="196">
        <v>57.06</v>
      </c>
      <c r="AE108" s="196">
        <v>6.38</v>
      </c>
      <c r="AF108" s="196">
        <v>50.68</v>
      </c>
      <c r="AG108" s="196">
        <v>0</v>
      </c>
      <c r="AH108" s="196"/>
    </row>
    <row r="109" spans="1:34">
      <c r="A109" s="310"/>
      <c r="B109" s="196" t="s">
        <v>136</v>
      </c>
      <c r="C109" s="196">
        <v>9</v>
      </c>
      <c r="D109" s="196">
        <v>1259</v>
      </c>
      <c r="E109" s="196">
        <v>6244</v>
      </c>
      <c r="F109" s="196">
        <v>1755.7600000000002</v>
      </c>
      <c r="G109" s="196">
        <v>1191.4000000000001</v>
      </c>
      <c r="H109" s="196">
        <v>454.39000000000004</v>
      </c>
      <c r="I109" s="196">
        <v>109.97</v>
      </c>
      <c r="J109" s="196">
        <v>257.2</v>
      </c>
      <c r="K109" s="196">
        <v>196.4</v>
      </c>
      <c r="L109" s="196">
        <v>50.73</v>
      </c>
      <c r="M109" s="196">
        <v>10.07</v>
      </c>
      <c r="N109" s="196">
        <v>1498.5600000000002</v>
      </c>
      <c r="O109" s="196">
        <v>995</v>
      </c>
      <c r="P109" s="196">
        <v>403.66</v>
      </c>
      <c r="Q109" s="196">
        <v>99.9</v>
      </c>
      <c r="R109" s="196">
        <v>0</v>
      </c>
      <c r="S109" s="196">
        <v>0</v>
      </c>
      <c r="T109" s="196"/>
      <c r="U109" s="196">
        <v>205</v>
      </c>
      <c r="V109" s="196">
        <v>166</v>
      </c>
      <c r="W109" s="196">
        <v>39</v>
      </c>
      <c r="X109" s="196">
        <v>1230</v>
      </c>
      <c r="Y109" s="196">
        <v>876</v>
      </c>
      <c r="Z109" s="196">
        <v>354</v>
      </c>
      <c r="AA109" s="196">
        <v>123</v>
      </c>
      <c r="AB109" s="196">
        <v>32</v>
      </c>
      <c r="AC109" s="196">
        <v>91</v>
      </c>
      <c r="AD109" s="196">
        <v>87.79</v>
      </c>
      <c r="AE109" s="196">
        <v>10.130000000000001</v>
      </c>
      <c r="AF109" s="196">
        <v>77.660000000000011</v>
      </c>
      <c r="AG109" s="196">
        <v>0</v>
      </c>
      <c r="AH109" s="196"/>
    </row>
    <row r="110" spans="1:34">
      <c r="A110" s="310"/>
      <c r="B110" s="196" t="s">
        <v>137</v>
      </c>
      <c r="C110" s="196">
        <v>9</v>
      </c>
      <c r="D110" s="196">
        <v>788</v>
      </c>
      <c r="E110" s="196">
        <v>6251</v>
      </c>
      <c r="F110" s="196">
        <v>1663.2400000000002</v>
      </c>
      <c r="G110" s="196">
        <v>1121.4000000000001</v>
      </c>
      <c r="H110" s="196">
        <v>382.36</v>
      </c>
      <c r="I110" s="196">
        <v>159.48000000000002</v>
      </c>
      <c r="J110" s="196">
        <v>163.00000000000003</v>
      </c>
      <c r="K110" s="196">
        <v>125.4</v>
      </c>
      <c r="L110" s="196">
        <v>28.14</v>
      </c>
      <c r="M110" s="196">
        <v>9.4600000000000009</v>
      </c>
      <c r="N110" s="196">
        <v>1500.24</v>
      </c>
      <c r="O110" s="196">
        <v>996</v>
      </c>
      <c r="P110" s="196">
        <v>354.22</v>
      </c>
      <c r="Q110" s="196">
        <v>150.02000000000001</v>
      </c>
      <c r="R110" s="196">
        <v>0</v>
      </c>
      <c r="S110" s="196">
        <v>0</v>
      </c>
      <c r="T110" s="196"/>
      <c r="U110" s="196">
        <v>138</v>
      </c>
      <c r="V110" s="196">
        <v>114</v>
      </c>
      <c r="W110" s="196">
        <v>24</v>
      </c>
      <c r="X110" s="196">
        <v>1170</v>
      </c>
      <c r="Y110" s="196">
        <v>865</v>
      </c>
      <c r="Z110" s="196">
        <v>305</v>
      </c>
      <c r="AA110" s="196">
        <v>117</v>
      </c>
      <c r="AB110" s="196">
        <v>12</v>
      </c>
      <c r="AC110" s="196">
        <v>105</v>
      </c>
      <c r="AD110" s="196">
        <v>78.760000000000005</v>
      </c>
      <c r="AE110" s="196">
        <v>3.54</v>
      </c>
      <c r="AF110" s="196">
        <v>75.22</v>
      </c>
      <c r="AG110" s="196">
        <v>0</v>
      </c>
      <c r="AH110" s="196"/>
    </row>
    <row r="111" spans="1:34">
      <c r="A111" s="310"/>
      <c r="B111" s="196" t="s">
        <v>138</v>
      </c>
      <c r="C111" s="196">
        <v>9</v>
      </c>
      <c r="D111" s="196">
        <v>1090</v>
      </c>
      <c r="E111" s="196">
        <v>5293</v>
      </c>
      <c r="F111" s="196">
        <v>1545</v>
      </c>
      <c r="G111" s="196">
        <v>1008.2</v>
      </c>
      <c r="H111" s="196">
        <v>433.14000000000004</v>
      </c>
      <c r="I111" s="196">
        <v>103.6599999999999</v>
      </c>
      <c r="J111" s="196">
        <v>223.4</v>
      </c>
      <c r="K111" s="196">
        <v>170.20000000000002</v>
      </c>
      <c r="L111" s="196">
        <v>44.48</v>
      </c>
      <c r="M111" s="196">
        <v>8.7200000000000006</v>
      </c>
      <c r="N111" s="196">
        <v>1321.6</v>
      </c>
      <c r="O111" s="196">
        <v>838</v>
      </c>
      <c r="P111" s="196">
        <v>388.66</v>
      </c>
      <c r="Q111" s="196">
        <v>94.939999999999898</v>
      </c>
      <c r="R111" s="196">
        <v>0</v>
      </c>
      <c r="S111" s="196">
        <v>0</v>
      </c>
      <c r="T111" s="196"/>
      <c r="U111" s="196">
        <v>188</v>
      </c>
      <c r="V111" s="196">
        <v>154</v>
      </c>
      <c r="W111" s="196">
        <v>34</v>
      </c>
      <c r="X111" s="196">
        <v>1013</v>
      </c>
      <c r="Y111" s="196">
        <v>698</v>
      </c>
      <c r="Z111" s="196">
        <v>315</v>
      </c>
      <c r="AA111" s="196">
        <v>129</v>
      </c>
      <c r="AB111" s="196">
        <v>17</v>
      </c>
      <c r="AC111" s="196">
        <v>112</v>
      </c>
      <c r="AD111" s="196">
        <v>111.34</v>
      </c>
      <c r="AE111" s="196">
        <v>9.68</v>
      </c>
      <c r="AF111" s="196">
        <v>101.66</v>
      </c>
      <c r="AG111" s="196">
        <v>0</v>
      </c>
      <c r="AH111" s="196"/>
    </row>
    <row r="112" spans="1:34">
      <c r="A112" s="310"/>
      <c r="B112" s="196" t="s">
        <v>139</v>
      </c>
      <c r="C112" s="196">
        <v>2</v>
      </c>
      <c r="D112" s="196">
        <v>420</v>
      </c>
      <c r="E112" s="196">
        <v>1695</v>
      </c>
      <c r="F112" s="196">
        <v>492</v>
      </c>
      <c r="G112" s="196">
        <v>252.2</v>
      </c>
      <c r="H112" s="196">
        <v>192.4</v>
      </c>
      <c r="I112" s="196">
        <v>47.4</v>
      </c>
      <c r="J112" s="196">
        <v>85.2</v>
      </c>
      <c r="K112" s="196">
        <v>49.2</v>
      </c>
      <c r="L112" s="196">
        <v>29.28</v>
      </c>
      <c r="M112" s="196">
        <v>6.72</v>
      </c>
      <c r="N112" s="196">
        <v>406.8</v>
      </c>
      <c r="O112" s="196">
        <v>203</v>
      </c>
      <c r="P112" s="196">
        <v>163.12</v>
      </c>
      <c r="Q112" s="196">
        <v>40.68</v>
      </c>
      <c r="R112" s="196">
        <v>0</v>
      </c>
      <c r="S112" s="196">
        <v>0</v>
      </c>
      <c r="T112" s="196"/>
      <c r="U112" s="196">
        <v>73</v>
      </c>
      <c r="V112" s="196">
        <v>46</v>
      </c>
      <c r="W112" s="196">
        <v>27</v>
      </c>
      <c r="X112" s="196">
        <v>342</v>
      </c>
      <c r="Y112" s="196">
        <v>190</v>
      </c>
      <c r="Z112" s="196">
        <v>152</v>
      </c>
      <c r="AA112" s="196">
        <v>13</v>
      </c>
      <c r="AB112" s="196">
        <v>3</v>
      </c>
      <c r="AC112" s="196">
        <v>10</v>
      </c>
      <c r="AD112" s="196">
        <v>16.600000000000001</v>
      </c>
      <c r="AE112" s="196">
        <v>2.48</v>
      </c>
      <c r="AF112" s="196">
        <v>14.120000000000001</v>
      </c>
      <c r="AG112" s="196">
        <v>0</v>
      </c>
      <c r="AH112" s="196"/>
    </row>
    <row r="113" spans="1:34">
      <c r="A113" s="310"/>
      <c r="B113" s="200" t="s">
        <v>140</v>
      </c>
      <c r="C113" s="196">
        <v>16</v>
      </c>
      <c r="D113" s="196">
        <v>1935</v>
      </c>
      <c r="E113" s="196">
        <v>12804</v>
      </c>
      <c r="F113" s="196">
        <v>3469.56</v>
      </c>
      <c r="G113" s="196">
        <v>2343.6</v>
      </c>
      <c r="H113" s="196">
        <v>795.43999999999994</v>
      </c>
      <c r="I113" s="196">
        <v>330.52</v>
      </c>
      <c r="J113" s="196">
        <v>396.6</v>
      </c>
      <c r="K113" s="196">
        <v>303.60000000000002</v>
      </c>
      <c r="L113" s="196">
        <v>69.78</v>
      </c>
      <c r="M113" s="196">
        <v>23.22</v>
      </c>
      <c r="N113" s="196">
        <v>3072.96</v>
      </c>
      <c r="O113" s="196">
        <v>2040</v>
      </c>
      <c r="P113" s="196">
        <v>725.66</v>
      </c>
      <c r="Q113" s="196">
        <v>307.3</v>
      </c>
      <c r="R113" s="196">
        <v>0</v>
      </c>
      <c r="S113" s="196">
        <v>0</v>
      </c>
      <c r="T113" s="196"/>
      <c r="U113" s="196">
        <v>329</v>
      </c>
      <c r="V113" s="196">
        <v>271</v>
      </c>
      <c r="W113" s="196">
        <v>58</v>
      </c>
      <c r="X113" s="196">
        <v>2465</v>
      </c>
      <c r="Y113" s="196">
        <v>1823</v>
      </c>
      <c r="Z113" s="196">
        <v>642</v>
      </c>
      <c r="AA113" s="196">
        <v>206</v>
      </c>
      <c r="AB113" s="196">
        <v>34</v>
      </c>
      <c r="AC113" s="196">
        <v>172</v>
      </c>
      <c r="AD113" s="196">
        <v>139.04</v>
      </c>
      <c r="AE113" s="196">
        <v>10.38</v>
      </c>
      <c r="AF113" s="196">
        <v>128.66</v>
      </c>
      <c r="AG113" s="196">
        <v>0</v>
      </c>
      <c r="AH113" s="196"/>
    </row>
    <row r="114" spans="1:34">
      <c r="A114" s="310" t="s">
        <v>141</v>
      </c>
      <c r="B114" s="196" t="s">
        <v>142</v>
      </c>
      <c r="C114" s="196">
        <v>78</v>
      </c>
      <c r="D114" s="196">
        <v>15506</v>
      </c>
      <c r="E114" s="196">
        <v>53125</v>
      </c>
      <c r="F114" s="196">
        <v>16313.760000000002</v>
      </c>
      <c r="G114" s="196">
        <v>8802.59</v>
      </c>
      <c r="H114" s="196">
        <v>3640.8499999999995</v>
      </c>
      <c r="I114" s="196">
        <v>3870.3199999999988</v>
      </c>
      <c r="J114" s="196">
        <v>3147.9999999999995</v>
      </c>
      <c r="K114" s="196">
        <v>2044.5900000000001</v>
      </c>
      <c r="L114" s="196">
        <v>680.86</v>
      </c>
      <c r="M114" s="196">
        <v>422.55</v>
      </c>
      <c r="N114" s="196">
        <v>13165.759999999998</v>
      </c>
      <c r="O114" s="196">
        <v>6758</v>
      </c>
      <c r="P114" s="196">
        <v>2959.99</v>
      </c>
      <c r="Q114" s="196">
        <v>3447.77</v>
      </c>
      <c r="R114" s="196">
        <v>0</v>
      </c>
      <c r="S114" s="196">
        <v>0</v>
      </c>
      <c r="T114" s="196"/>
      <c r="U114" s="196">
        <v>2521</v>
      </c>
      <c r="V114" s="196">
        <v>1926</v>
      </c>
      <c r="W114" s="196">
        <v>595</v>
      </c>
      <c r="X114" s="196">
        <v>8394</v>
      </c>
      <c r="Y114" s="196">
        <v>5908</v>
      </c>
      <c r="Z114" s="196">
        <v>2486</v>
      </c>
      <c r="AA114" s="196">
        <v>803</v>
      </c>
      <c r="AB114" s="196">
        <v>124</v>
      </c>
      <c r="AC114" s="196">
        <v>679</v>
      </c>
      <c r="AD114" s="196">
        <v>725.43999999999994</v>
      </c>
      <c r="AE114" s="196">
        <v>80.449999999999989</v>
      </c>
      <c r="AF114" s="196">
        <v>644.98999999999978</v>
      </c>
      <c r="AG114" s="196">
        <v>0</v>
      </c>
      <c r="AH114" s="196"/>
    </row>
    <row r="115" spans="1:34" ht="28.5">
      <c r="A115" s="310"/>
      <c r="B115" s="196" t="s">
        <v>222</v>
      </c>
      <c r="C115" s="196">
        <v>33</v>
      </c>
      <c r="D115" s="196">
        <v>4123</v>
      </c>
      <c r="E115" s="196">
        <v>23406</v>
      </c>
      <c r="F115" s="196">
        <v>6877.5999999999995</v>
      </c>
      <c r="G115" s="196">
        <v>3251.59</v>
      </c>
      <c r="H115" s="196">
        <v>710.54999999999984</v>
      </c>
      <c r="I115" s="196">
        <v>2915.4599999999996</v>
      </c>
      <c r="J115" s="196">
        <v>844.4</v>
      </c>
      <c r="K115" s="196">
        <v>487.59000000000003</v>
      </c>
      <c r="L115" s="196">
        <v>83.449999999999989</v>
      </c>
      <c r="M115" s="196">
        <v>273.36</v>
      </c>
      <c r="N115" s="196">
        <v>6033.2</v>
      </c>
      <c r="O115" s="196">
        <v>2764</v>
      </c>
      <c r="P115" s="196">
        <v>627.1</v>
      </c>
      <c r="Q115" s="196">
        <v>2642.1</v>
      </c>
      <c r="R115" s="196">
        <v>0</v>
      </c>
      <c r="S115" s="196">
        <v>0</v>
      </c>
      <c r="T115" s="196"/>
      <c r="U115" s="196">
        <v>552</v>
      </c>
      <c r="V115" s="196">
        <v>495</v>
      </c>
      <c r="W115" s="196">
        <v>57</v>
      </c>
      <c r="X115" s="196">
        <v>2952</v>
      </c>
      <c r="Y115" s="196">
        <v>2468</v>
      </c>
      <c r="Z115" s="196">
        <v>484</v>
      </c>
      <c r="AA115" s="196">
        <v>238</v>
      </c>
      <c r="AB115" s="196">
        <v>-8</v>
      </c>
      <c r="AC115" s="196">
        <v>246</v>
      </c>
      <c r="AD115" s="196">
        <v>220.14</v>
      </c>
      <c r="AE115" s="196">
        <v>27.040000000000003</v>
      </c>
      <c r="AF115" s="196">
        <v>193.10000000000002</v>
      </c>
      <c r="AG115" s="196">
        <v>0</v>
      </c>
      <c r="AH115" s="196"/>
    </row>
    <row r="116" spans="1:34" ht="28.5">
      <c r="A116" s="310"/>
      <c r="B116" s="196" t="s">
        <v>143</v>
      </c>
      <c r="C116" s="196">
        <v>33</v>
      </c>
      <c r="D116" s="196">
        <v>2358</v>
      </c>
      <c r="E116" s="196">
        <v>11273</v>
      </c>
      <c r="F116" s="196">
        <v>3612.68</v>
      </c>
      <c r="G116" s="196">
        <v>1601.5900000000001</v>
      </c>
      <c r="H116" s="196">
        <v>53.929999999999879</v>
      </c>
      <c r="I116" s="196">
        <v>1957.1599999999999</v>
      </c>
      <c r="J116" s="196">
        <v>491.4</v>
      </c>
      <c r="K116" s="196">
        <v>286.59000000000003</v>
      </c>
      <c r="L116" s="196">
        <v>16.16999999999998</v>
      </c>
      <c r="M116" s="196">
        <v>188.64</v>
      </c>
      <c r="N116" s="196">
        <v>3121.2799999999997</v>
      </c>
      <c r="O116" s="196">
        <v>1315</v>
      </c>
      <c r="P116" s="196">
        <v>37.759999999999899</v>
      </c>
      <c r="Q116" s="196">
        <v>1768.52</v>
      </c>
      <c r="R116" s="196">
        <v>0</v>
      </c>
      <c r="S116" s="196">
        <v>0</v>
      </c>
      <c r="T116" s="196"/>
      <c r="U116" s="196">
        <v>312</v>
      </c>
      <c r="V116" s="196">
        <v>312</v>
      </c>
      <c r="W116" s="196">
        <v>0</v>
      </c>
      <c r="X116" s="196">
        <v>1267</v>
      </c>
      <c r="Y116" s="196">
        <v>1267</v>
      </c>
      <c r="Z116" s="196">
        <v>0</v>
      </c>
      <c r="AA116" s="196">
        <v>19</v>
      </c>
      <c r="AB116" s="196">
        <v>-26</v>
      </c>
      <c r="AC116" s="196">
        <v>45</v>
      </c>
      <c r="AD116" s="196">
        <v>57.52</v>
      </c>
      <c r="AE116" s="196">
        <v>16.760000000000002</v>
      </c>
      <c r="AF116" s="196">
        <v>40.760000000000005</v>
      </c>
      <c r="AG116" s="196">
        <v>0</v>
      </c>
      <c r="AH116" s="196" t="s">
        <v>275</v>
      </c>
    </row>
    <row r="117" spans="1:34">
      <c r="A117" s="310"/>
      <c r="B117" s="196" t="s">
        <v>144</v>
      </c>
      <c r="C117" s="196">
        <v>0</v>
      </c>
      <c r="D117" s="196">
        <v>915</v>
      </c>
      <c r="E117" s="196">
        <v>6128</v>
      </c>
      <c r="F117" s="196">
        <v>1653.72</v>
      </c>
      <c r="G117" s="196">
        <v>836</v>
      </c>
      <c r="H117" s="196">
        <v>332.58</v>
      </c>
      <c r="I117" s="196">
        <v>485.14000000000004</v>
      </c>
      <c r="J117" s="196">
        <v>183</v>
      </c>
      <c r="K117" s="196">
        <v>104</v>
      </c>
      <c r="L117" s="196">
        <v>35.08</v>
      </c>
      <c r="M117" s="196">
        <v>43.92</v>
      </c>
      <c r="N117" s="196">
        <v>1470.72</v>
      </c>
      <c r="O117" s="196">
        <v>732</v>
      </c>
      <c r="P117" s="196">
        <v>297.5</v>
      </c>
      <c r="Q117" s="196">
        <v>441.22</v>
      </c>
      <c r="R117" s="196">
        <v>0</v>
      </c>
      <c r="S117" s="196">
        <v>0</v>
      </c>
      <c r="T117" s="196"/>
      <c r="U117" s="196">
        <v>123</v>
      </c>
      <c r="V117" s="196">
        <v>94</v>
      </c>
      <c r="W117" s="196">
        <v>29</v>
      </c>
      <c r="X117" s="196">
        <v>846</v>
      </c>
      <c r="Y117" s="196">
        <v>603</v>
      </c>
      <c r="Z117" s="196">
        <v>243</v>
      </c>
      <c r="AA117" s="196">
        <v>114</v>
      </c>
      <c r="AB117" s="196">
        <v>10</v>
      </c>
      <c r="AC117" s="196">
        <v>104</v>
      </c>
      <c r="AD117" s="196">
        <v>85.58</v>
      </c>
      <c r="AE117" s="196">
        <v>6.08</v>
      </c>
      <c r="AF117" s="196">
        <v>79.5</v>
      </c>
      <c r="AG117" s="196">
        <v>0</v>
      </c>
      <c r="AH117" s="196"/>
    </row>
    <row r="118" spans="1:34">
      <c r="A118" s="310"/>
      <c r="B118" s="196" t="s">
        <v>145</v>
      </c>
      <c r="C118" s="196">
        <v>0</v>
      </c>
      <c r="D118" s="196">
        <v>850</v>
      </c>
      <c r="E118" s="196">
        <v>6005</v>
      </c>
      <c r="F118" s="196">
        <v>1611.2</v>
      </c>
      <c r="G118" s="196">
        <v>814</v>
      </c>
      <c r="H118" s="196">
        <v>324.03999999999996</v>
      </c>
      <c r="I118" s="196">
        <v>473.16</v>
      </c>
      <c r="J118" s="196">
        <v>170</v>
      </c>
      <c r="K118" s="196">
        <v>97</v>
      </c>
      <c r="L118" s="196">
        <v>32.200000000000003</v>
      </c>
      <c r="M118" s="196">
        <v>40.799999999999997</v>
      </c>
      <c r="N118" s="196">
        <v>1441.1999999999998</v>
      </c>
      <c r="O118" s="196">
        <v>717</v>
      </c>
      <c r="P118" s="196">
        <v>291.83999999999997</v>
      </c>
      <c r="Q118" s="196">
        <v>432.36</v>
      </c>
      <c r="R118" s="196">
        <v>0</v>
      </c>
      <c r="S118" s="196">
        <v>0</v>
      </c>
      <c r="T118" s="196"/>
      <c r="U118" s="196">
        <v>117</v>
      </c>
      <c r="V118" s="196">
        <v>89</v>
      </c>
      <c r="W118" s="196">
        <v>28</v>
      </c>
      <c r="X118" s="196">
        <v>839</v>
      </c>
      <c r="Y118" s="196">
        <v>598</v>
      </c>
      <c r="Z118" s="196">
        <v>241</v>
      </c>
      <c r="AA118" s="196">
        <v>105</v>
      </c>
      <c r="AB118" s="196">
        <v>8</v>
      </c>
      <c r="AC118" s="196">
        <v>97</v>
      </c>
      <c r="AD118" s="196">
        <v>77.040000000000006</v>
      </c>
      <c r="AE118" s="196">
        <v>4.2</v>
      </c>
      <c r="AF118" s="196">
        <v>72.84</v>
      </c>
      <c r="AG118" s="196">
        <v>0</v>
      </c>
      <c r="AH118" s="196"/>
    </row>
    <row r="119" spans="1:34">
      <c r="A119" s="310"/>
      <c r="B119" s="196" t="s">
        <v>146</v>
      </c>
      <c r="C119" s="196">
        <v>4</v>
      </c>
      <c r="D119" s="196">
        <v>386</v>
      </c>
      <c r="E119" s="196">
        <v>2441</v>
      </c>
      <c r="F119" s="196">
        <v>665.43999999999994</v>
      </c>
      <c r="G119" s="196">
        <v>338.4</v>
      </c>
      <c r="H119" s="196">
        <v>229.9</v>
      </c>
      <c r="I119" s="196">
        <v>97.14</v>
      </c>
      <c r="J119" s="196">
        <v>79.600000000000009</v>
      </c>
      <c r="K119" s="196">
        <v>46.4</v>
      </c>
      <c r="L119" s="196">
        <v>23.94</v>
      </c>
      <c r="M119" s="196">
        <v>9.26</v>
      </c>
      <c r="N119" s="196">
        <v>585.84</v>
      </c>
      <c r="O119" s="196">
        <v>292</v>
      </c>
      <c r="P119" s="196">
        <v>205.96</v>
      </c>
      <c r="Q119" s="196">
        <v>87.88</v>
      </c>
      <c r="R119" s="196">
        <v>0</v>
      </c>
      <c r="S119" s="196">
        <v>0</v>
      </c>
      <c r="T119" s="196"/>
      <c r="U119" s="196">
        <v>56</v>
      </c>
      <c r="V119" s="196">
        <v>37</v>
      </c>
      <c r="W119" s="196">
        <v>19</v>
      </c>
      <c r="X119" s="196">
        <v>419</v>
      </c>
      <c r="Y119" s="196">
        <v>246</v>
      </c>
      <c r="Z119" s="196">
        <v>173</v>
      </c>
      <c r="AA119" s="196">
        <v>46</v>
      </c>
      <c r="AB119" s="196">
        <v>10</v>
      </c>
      <c r="AC119" s="196">
        <v>36</v>
      </c>
      <c r="AD119" s="196">
        <v>47.3</v>
      </c>
      <c r="AE119" s="196">
        <v>4.34</v>
      </c>
      <c r="AF119" s="196">
        <v>42.959999999999994</v>
      </c>
      <c r="AG119" s="196">
        <v>0</v>
      </c>
      <c r="AH119" s="196"/>
    </row>
    <row r="120" spans="1:34">
      <c r="A120" s="310"/>
      <c r="B120" s="196" t="s">
        <v>147</v>
      </c>
      <c r="C120" s="196">
        <v>9</v>
      </c>
      <c r="D120" s="196">
        <v>628</v>
      </c>
      <c r="E120" s="196">
        <v>5541</v>
      </c>
      <c r="F120" s="196">
        <v>1460.84</v>
      </c>
      <c r="G120" s="196">
        <v>739.4</v>
      </c>
      <c r="H120" s="196">
        <v>506.89</v>
      </c>
      <c r="I120" s="196">
        <v>214.54999999999998</v>
      </c>
      <c r="J120" s="196">
        <v>131</v>
      </c>
      <c r="K120" s="196">
        <v>77.400000000000006</v>
      </c>
      <c r="L120" s="196">
        <v>38.53</v>
      </c>
      <c r="M120" s="196">
        <v>15.07</v>
      </c>
      <c r="N120" s="196">
        <v>1329.8400000000001</v>
      </c>
      <c r="O120" s="196">
        <v>662</v>
      </c>
      <c r="P120" s="196">
        <v>468.36</v>
      </c>
      <c r="Q120" s="196">
        <v>199.48</v>
      </c>
      <c r="R120" s="196">
        <v>0</v>
      </c>
      <c r="S120" s="196">
        <v>0</v>
      </c>
      <c r="T120" s="196"/>
      <c r="U120" s="196">
        <v>88</v>
      </c>
      <c r="V120" s="196">
        <v>59</v>
      </c>
      <c r="W120" s="196">
        <v>29</v>
      </c>
      <c r="X120" s="196">
        <v>844</v>
      </c>
      <c r="Y120" s="196">
        <v>496</v>
      </c>
      <c r="Z120" s="196">
        <v>348</v>
      </c>
      <c r="AA120" s="196">
        <v>152</v>
      </c>
      <c r="AB120" s="196">
        <v>19</v>
      </c>
      <c r="AC120" s="196">
        <v>133</v>
      </c>
      <c r="AD120" s="196">
        <v>162.29</v>
      </c>
      <c r="AE120" s="196">
        <v>8.93</v>
      </c>
      <c r="AF120" s="196">
        <v>153.35999999999999</v>
      </c>
      <c r="AG120" s="196">
        <v>0</v>
      </c>
      <c r="AH120" s="196"/>
    </row>
    <row r="121" spans="1:34">
      <c r="A121" s="310"/>
      <c r="B121" s="196" t="s">
        <v>148</v>
      </c>
      <c r="C121" s="196">
        <v>4</v>
      </c>
      <c r="D121" s="196">
        <v>387</v>
      </c>
      <c r="E121" s="196">
        <v>2874</v>
      </c>
      <c r="F121" s="196">
        <v>769.56</v>
      </c>
      <c r="G121" s="196">
        <v>519.4</v>
      </c>
      <c r="H121" s="196">
        <v>176.54</v>
      </c>
      <c r="I121" s="196">
        <v>73.62</v>
      </c>
      <c r="J121" s="196">
        <v>79.8</v>
      </c>
      <c r="K121" s="196">
        <v>61.4</v>
      </c>
      <c r="L121" s="196">
        <v>13.76</v>
      </c>
      <c r="M121" s="196">
        <v>4.6399999999999997</v>
      </c>
      <c r="N121" s="196">
        <v>689.76</v>
      </c>
      <c r="O121" s="196">
        <v>458</v>
      </c>
      <c r="P121" s="196">
        <v>162.78</v>
      </c>
      <c r="Q121" s="196">
        <v>68.98</v>
      </c>
      <c r="R121" s="196">
        <v>0</v>
      </c>
      <c r="S121" s="196">
        <v>0</v>
      </c>
      <c r="T121" s="196"/>
      <c r="U121" s="196">
        <v>67</v>
      </c>
      <c r="V121" s="196">
        <v>55</v>
      </c>
      <c r="W121" s="196">
        <v>12</v>
      </c>
      <c r="X121" s="196">
        <v>553</v>
      </c>
      <c r="Y121" s="196">
        <v>409</v>
      </c>
      <c r="Z121" s="196">
        <v>144</v>
      </c>
      <c r="AA121" s="196">
        <v>46</v>
      </c>
      <c r="AB121" s="196">
        <v>7</v>
      </c>
      <c r="AC121" s="196">
        <v>39</v>
      </c>
      <c r="AD121" s="196">
        <v>29.94</v>
      </c>
      <c r="AE121" s="196">
        <v>1.1599999999999999</v>
      </c>
      <c r="AF121" s="196">
        <v>28.78</v>
      </c>
      <c r="AG121" s="196">
        <v>0</v>
      </c>
      <c r="AH121" s="196"/>
    </row>
    <row r="122" spans="1:34">
      <c r="A122" s="310"/>
      <c r="B122" s="196" t="s">
        <v>149</v>
      </c>
      <c r="C122" s="196">
        <v>7</v>
      </c>
      <c r="D122" s="196">
        <v>3514</v>
      </c>
      <c r="E122" s="196">
        <v>5415</v>
      </c>
      <c r="F122" s="196">
        <v>2006.6</v>
      </c>
      <c r="G122" s="196">
        <v>1051.2</v>
      </c>
      <c r="H122" s="196">
        <v>769.22</v>
      </c>
      <c r="I122" s="196">
        <v>186.17999999999989</v>
      </c>
      <c r="J122" s="196">
        <v>706.99999999999989</v>
      </c>
      <c r="K122" s="196">
        <v>404.2</v>
      </c>
      <c r="L122" s="196">
        <v>246.58</v>
      </c>
      <c r="M122" s="196">
        <v>56.219999999999899</v>
      </c>
      <c r="N122" s="196">
        <v>1299.5999999999999</v>
      </c>
      <c r="O122" s="196">
        <v>647</v>
      </c>
      <c r="P122" s="196">
        <v>522.64</v>
      </c>
      <c r="Q122" s="196">
        <v>129.96</v>
      </c>
      <c r="R122" s="196">
        <v>0</v>
      </c>
      <c r="S122" s="196">
        <v>0</v>
      </c>
      <c r="T122" s="196"/>
      <c r="U122" s="196">
        <v>692</v>
      </c>
      <c r="V122" s="196">
        <v>437</v>
      </c>
      <c r="W122" s="196">
        <v>255</v>
      </c>
      <c r="X122" s="196">
        <v>1117</v>
      </c>
      <c r="Y122" s="196">
        <v>619</v>
      </c>
      <c r="Z122" s="196">
        <v>498</v>
      </c>
      <c r="AA122" s="196">
        <v>0</v>
      </c>
      <c r="AB122" s="196">
        <v>-34</v>
      </c>
      <c r="AC122" s="196">
        <v>34</v>
      </c>
      <c r="AD122" s="196">
        <v>11.42</v>
      </c>
      <c r="AE122" s="196">
        <v>-7.22</v>
      </c>
      <c r="AF122" s="196">
        <v>18.64</v>
      </c>
      <c r="AG122" s="196">
        <v>0</v>
      </c>
      <c r="AH122" s="196"/>
    </row>
    <row r="123" spans="1:34">
      <c r="A123" s="310"/>
      <c r="B123" s="196" t="s">
        <v>150</v>
      </c>
      <c r="C123" s="196">
        <v>4</v>
      </c>
      <c r="D123" s="196">
        <v>454</v>
      </c>
      <c r="E123" s="196">
        <v>2849</v>
      </c>
      <c r="F123" s="196">
        <v>776.96</v>
      </c>
      <c r="G123" s="196">
        <v>394.4</v>
      </c>
      <c r="H123" s="196">
        <v>269.09999999999997</v>
      </c>
      <c r="I123" s="196">
        <v>113.46000000000001</v>
      </c>
      <c r="J123" s="196">
        <v>93.2</v>
      </c>
      <c r="K123" s="196">
        <v>54.4</v>
      </c>
      <c r="L123" s="196">
        <v>27.9</v>
      </c>
      <c r="M123" s="196">
        <v>10.9</v>
      </c>
      <c r="N123" s="196">
        <v>683.76</v>
      </c>
      <c r="O123" s="196">
        <v>340</v>
      </c>
      <c r="P123" s="196">
        <v>241.2</v>
      </c>
      <c r="Q123" s="196">
        <v>102.56</v>
      </c>
      <c r="R123" s="196">
        <v>0</v>
      </c>
      <c r="S123" s="196">
        <v>0</v>
      </c>
      <c r="T123" s="196"/>
      <c r="U123" s="196">
        <v>66</v>
      </c>
      <c r="V123" s="196">
        <v>44</v>
      </c>
      <c r="W123" s="196">
        <v>22</v>
      </c>
      <c r="X123" s="196">
        <v>551</v>
      </c>
      <c r="Y123" s="196">
        <v>324</v>
      </c>
      <c r="Z123" s="196">
        <v>227</v>
      </c>
      <c r="AA123" s="196">
        <v>22</v>
      </c>
      <c r="AB123" s="196">
        <v>11</v>
      </c>
      <c r="AC123" s="196">
        <v>11</v>
      </c>
      <c r="AD123" s="196">
        <v>24.5</v>
      </c>
      <c r="AE123" s="196">
        <v>5.3</v>
      </c>
      <c r="AF123" s="196">
        <v>19.2</v>
      </c>
      <c r="AG123" s="196">
        <v>0</v>
      </c>
      <c r="AH123" s="196"/>
    </row>
    <row r="124" spans="1:34">
      <c r="A124" s="310"/>
      <c r="B124" s="196" t="s">
        <v>151</v>
      </c>
      <c r="C124" s="196">
        <v>4</v>
      </c>
      <c r="D124" s="196">
        <v>312</v>
      </c>
      <c r="E124" s="196">
        <v>2361</v>
      </c>
      <c r="F124" s="196">
        <v>631.43999999999994</v>
      </c>
      <c r="G124" s="196">
        <v>320.39999999999998</v>
      </c>
      <c r="H124" s="196">
        <v>218.54999999999998</v>
      </c>
      <c r="I124" s="196">
        <v>92.49</v>
      </c>
      <c r="J124" s="196">
        <v>64.8</v>
      </c>
      <c r="K124" s="196">
        <v>38.4</v>
      </c>
      <c r="L124" s="196">
        <v>18.91</v>
      </c>
      <c r="M124" s="196">
        <v>7.49</v>
      </c>
      <c r="N124" s="196">
        <v>566.64</v>
      </c>
      <c r="O124" s="196">
        <v>282</v>
      </c>
      <c r="P124" s="196">
        <v>199.64</v>
      </c>
      <c r="Q124" s="196">
        <v>85</v>
      </c>
      <c r="R124" s="196">
        <v>0</v>
      </c>
      <c r="S124" s="196">
        <v>0</v>
      </c>
      <c r="T124" s="196"/>
      <c r="U124" s="196">
        <v>48</v>
      </c>
      <c r="V124" s="196">
        <v>32</v>
      </c>
      <c r="W124" s="196">
        <v>16</v>
      </c>
      <c r="X124" s="196">
        <v>398</v>
      </c>
      <c r="Y124" s="196">
        <v>234</v>
      </c>
      <c r="Z124" s="196">
        <v>164</v>
      </c>
      <c r="AA124" s="196">
        <v>45</v>
      </c>
      <c r="AB124" s="196">
        <v>7</v>
      </c>
      <c r="AC124" s="196">
        <v>38</v>
      </c>
      <c r="AD124" s="196">
        <v>47.95</v>
      </c>
      <c r="AE124" s="196">
        <v>2.31</v>
      </c>
      <c r="AF124" s="196">
        <v>45.64</v>
      </c>
      <c r="AG124" s="196">
        <v>0</v>
      </c>
      <c r="AH124" s="196"/>
    </row>
    <row r="125" spans="1:34">
      <c r="A125" s="310"/>
      <c r="B125" s="196" t="s">
        <v>152</v>
      </c>
      <c r="C125" s="196">
        <v>5</v>
      </c>
      <c r="D125" s="196">
        <v>2574</v>
      </c>
      <c r="E125" s="196">
        <v>3645</v>
      </c>
      <c r="F125" s="196">
        <v>1392.6</v>
      </c>
      <c r="G125" s="196">
        <v>975</v>
      </c>
      <c r="H125" s="196">
        <v>338.69</v>
      </c>
      <c r="I125" s="196">
        <v>78.909999999999897</v>
      </c>
      <c r="J125" s="196">
        <v>517.79999999999995</v>
      </c>
      <c r="K125" s="196">
        <v>394</v>
      </c>
      <c r="L125" s="196">
        <v>103.21</v>
      </c>
      <c r="M125" s="196">
        <v>20.59</v>
      </c>
      <c r="N125" s="196">
        <v>874.8</v>
      </c>
      <c r="O125" s="196">
        <v>581</v>
      </c>
      <c r="P125" s="196">
        <v>235.48</v>
      </c>
      <c r="Q125" s="196">
        <v>58.319999999999901</v>
      </c>
      <c r="R125" s="196">
        <v>0</v>
      </c>
      <c r="S125" s="196">
        <v>0</v>
      </c>
      <c r="T125" s="196"/>
      <c r="U125" s="196">
        <v>410</v>
      </c>
      <c r="V125" s="196">
        <v>330</v>
      </c>
      <c r="W125" s="196">
        <v>80</v>
      </c>
      <c r="X125" s="196">
        <v>668</v>
      </c>
      <c r="Y125" s="196">
        <v>477</v>
      </c>
      <c r="Z125" s="196">
        <v>191</v>
      </c>
      <c r="AA125" s="196">
        <v>138</v>
      </c>
      <c r="AB125" s="196">
        <v>66</v>
      </c>
      <c r="AC125" s="196">
        <v>72</v>
      </c>
      <c r="AD125" s="196">
        <v>97.69</v>
      </c>
      <c r="AE125" s="196">
        <v>21.21</v>
      </c>
      <c r="AF125" s="196">
        <v>76.47999999999999</v>
      </c>
      <c r="AG125" s="196">
        <v>0</v>
      </c>
      <c r="AH125" s="196"/>
    </row>
    <row r="126" spans="1:34">
      <c r="A126" s="310"/>
      <c r="B126" s="196" t="s">
        <v>153</v>
      </c>
      <c r="C126" s="196">
        <v>3</v>
      </c>
      <c r="D126" s="196">
        <v>1044</v>
      </c>
      <c r="E126" s="196">
        <v>1542</v>
      </c>
      <c r="F126" s="196">
        <v>580.68000000000006</v>
      </c>
      <c r="G126" s="196">
        <v>406.8</v>
      </c>
      <c r="H126" s="196">
        <v>140.86000000000001</v>
      </c>
      <c r="I126" s="196">
        <v>33.020000000000024</v>
      </c>
      <c r="J126" s="196">
        <v>210.60000000000002</v>
      </c>
      <c r="K126" s="196">
        <v>160.80000000000001</v>
      </c>
      <c r="L126" s="196">
        <v>41.45</v>
      </c>
      <c r="M126" s="196">
        <v>8.3500000000000192</v>
      </c>
      <c r="N126" s="196">
        <v>370.08</v>
      </c>
      <c r="O126" s="196">
        <v>246</v>
      </c>
      <c r="P126" s="196">
        <v>99.41</v>
      </c>
      <c r="Q126" s="196">
        <v>24.67</v>
      </c>
      <c r="R126" s="196">
        <v>0</v>
      </c>
      <c r="S126" s="196">
        <v>0</v>
      </c>
      <c r="T126" s="196"/>
      <c r="U126" s="196">
        <v>176</v>
      </c>
      <c r="V126" s="196">
        <v>142</v>
      </c>
      <c r="W126" s="196">
        <v>34</v>
      </c>
      <c r="X126" s="196">
        <v>291</v>
      </c>
      <c r="Y126" s="196">
        <v>207</v>
      </c>
      <c r="Z126" s="196">
        <v>84</v>
      </c>
      <c r="AA126" s="196">
        <v>48</v>
      </c>
      <c r="AB126" s="196">
        <v>20</v>
      </c>
      <c r="AC126" s="196">
        <v>28</v>
      </c>
      <c r="AD126" s="196">
        <v>32.659999999999997</v>
      </c>
      <c r="AE126" s="196">
        <v>6.25</v>
      </c>
      <c r="AF126" s="196">
        <v>26.409999999999997</v>
      </c>
      <c r="AG126" s="196">
        <v>0</v>
      </c>
      <c r="AH126" s="196"/>
    </row>
    <row r="127" spans="1:34">
      <c r="A127" s="310"/>
      <c r="B127" s="196" t="s">
        <v>154</v>
      </c>
      <c r="C127" s="196">
        <v>5</v>
      </c>
      <c r="D127" s="196">
        <v>2084</v>
      </c>
      <c r="E127" s="196">
        <v>3051</v>
      </c>
      <c r="F127" s="196">
        <v>1152.04</v>
      </c>
      <c r="G127" s="196">
        <v>806</v>
      </c>
      <c r="H127" s="196">
        <v>280.54999999999995</v>
      </c>
      <c r="I127" s="196">
        <v>65.490000000000009</v>
      </c>
      <c r="J127" s="196">
        <v>419.8</v>
      </c>
      <c r="K127" s="196">
        <v>320</v>
      </c>
      <c r="L127" s="196">
        <v>83.13</v>
      </c>
      <c r="M127" s="196">
        <v>16.670000000000002</v>
      </c>
      <c r="N127" s="196">
        <v>732.24</v>
      </c>
      <c r="O127" s="196">
        <v>486</v>
      </c>
      <c r="P127" s="196">
        <v>197.42</v>
      </c>
      <c r="Q127" s="196">
        <v>48.82</v>
      </c>
      <c r="R127" s="196">
        <v>0</v>
      </c>
      <c r="S127" s="196">
        <v>0</v>
      </c>
      <c r="T127" s="196"/>
      <c r="U127" s="196">
        <v>366</v>
      </c>
      <c r="V127" s="196">
        <v>295</v>
      </c>
      <c r="W127" s="196">
        <v>71</v>
      </c>
      <c r="X127" s="196">
        <v>601</v>
      </c>
      <c r="Y127" s="196">
        <v>428</v>
      </c>
      <c r="Z127" s="196">
        <v>173</v>
      </c>
      <c r="AA127" s="196">
        <v>68</v>
      </c>
      <c r="AB127" s="196">
        <v>26</v>
      </c>
      <c r="AC127" s="196">
        <v>42</v>
      </c>
      <c r="AD127" s="196">
        <v>51.55</v>
      </c>
      <c r="AE127" s="196">
        <v>11.13</v>
      </c>
      <c r="AF127" s="196">
        <v>40.419999999999995</v>
      </c>
      <c r="AG127" s="196">
        <v>0</v>
      </c>
      <c r="AH127" s="196"/>
    </row>
    <row r="128" spans="1:34">
      <c r="A128" s="310" t="s">
        <v>155</v>
      </c>
      <c r="B128" s="196" t="s">
        <v>156</v>
      </c>
      <c r="C128" s="196">
        <v>58</v>
      </c>
      <c r="D128" s="196">
        <v>21474</v>
      </c>
      <c r="E128" s="196">
        <v>43764</v>
      </c>
      <c r="F128" s="196">
        <v>15445.919999999998</v>
      </c>
      <c r="G128" s="196">
        <v>8831.0099999999984</v>
      </c>
      <c r="H128" s="196">
        <v>2676.4700000000003</v>
      </c>
      <c r="I128" s="196">
        <v>3938.44</v>
      </c>
      <c r="J128" s="196">
        <v>4329.6000000000004</v>
      </c>
      <c r="K128" s="196">
        <v>2868.01</v>
      </c>
      <c r="L128" s="196">
        <v>689.87</v>
      </c>
      <c r="M128" s="196">
        <v>771.72</v>
      </c>
      <c r="N128" s="196">
        <v>11116.320000000002</v>
      </c>
      <c r="O128" s="196">
        <v>5963</v>
      </c>
      <c r="P128" s="196">
        <v>1986.6</v>
      </c>
      <c r="Q128" s="196">
        <v>3166.72</v>
      </c>
      <c r="R128" s="196">
        <v>0</v>
      </c>
      <c r="S128" s="196">
        <v>0</v>
      </c>
      <c r="T128" s="196"/>
      <c r="U128" s="196">
        <v>3396</v>
      </c>
      <c r="V128" s="196">
        <v>2860</v>
      </c>
      <c r="W128" s="196">
        <v>536</v>
      </c>
      <c r="X128" s="196">
        <v>7149</v>
      </c>
      <c r="Y128" s="196">
        <v>5497</v>
      </c>
      <c r="Z128" s="196">
        <v>1652</v>
      </c>
      <c r="AA128" s="196">
        <v>465</v>
      </c>
      <c r="AB128" s="196">
        <v>8</v>
      </c>
      <c r="AC128" s="196">
        <v>457</v>
      </c>
      <c r="AD128" s="196">
        <v>497.48</v>
      </c>
      <c r="AE128" s="196">
        <v>153.88</v>
      </c>
      <c r="AF128" s="196">
        <v>343.59999999999997</v>
      </c>
      <c r="AG128" s="196">
        <v>0</v>
      </c>
      <c r="AH128" s="196"/>
    </row>
    <row r="129" spans="1:34" ht="28.5">
      <c r="A129" s="310"/>
      <c r="B129" s="196" t="s">
        <v>225</v>
      </c>
      <c r="C129" s="196">
        <v>25</v>
      </c>
      <c r="D129" s="196">
        <v>7758</v>
      </c>
      <c r="E129" s="196">
        <v>18778</v>
      </c>
      <c r="F129" s="196">
        <v>6402.12</v>
      </c>
      <c r="G129" s="196">
        <v>3115.01</v>
      </c>
      <c r="H129" s="196">
        <v>84.310000000000102</v>
      </c>
      <c r="I129" s="196">
        <v>3202.7999999999997</v>
      </c>
      <c r="J129" s="196">
        <v>1566.6</v>
      </c>
      <c r="K129" s="196">
        <v>896.01</v>
      </c>
      <c r="L129" s="196">
        <v>49.95</v>
      </c>
      <c r="M129" s="196">
        <v>620.64</v>
      </c>
      <c r="N129" s="196">
        <v>4835.5200000000004</v>
      </c>
      <c r="O129" s="196">
        <v>2219</v>
      </c>
      <c r="P129" s="196">
        <v>34.360000000000099</v>
      </c>
      <c r="Q129" s="196">
        <v>2582.16</v>
      </c>
      <c r="R129" s="196">
        <v>0</v>
      </c>
      <c r="S129" s="196">
        <v>0</v>
      </c>
      <c r="T129" s="196"/>
      <c r="U129" s="196">
        <v>994</v>
      </c>
      <c r="V129" s="196">
        <v>994</v>
      </c>
      <c r="W129" s="196">
        <v>0</v>
      </c>
      <c r="X129" s="196">
        <v>2212</v>
      </c>
      <c r="Y129" s="196">
        <v>2212</v>
      </c>
      <c r="Z129" s="196">
        <v>0</v>
      </c>
      <c r="AA129" s="196">
        <v>0</v>
      </c>
      <c r="AB129" s="196">
        <v>-102</v>
      </c>
      <c r="AC129" s="196">
        <v>102</v>
      </c>
      <c r="AD129" s="196">
        <v>-6.68</v>
      </c>
      <c r="AE129" s="196">
        <v>53.96</v>
      </c>
      <c r="AF129" s="196">
        <v>-60.64</v>
      </c>
      <c r="AG129" s="196">
        <v>0</v>
      </c>
      <c r="AH129" s="196"/>
    </row>
    <row r="130" spans="1:34">
      <c r="A130" s="310"/>
      <c r="B130" s="196" t="s">
        <v>157</v>
      </c>
      <c r="C130" s="196">
        <v>25</v>
      </c>
      <c r="D130" s="196">
        <v>7758</v>
      </c>
      <c r="E130" s="196">
        <v>18778</v>
      </c>
      <c r="F130" s="196">
        <v>6402.12</v>
      </c>
      <c r="G130" s="196">
        <v>3115.01</v>
      </c>
      <c r="H130" s="196">
        <v>84.310000000000102</v>
      </c>
      <c r="I130" s="196">
        <v>3202.7999999999997</v>
      </c>
      <c r="J130" s="196">
        <v>1566.6</v>
      </c>
      <c r="K130" s="196">
        <v>896.01</v>
      </c>
      <c r="L130" s="196">
        <v>49.95</v>
      </c>
      <c r="M130" s="196">
        <v>620.64</v>
      </c>
      <c r="N130" s="196">
        <v>4835.5200000000004</v>
      </c>
      <c r="O130" s="196">
        <v>2219</v>
      </c>
      <c r="P130" s="196">
        <v>34.360000000000099</v>
      </c>
      <c r="Q130" s="196">
        <v>2582.16</v>
      </c>
      <c r="R130" s="196">
        <v>0</v>
      </c>
      <c r="S130" s="196">
        <v>0</v>
      </c>
      <c r="T130" s="196"/>
      <c r="U130" s="196">
        <v>994</v>
      </c>
      <c r="V130" s="196">
        <v>994</v>
      </c>
      <c r="W130" s="196">
        <v>0</v>
      </c>
      <c r="X130" s="196">
        <v>2212</v>
      </c>
      <c r="Y130" s="196">
        <v>2212</v>
      </c>
      <c r="Z130" s="196">
        <v>0</v>
      </c>
      <c r="AA130" s="196">
        <v>0</v>
      </c>
      <c r="AB130" s="196">
        <v>-102</v>
      </c>
      <c r="AC130" s="196">
        <v>102</v>
      </c>
      <c r="AD130" s="196">
        <v>-6.68</v>
      </c>
      <c r="AE130" s="196">
        <v>53.96</v>
      </c>
      <c r="AF130" s="196">
        <v>-60.64</v>
      </c>
      <c r="AG130" s="196">
        <v>0</v>
      </c>
      <c r="AH130" s="196"/>
    </row>
    <row r="131" spans="1:34">
      <c r="A131" s="310"/>
      <c r="B131" s="196" t="s">
        <v>160</v>
      </c>
      <c r="C131" s="196">
        <v>8</v>
      </c>
      <c r="D131" s="196">
        <v>3346</v>
      </c>
      <c r="E131" s="196">
        <v>5214</v>
      </c>
      <c r="F131" s="196">
        <v>1925.36</v>
      </c>
      <c r="G131" s="196">
        <v>1008.8</v>
      </c>
      <c r="H131" s="196">
        <v>737.88</v>
      </c>
      <c r="I131" s="196">
        <v>178.68000000000009</v>
      </c>
      <c r="J131" s="196">
        <v>674.00000000000011</v>
      </c>
      <c r="K131" s="196">
        <v>385.8</v>
      </c>
      <c r="L131" s="196">
        <v>234.66</v>
      </c>
      <c r="M131" s="196">
        <v>53.540000000000099</v>
      </c>
      <c r="N131" s="196">
        <v>1251.3600000000001</v>
      </c>
      <c r="O131" s="196">
        <v>623</v>
      </c>
      <c r="P131" s="196">
        <v>503.22</v>
      </c>
      <c r="Q131" s="196">
        <v>125.14</v>
      </c>
      <c r="R131" s="196">
        <v>0</v>
      </c>
      <c r="S131" s="196">
        <v>0</v>
      </c>
      <c r="T131" s="196"/>
      <c r="U131" s="196">
        <v>605</v>
      </c>
      <c r="V131" s="196">
        <v>382</v>
      </c>
      <c r="W131" s="196">
        <v>223</v>
      </c>
      <c r="X131" s="196">
        <v>974</v>
      </c>
      <c r="Y131" s="196">
        <v>540</v>
      </c>
      <c r="Z131" s="196">
        <v>434</v>
      </c>
      <c r="AA131" s="196">
        <v>71</v>
      </c>
      <c r="AB131" s="196">
        <v>4</v>
      </c>
      <c r="AC131" s="196">
        <v>67</v>
      </c>
      <c r="AD131" s="196">
        <v>96.68</v>
      </c>
      <c r="AE131" s="196">
        <v>11.46</v>
      </c>
      <c r="AF131" s="196">
        <v>85.22</v>
      </c>
      <c r="AG131" s="196">
        <v>0</v>
      </c>
      <c r="AH131" s="196"/>
    </row>
    <row r="132" spans="1:34">
      <c r="A132" s="310"/>
      <c r="B132" s="196" t="s">
        <v>161</v>
      </c>
      <c r="C132" s="196">
        <v>9</v>
      </c>
      <c r="D132" s="196">
        <v>3643</v>
      </c>
      <c r="E132" s="196">
        <v>7227</v>
      </c>
      <c r="F132" s="196">
        <v>2752.6400000000003</v>
      </c>
      <c r="G132" s="196">
        <v>1676.6</v>
      </c>
      <c r="H132" s="196">
        <v>773.62000000000012</v>
      </c>
      <c r="I132" s="196">
        <v>302.41999999999996</v>
      </c>
      <c r="J132" s="196">
        <v>734</v>
      </c>
      <c r="K132" s="196">
        <v>554.6</v>
      </c>
      <c r="L132" s="196">
        <v>135.68</v>
      </c>
      <c r="M132" s="196">
        <v>43.72</v>
      </c>
      <c r="N132" s="196">
        <v>2018.64</v>
      </c>
      <c r="O132" s="196">
        <v>1122</v>
      </c>
      <c r="P132" s="196">
        <v>637.94000000000005</v>
      </c>
      <c r="Q132" s="196">
        <v>258.7</v>
      </c>
      <c r="R132" s="196">
        <v>0</v>
      </c>
      <c r="S132" s="196">
        <v>0</v>
      </c>
      <c r="T132" s="196"/>
      <c r="U132" s="196">
        <v>625</v>
      </c>
      <c r="V132" s="196">
        <v>541</v>
      </c>
      <c r="W132" s="196">
        <v>84</v>
      </c>
      <c r="X132" s="196">
        <v>1516</v>
      </c>
      <c r="Y132" s="196">
        <v>1000</v>
      </c>
      <c r="Z132" s="196">
        <v>516</v>
      </c>
      <c r="AA132" s="196">
        <v>112</v>
      </c>
      <c r="AB132" s="196">
        <v>14</v>
      </c>
      <c r="AC132" s="196">
        <v>98</v>
      </c>
      <c r="AD132" s="196">
        <v>197.22</v>
      </c>
      <c r="AE132" s="196">
        <v>51.28</v>
      </c>
      <c r="AF132" s="196">
        <v>145.94</v>
      </c>
      <c r="AG132" s="196">
        <v>0</v>
      </c>
      <c r="AH132" s="196"/>
    </row>
    <row r="133" spans="1:34">
      <c r="A133" s="310"/>
      <c r="B133" s="196" t="s">
        <v>162</v>
      </c>
      <c r="C133" s="196">
        <v>4</v>
      </c>
      <c r="D133" s="196">
        <v>717</v>
      </c>
      <c r="E133" s="196">
        <v>3929</v>
      </c>
      <c r="F133" s="196">
        <v>1088.76</v>
      </c>
      <c r="G133" s="196">
        <v>737.4</v>
      </c>
      <c r="H133" s="196">
        <v>282.76</v>
      </c>
      <c r="I133" s="196">
        <v>68.600000000000009</v>
      </c>
      <c r="J133" s="196">
        <v>145.80000000000001</v>
      </c>
      <c r="K133" s="196">
        <v>111.4</v>
      </c>
      <c r="L133" s="196">
        <v>28.66</v>
      </c>
      <c r="M133" s="196">
        <v>5.74000000000001</v>
      </c>
      <c r="N133" s="196">
        <v>942.96</v>
      </c>
      <c r="O133" s="196">
        <v>626</v>
      </c>
      <c r="P133" s="196">
        <v>254.1</v>
      </c>
      <c r="Q133" s="196">
        <v>62.86</v>
      </c>
      <c r="R133" s="196">
        <v>0</v>
      </c>
      <c r="S133" s="196">
        <v>0</v>
      </c>
      <c r="T133" s="196"/>
      <c r="U133" s="196">
        <v>139</v>
      </c>
      <c r="V133" s="196">
        <v>112</v>
      </c>
      <c r="W133" s="196">
        <v>27</v>
      </c>
      <c r="X133" s="196">
        <v>821</v>
      </c>
      <c r="Y133" s="196">
        <v>585</v>
      </c>
      <c r="Z133" s="196">
        <v>236</v>
      </c>
      <c r="AA133" s="196">
        <v>33</v>
      </c>
      <c r="AB133" s="196">
        <v>-1</v>
      </c>
      <c r="AC133" s="196">
        <v>34</v>
      </c>
      <c r="AD133" s="196">
        <v>27.16</v>
      </c>
      <c r="AE133" s="196">
        <v>2.06</v>
      </c>
      <c r="AF133" s="196">
        <v>25.1</v>
      </c>
      <c r="AG133" s="196">
        <v>0</v>
      </c>
      <c r="AH133" s="196"/>
    </row>
    <row r="134" spans="1:34">
      <c r="A134" s="310"/>
      <c r="B134" s="196" t="s">
        <v>163</v>
      </c>
      <c r="C134" s="196">
        <v>12</v>
      </c>
      <c r="D134" s="196">
        <v>6010</v>
      </c>
      <c r="E134" s="196">
        <v>8616</v>
      </c>
      <c r="F134" s="196">
        <v>3277.04</v>
      </c>
      <c r="G134" s="196">
        <v>2293.1999999999998</v>
      </c>
      <c r="H134" s="196">
        <v>797.9</v>
      </c>
      <c r="I134" s="196">
        <v>185.94</v>
      </c>
      <c r="J134" s="196">
        <v>1209.2</v>
      </c>
      <c r="K134" s="196">
        <v>920.2</v>
      </c>
      <c r="L134" s="196">
        <v>240.92</v>
      </c>
      <c r="M134" s="196">
        <v>48.08</v>
      </c>
      <c r="N134" s="196">
        <v>2067.84</v>
      </c>
      <c r="O134" s="196">
        <v>1373</v>
      </c>
      <c r="P134" s="196">
        <v>556.98</v>
      </c>
      <c r="Q134" s="196">
        <v>137.86000000000001</v>
      </c>
      <c r="R134" s="196">
        <v>0</v>
      </c>
      <c r="S134" s="196">
        <v>0</v>
      </c>
      <c r="T134" s="196"/>
      <c r="U134" s="196">
        <v>1033</v>
      </c>
      <c r="V134" s="196">
        <v>831</v>
      </c>
      <c r="W134" s="196">
        <v>202</v>
      </c>
      <c r="X134" s="196">
        <v>1626</v>
      </c>
      <c r="Y134" s="196">
        <v>1160</v>
      </c>
      <c r="Z134" s="196">
        <v>466</v>
      </c>
      <c r="AA134" s="196">
        <v>249</v>
      </c>
      <c r="AB134" s="196">
        <v>93</v>
      </c>
      <c r="AC134" s="196">
        <v>156</v>
      </c>
      <c r="AD134" s="196">
        <v>183.1</v>
      </c>
      <c r="AE134" s="196">
        <v>35.119999999999997</v>
      </c>
      <c r="AF134" s="196">
        <v>147.97999999999999</v>
      </c>
      <c r="AG134" s="196">
        <v>0</v>
      </c>
      <c r="AH134" s="196"/>
    </row>
    <row r="135" spans="1:34">
      <c r="A135" s="310" t="s">
        <v>164</v>
      </c>
      <c r="B135" s="196" t="s">
        <v>165</v>
      </c>
      <c r="C135" s="196">
        <v>63</v>
      </c>
      <c r="D135" s="196">
        <v>29852</v>
      </c>
      <c r="E135" s="196">
        <v>49895</v>
      </c>
      <c r="F135" s="196">
        <v>18071.240000000002</v>
      </c>
      <c r="G135" s="196">
        <v>10797.64</v>
      </c>
      <c r="H135" s="196">
        <v>4190.32</v>
      </c>
      <c r="I135" s="196">
        <v>3083.28</v>
      </c>
      <c r="J135" s="196">
        <v>6008.2</v>
      </c>
      <c r="K135" s="196">
        <v>3971.64</v>
      </c>
      <c r="L135" s="201">
        <v>1235.9499999999998</v>
      </c>
      <c r="M135" s="196">
        <v>800.61</v>
      </c>
      <c r="N135" s="196">
        <v>12063.04</v>
      </c>
      <c r="O135" s="196">
        <v>6826</v>
      </c>
      <c r="P135" s="196">
        <v>2954.37</v>
      </c>
      <c r="Q135" s="196">
        <v>2282.67</v>
      </c>
      <c r="R135" s="196">
        <v>0</v>
      </c>
      <c r="S135" s="196">
        <v>0</v>
      </c>
      <c r="T135" s="196"/>
      <c r="U135" s="196">
        <v>4914</v>
      </c>
      <c r="V135" s="196">
        <v>3872</v>
      </c>
      <c r="W135" s="196">
        <v>1042</v>
      </c>
      <c r="X135" s="196">
        <v>8739</v>
      </c>
      <c r="Y135" s="196">
        <v>6182</v>
      </c>
      <c r="Z135" s="196">
        <v>2557</v>
      </c>
      <c r="AA135" s="196">
        <v>713</v>
      </c>
      <c r="AB135" s="196">
        <v>105</v>
      </c>
      <c r="AC135" s="196">
        <v>608</v>
      </c>
      <c r="AD135" s="196">
        <v>621.96000000000015</v>
      </c>
      <c r="AE135" s="196">
        <v>188.59</v>
      </c>
      <c r="AF135" s="196">
        <v>433.37</v>
      </c>
      <c r="AG135" s="196">
        <v>0</v>
      </c>
      <c r="AH135" s="196"/>
    </row>
    <row r="136" spans="1:34" ht="28.5">
      <c r="A136" s="310"/>
      <c r="B136" s="196" t="s">
        <v>224</v>
      </c>
      <c r="C136" s="196">
        <v>19</v>
      </c>
      <c r="D136" s="196">
        <v>7565</v>
      </c>
      <c r="E136" s="196">
        <v>13838</v>
      </c>
      <c r="F136" s="196">
        <v>4933.7599999999993</v>
      </c>
      <c r="G136" s="196">
        <v>2518.2399999999998</v>
      </c>
      <c r="H136" s="196">
        <v>266.75000000000006</v>
      </c>
      <c r="I136" s="196">
        <v>2148.77</v>
      </c>
      <c r="J136" s="196">
        <v>1524.4</v>
      </c>
      <c r="K136" s="196">
        <v>872.24</v>
      </c>
      <c r="L136" s="196">
        <v>96.019999999999982</v>
      </c>
      <c r="M136" s="196">
        <v>556.14</v>
      </c>
      <c r="N136" s="196">
        <v>3409.36</v>
      </c>
      <c r="O136" s="196">
        <v>1646</v>
      </c>
      <c r="P136" s="196">
        <v>170.73</v>
      </c>
      <c r="Q136" s="196">
        <v>1592.63</v>
      </c>
      <c r="R136" s="196">
        <v>0</v>
      </c>
      <c r="S136" s="196">
        <v>0</v>
      </c>
      <c r="T136" s="196"/>
      <c r="U136" s="196">
        <v>1038</v>
      </c>
      <c r="V136" s="196">
        <v>985</v>
      </c>
      <c r="W136" s="196">
        <v>53</v>
      </c>
      <c r="X136" s="196">
        <v>1714</v>
      </c>
      <c r="Y136" s="196">
        <v>1575</v>
      </c>
      <c r="Z136" s="196">
        <v>139</v>
      </c>
      <c r="AA136" s="196">
        <v>21</v>
      </c>
      <c r="AB136" s="196">
        <v>-117</v>
      </c>
      <c r="AC136" s="196">
        <v>138</v>
      </c>
      <c r="AD136" s="196">
        <v>11.989999999999998</v>
      </c>
      <c r="AE136" s="196">
        <v>47.260000000000005</v>
      </c>
      <c r="AF136" s="196">
        <v>-35.269999999999996</v>
      </c>
      <c r="AG136" s="196">
        <v>0</v>
      </c>
      <c r="AH136" s="196"/>
    </row>
    <row r="137" spans="1:34" ht="28.5">
      <c r="A137" s="310"/>
      <c r="B137" s="196" t="s">
        <v>166</v>
      </c>
      <c r="C137" s="196">
        <v>19</v>
      </c>
      <c r="D137" s="196">
        <v>6543</v>
      </c>
      <c r="E137" s="196">
        <v>11669</v>
      </c>
      <c r="F137" s="196">
        <v>4208.7999999999993</v>
      </c>
      <c r="G137" s="196">
        <v>2143.2399999999998</v>
      </c>
      <c r="H137" s="196">
        <v>53.600000000000087</v>
      </c>
      <c r="I137" s="196">
        <v>2011.96</v>
      </c>
      <c r="J137" s="196">
        <v>1320</v>
      </c>
      <c r="K137" s="196">
        <v>756.24</v>
      </c>
      <c r="L137" s="196">
        <v>40.319999999999986</v>
      </c>
      <c r="M137" s="196">
        <v>523.44000000000005</v>
      </c>
      <c r="N137" s="196">
        <v>2888.8</v>
      </c>
      <c r="O137" s="196">
        <v>1387</v>
      </c>
      <c r="P137" s="196">
        <v>13.280000000000101</v>
      </c>
      <c r="Q137" s="196">
        <v>1488.52</v>
      </c>
      <c r="R137" s="196">
        <v>0</v>
      </c>
      <c r="S137" s="196">
        <v>0</v>
      </c>
      <c r="T137" s="196"/>
      <c r="U137" s="196">
        <v>867</v>
      </c>
      <c r="V137" s="196">
        <v>867</v>
      </c>
      <c r="W137" s="196">
        <v>0</v>
      </c>
      <c r="X137" s="196">
        <v>1344</v>
      </c>
      <c r="Y137" s="196">
        <v>1344</v>
      </c>
      <c r="Z137" s="196">
        <v>0</v>
      </c>
      <c r="AA137" s="196">
        <v>0</v>
      </c>
      <c r="AB137" s="196">
        <v>-115</v>
      </c>
      <c r="AC137" s="196">
        <v>115</v>
      </c>
      <c r="AD137" s="196">
        <v>-14.16</v>
      </c>
      <c r="AE137" s="196">
        <v>44.56</v>
      </c>
      <c r="AF137" s="196">
        <v>-58.72</v>
      </c>
      <c r="AG137" s="196">
        <v>0</v>
      </c>
      <c r="AH137" s="196" t="s">
        <v>275</v>
      </c>
    </row>
    <row r="138" spans="1:34">
      <c r="A138" s="310"/>
      <c r="B138" s="196" t="s">
        <v>167</v>
      </c>
      <c r="C138" s="196">
        <v>0</v>
      </c>
      <c r="D138" s="196">
        <v>1022</v>
      </c>
      <c r="E138" s="196">
        <v>2169</v>
      </c>
      <c r="F138" s="196">
        <v>724.96</v>
      </c>
      <c r="G138" s="196">
        <v>375</v>
      </c>
      <c r="H138" s="196">
        <v>213.14999999999998</v>
      </c>
      <c r="I138" s="196">
        <v>136.81</v>
      </c>
      <c r="J138" s="196">
        <v>204.39999999999998</v>
      </c>
      <c r="K138" s="196">
        <v>116</v>
      </c>
      <c r="L138" s="196">
        <v>55.7</v>
      </c>
      <c r="M138" s="196">
        <v>32.700000000000003</v>
      </c>
      <c r="N138" s="196">
        <v>520.55999999999995</v>
      </c>
      <c r="O138" s="196">
        <v>259</v>
      </c>
      <c r="P138" s="196">
        <v>157.44999999999999</v>
      </c>
      <c r="Q138" s="196">
        <v>104.11</v>
      </c>
      <c r="R138" s="196">
        <v>0</v>
      </c>
      <c r="S138" s="196">
        <v>0</v>
      </c>
      <c r="T138" s="196"/>
      <c r="U138" s="196">
        <v>171</v>
      </c>
      <c r="V138" s="196">
        <v>118</v>
      </c>
      <c r="W138" s="196">
        <v>53</v>
      </c>
      <c r="X138" s="196">
        <v>370</v>
      </c>
      <c r="Y138" s="196">
        <v>231</v>
      </c>
      <c r="Z138" s="196">
        <v>139</v>
      </c>
      <c r="AA138" s="196">
        <v>21</v>
      </c>
      <c r="AB138" s="196">
        <v>-2</v>
      </c>
      <c r="AC138" s="196">
        <v>23</v>
      </c>
      <c r="AD138" s="196">
        <v>26.15</v>
      </c>
      <c r="AE138" s="196">
        <v>2.7</v>
      </c>
      <c r="AF138" s="196">
        <v>23.45</v>
      </c>
      <c r="AG138" s="196">
        <v>0</v>
      </c>
      <c r="AH138" s="196"/>
    </row>
    <row r="139" spans="1:34">
      <c r="A139" s="310"/>
      <c r="B139" s="196" t="s">
        <v>168</v>
      </c>
      <c r="C139" s="196">
        <v>4</v>
      </c>
      <c r="D139" s="196">
        <v>2422</v>
      </c>
      <c r="E139" s="196">
        <v>3755</v>
      </c>
      <c r="F139" s="196">
        <v>1388</v>
      </c>
      <c r="G139" s="196">
        <v>968.4</v>
      </c>
      <c r="H139" s="196">
        <v>340.14</v>
      </c>
      <c r="I139" s="196">
        <v>79.460000000000093</v>
      </c>
      <c r="J139" s="196">
        <v>486.79999999999995</v>
      </c>
      <c r="K139" s="196">
        <v>370.4</v>
      </c>
      <c r="L139" s="196">
        <v>97.02</v>
      </c>
      <c r="M139" s="196">
        <v>19.38</v>
      </c>
      <c r="N139" s="196">
        <v>901.2</v>
      </c>
      <c r="O139" s="196">
        <v>598</v>
      </c>
      <c r="P139" s="196">
        <v>243.12</v>
      </c>
      <c r="Q139" s="196">
        <v>60.080000000000098</v>
      </c>
      <c r="R139" s="196">
        <v>0</v>
      </c>
      <c r="S139" s="196">
        <v>0</v>
      </c>
      <c r="T139" s="196"/>
      <c r="U139" s="196">
        <v>467</v>
      </c>
      <c r="V139" s="196">
        <v>376</v>
      </c>
      <c r="W139" s="196">
        <v>91</v>
      </c>
      <c r="X139" s="196">
        <v>760</v>
      </c>
      <c r="Y139" s="196">
        <v>542</v>
      </c>
      <c r="Z139" s="196">
        <v>218</v>
      </c>
      <c r="AA139" s="196">
        <v>42</v>
      </c>
      <c r="AB139" s="196">
        <v>-6</v>
      </c>
      <c r="AC139" s="196">
        <v>48</v>
      </c>
      <c r="AD139" s="196">
        <v>39.54</v>
      </c>
      <c r="AE139" s="196">
        <v>6.42</v>
      </c>
      <c r="AF139" s="196">
        <v>33.119999999999997</v>
      </c>
      <c r="AG139" s="196">
        <v>0</v>
      </c>
      <c r="AH139" s="196"/>
    </row>
    <row r="140" spans="1:34">
      <c r="A140" s="310"/>
      <c r="B140" s="196" t="s">
        <v>169</v>
      </c>
      <c r="C140" s="196">
        <v>3</v>
      </c>
      <c r="D140" s="196">
        <v>1660</v>
      </c>
      <c r="E140" s="196">
        <v>2402</v>
      </c>
      <c r="F140" s="196">
        <v>910.28</v>
      </c>
      <c r="G140" s="196">
        <v>477.8</v>
      </c>
      <c r="H140" s="196">
        <v>348.27</v>
      </c>
      <c r="I140" s="196">
        <v>84.21</v>
      </c>
      <c r="J140" s="196">
        <v>333.8</v>
      </c>
      <c r="K140" s="196">
        <v>190.8</v>
      </c>
      <c r="L140" s="196">
        <v>116.44</v>
      </c>
      <c r="M140" s="196">
        <v>26.56</v>
      </c>
      <c r="N140" s="196">
        <v>576.48</v>
      </c>
      <c r="O140" s="196">
        <v>287</v>
      </c>
      <c r="P140" s="196">
        <v>231.83</v>
      </c>
      <c r="Q140" s="196">
        <v>57.65</v>
      </c>
      <c r="R140" s="196">
        <v>0</v>
      </c>
      <c r="S140" s="196">
        <v>0</v>
      </c>
      <c r="T140" s="196"/>
      <c r="U140" s="196">
        <v>282</v>
      </c>
      <c r="V140" s="196">
        <v>178</v>
      </c>
      <c r="W140" s="196">
        <v>104</v>
      </c>
      <c r="X140" s="196">
        <v>401</v>
      </c>
      <c r="Y140" s="196">
        <v>222</v>
      </c>
      <c r="Z140" s="196">
        <v>179</v>
      </c>
      <c r="AA140" s="196">
        <v>64</v>
      </c>
      <c r="AB140" s="196">
        <v>13</v>
      </c>
      <c r="AC140" s="196">
        <v>51</v>
      </c>
      <c r="AD140" s="196">
        <v>79.069999999999993</v>
      </c>
      <c r="AE140" s="196">
        <v>12.24</v>
      </c>
      <c r="AF140" s="196">
        <v>66.83</v>
      </c>
      <c r="AG140" s="196">
        <v>0</v>
      </c>
      <c r="AH140" s="196"/>
    </row>
    <row r="141" spans="1:34">
      <c r="A141" s="310"/>
      <c r="B141" s="196" t="s">
        <v>170</v>
      </c>
      <c r="C141" s="196">
        <v>11</v>
      </c>
      <c r="D141" s="196">
        <v>5232</v>
      </c>
      <c r="E141" s="196">
        <v>7679</v>
      </c>
      <c r="F141" s="196">
        <v>2895.96</v>
      </c>
      <c r="G141" s="196">
        <v>1519.6</v>
      </c>
      <c r="H141" s="196">
        <v>1108.3499999999999</v>
      </c>
      <c r="I141" s="196">
        <v>268.01</v>
      </c>
      <c r="J141" s="196">
        <v>1053</v>
      </c>
      <c r="K141" s="196">
        <v>602.6</v>
      </c>
      <c r="L141" s="196">
        <v>366.69</v>
      </c>
      <c r="M141" s="196">
        <v>83.71</v>
      </c>
      <c r="N141" s="196">
        <v>1842.9599999999998</v>
      </c>
      <c r="O141" s="196">
        <v>917</v>
      </c>
      <c r="P141" s="196">
        <v>741.66</v>
      </c>
      <c r="Q141" s="196">
        <v>184.3</v>
      </c>
      <c r="R141" s="196">
        <v>0</v>
      </c>
      <c r="S141" s="196">
        <v>0</v>
      </c>
      <c r="T141" s="196"/>
      <c r="U141" s="196">
        <v>789</v>
      </c>
      <c r="V141" s="196">
        <v>498</v>
      </c>
      <c r="W141" s="196">
        <v>291</v>
      </c>
      <c r="X141" s="196">
        <v>1294</v>
      </c>
      <c r="Y141" s="196">
        <v>718</v>
      </c>
      <c r="Z141" s="196">
        <v>576</v>
      </c>
      <c r="AA141" s="196">
        <v>250</v>
      </c>
      <c r="AB141" s="196">
        <v>109</v>
      </c>
      <c r="AC141" s="196">
        <v>141</v>
      </c>
      <c r="AD141" s="196">
        <v>294.95</v>
      </c>
      <c r="AE141" s="196">
        <v>71.290000000000006</v>
      </c>
      <c r="AF141" s="196">
        <v>223.65999999999997</v>
      </c>
      <c r="AG141" s="196">
        <v>0</v>
      </c>
      <c r="AH141" s="196"/>
    </row>
    <row r="142" spans="1:34">
      <c r="A142" s="310"/>
      <c r="B142" s="196" t="s">
        <v>171</v>
      </c>
      <c r="C142" s="196">
        <v>2</v>
      </c>
      <c r="D142" s="196">
        <v>1709</v>
      </c>
      <c r="E142" s="196">
        <v>2499</v>
      </c>
      <c r="F142" s="196">
        <v>942.76</v>
      </c>
      <c r="G142" s="196">
        <v>659.2</v>
      </c>
      <c r="H142" s="196">
        <v>229.91</v>
      </c>
      <c r="I142" s="196">
        <v>53.65</v>
      </c>
      <c r="J142" s="196">
        <v>343</v>
      </c>
      <c r="K142" s="196">
        <v>261.2</v>
      </c>
      <c r="L142" s="196">
        <v>68.13</v>
      </c>
      <c r="M142" s="196">
        <v>13.67</v>
      </c>
      <c r="N142" s="196">
        <v>599.76</v>
      </c>
      <c r="O142" s="196">
        <v>398</v>
      </c>
      <c r="P142" s="196">
        <v>161.78</v>
      </c>
      <c r="Q142" s="196">
        <v>39.979999999999997</v>
      </c>
      <c r="R142" s="196">
        <v>0</v>
      </c>
      <c r="S142" s="196">
        <v>0</v>
      </c>
      <c r="T142" s="196"/>
      <c r="U142" s="196">
        <v>291</v>
      </c>
      <c r="V142" s="196">
        <v>234</v>
      </c>
      <c r="W142" s="196">
        <v>57</v>
      </c>
      <c r="X142" s="196">
        <v>477</v>
      </c>
      <c r="Y142" s="196">
        <v>340</v>
      </c>
      <c r="Z142" s="196">
        <v>137</v>
      </c>
      <c r="AA142" s="196">
        <v>70</v>
      </c>
      <c r="AB142" s="196">
        <v>28</v>
      </c>
      <c r="AC142" s="196">
        <v>42</v>
      </c>
      <c r="AD142" s="196">
        <v>51.11</v>
      </c>
      <c r="AE142" s="196">
        <v>10.33</v>
      </c>
      <c r="AF142" s="196">
        <v>40.78</v>
      </c>
      <c r="AG142" s="196">
        <v>0</v>
      </c>
      <c r="AH142" s="196"/>
    </row>
    <row r="143" spans="1:34">
      <c r="A143" s="310"/>
      <c r="B143" s="196" t="s">
        <v>172</v>
      </c>
      <c r="C143" s="196">
        <v>1</v>
      </c>
      <c r="D143" s="196">
        <v>926</v>
      </c>
      <c r="E143" s="196">
        <v>1377</v>
      </c>
      <c r="F143" s="196">
        <v>516.28</v>
      </c>
      <c r="G143" s="196">
        <v>360.6</v>
      </c>
      <c r="H143" s="196">
        <v>126.24000000000001</v>
      </c>
      <c r="I143" s="196">
        <v>29.439999999999991</v>
      </c>
      <c r="J143" s="196">
        <v>185.79999999999998</v>
      </c>
      <c r="K143" s="196">
        <v>141.6</v>
      </c>
      <c r="L143" s="196">
        <v>36.79</v>
      </c>
      <c r="M143" s="196">
        <v>7.4099999999999904</v>
      </c>
      <c r="N143" s="196">
        <v>330.48</v>
      </c>
      <c r="O143" s="196">
        <v>219</v>
      </c>
      <c r="P143" s="196">
        <v>89.45</v>
      </c>
      <c r="Q143" s="196">
        <v>22.03</v>
      </c>
      <c r="R143" s="196">
        <v>0</v>
      </c>
      <c r="S143" s="196">
        <v>0</v>
      </c>
      <c r="T143" s="196"/>
      <c r="U143" s="196">
        <v>178</v>
      </c>
      <c r="V143" s="196">
        <v>143</v>
      </c>
      <c r="W143" s="196">
        <v>35</v>
      </c>
      <c r="X143" s="196">
        <v>367</v>
      </c>
      <c r="Y143" s="196">
        <v>262</v>
      </c>
      <c r="Z143" s="196">
        <v>105</v>
      </c>
      <c r="AA143" s="196">
        <v>0</v>
      </c>
      <c r="AB143" s="196">
        <v>-1</v>
      </c>
      <c r="AC143" s="196">
        <v>1</v>
      </c>
      <c r="AD143" s="196">
        <v>-58.16</v>
      </c>
      <c r="AE143" s="196">
        <v>1.39</v>
      </c>
      <c r="AF143" s="196">
        <v>-59.55</v>
      </c>
      <c r="AG143" s="196">
        <v>0</v>
      </c>
      <c r="AH143" s="196"/>
    </row>
    <row r="144" spans="1:34">
      <c r="A144" s="310"/>
      <c r="B144" s="196" t="s">
        <v>173</v>
      </c>
      <c r="C144" s="196">
        <v>9</v>
      </c>
      <c r="D144" s="196">
        <v>3485</v>
      </c>
      <c r="E144" s="196">
        <v>6257</v>
      </c>
      <c r="F144" s="196">
        <v>2204.08</v>
      </c>
      <c r="G144" s="196">
        <v>1531.4</v>
      </c>
      <c r="H144" s="196">
        <v>544.69000000000005</v>
      </c>
      <c r="I144" s="196">
        <v>127.99</v>
      </c>
      <c r="J144" s="196">
        <v>702.4</v>
      </c>
      <c r="K144" s="196">
        <v>534.4</v>
      </c>
      <c r="L144" s="196">
        <v>140.12</v>
      </c>
      <c r="M144" s="196">
        <v>27.88</v>
      </c>
      <c r="N144" s="196">
        <v>1501.6799999999998</v>
      </c>
      <c r="O144" s="196">
        <v>997</v>
      </c>
      <c r="P144" s="196">
        <v>404.57</v>
      </c>
      <c r="Q144" s="196">
        <v>100.11</v>
      </c>
      <c r="R144" s="196">
        <v>0</v>
      </c>
      <c r="S144" s="196">
        <v>0</v>
      </c>
      <c r="T144" s="196"/>
      <c r="U144" s="196">
        <v>625</v>
      </c>
      <c r="V144" s="196">
        <v>503</v>
      </c>
      <c r="W144" s="196">
        <v>122</v>
      </c>
      <c r="X144" s="196">
        <v>1315</v>
      </c>
      <c r="Y144" s="196">
        <v>937</v>
      </c>
      <c r="Z144" s="196">
        <v>378</v>
      </c>
      <c r="AA144" s="196">
        <v>75</v>
      </c>
      <c r="AB144" s="196">
        <v>33</v>
      </c>
      <c r="AC144" s="196">
        <v>42</v>
      </c>
      <c r="AD144" s="196">
        <v>61.09</v>
      </c>
      <c r="AE144" s="196">
        <v>16.52</v>
      </c>
      <c r="AF144" s="196">
        <v>44.570000000000007</v>
      </c>
      <c r="AG144" s="196">
        <v>0</v>
      </c>
      <c r="AH144" s="196"/>
    </row>
    <row r="145" spans="1:34">
      <c r="A145" s="310"/>
      <c r="B145" s="196" t="s">
        <v>174</v>
      </c>
      <c r="C145" s="196">
        <v>1</v>
      </c>
      <c r="D145" s="196">
        <v>674</v>
      </c>
      <c r="E145" s="196">
        <v>1149</v>
      </c>
      <c r="F145" s="196">
        <v>411.16</v>
      </c>
      <c r="G145" s="196">
        <v>214.6</v>
      </c>
      <c r="H145" s="196">
        <v>158.20000000000002</v>
      </c>
      <c r="I145" s="196">
        <v>38.36</v>
      </c>
      <c r="J145" s="196">
        <v>135.4</v>
      </c>
      <c r="K145" s="196">
        <v>77.599999999999994</v>
      </c>
      <c r="L145" s="196">
        <v>47.02</v>
      </c>
      <c r="M145" s="196">
        <v>10.78</v>
      </c>
      <c r="N145" s="196">
        <v>275.76</v>
      </c>
      <c r="O145" s="196">
        <v>137</v>
      </c>
      <c r="P145" s="196">
        <v>111.18</v>
      </c>
      <c r="Q145" s="196">
        <v>27.58</v>
      </c>
      <c r="R145" s="196">
        <v>0</v>
      </c>
      <c r="S145" s="196">
        <v>0</v>
      </c>
      <c r="T145" s="196"/>
      <c r="U145" s="196">
        <v>135</v>
      </c>
      <c r="V145" s="196">
        <v>85</v>
      </c>
      <c r="W145" s="196">
        <v>50</v>
      </c>
      <c r="X145" s="196">
        <v>254</v>
      </c>
      <c r="Y145" s="196">
        <v>141</v>
      </c>
      <c r="Z145" s="196">
        <v>113</v>
      </c>
      <c r="AA145" s="196">
        <v>0</v>
      </c>
      <c r="AB145" s="196">
        <v>-8</v>
      </c>
      <c r="AC145" s="196">
        <v>8</v>
      </c>
      <c r="AD145" s="196">
        <v>-16.2</v>
      </c>
      <c r="AE145" s="196">
        <v>-2.38</v>
      </c>
      <c r="AF145" s="196">
        <v>-13.82</v>
      </c>
      <c r="AG145" s="196">
        <v>0</v>
      </c>
      <c r="AH145" s="196"/>
    </row>
    <row r="146" spans="1:34">
      <c r="A146" s="310"/>
      <c r="B146" s="196" t="s">
        <v>175</v>
      </c>
      <c r="C146" s="196">
        <v>3</v>
      </c>
      <c r="D146" s="196">
        <v>646</v>
      </c>
      <c r="E146" s="196">
        <v>2646</v>
      </c>
      <c r="F146" s="196">
        <v>766.04000000000008</v>
      </c>
      <c r="G146" s="196">
        <v>391.8</v>
      </c>
      <c r="H146" s="196">
        <v>300.39999999999998</v>
      </c>
      <c r="I146" s="196">
        <v>73.84</v>
      </c>
      <c r="J146" s="196">
        <v>131</v>
      </c>
      <c r="K146" s="196">
        <v>75.8</v>
      </c>
      <c r="L146" s="196">
        <v>44.86</v>
      </c>
      <c r="M146" s="196">
        <v>10.34</v>
      </c>
      <c r="N146" s="196">
        <v>635.04</v>
      </c>
      <c r="O146" s="196">
        <v>316</v>
      </c>
      <c r="P146" s="196">
        <v>255.54</v>
      </c>
      <c r="Q146" s="196">
        <v>63.5</v>
      </c>
      <c r="R146" s="196">
        <v>0</v>
      </c>
      <c r="S146" s="196">
        <v>0</v>
      </c>
      <c r="T146" s="196"/>
      <c r="U146" s="196">
        <v>122</v>
      </c>
      <c r="V146" s="196">
        <v>77</v>
      </c>
      <c r="W146" s="196">
        <v>45</v>
      </c>
      <c r="X146" s="196">
        <v>523</v>
      </c>
      <c r="Y146" s="196">
        <v>290</v>
      </c>
      <c r="Z146" s="196">
        <v>233</v>
      </c>
      <c r="AA146" s="196">
        <v>20</v>
      </c>
      <c r="AB146" s="196">
        <v>-1</v>
      </c>
      <c r="AC146" s="196">
        <v>21</v>
      </c>
      <c r="AD146" s="196">
        <v>27.2</v>
      </c>
      <c r="AE146" s="196">
        <v>-0.34</v>
      </c>
      <c r="AF146" s="196">
        <v>27.54</v>
      </c>
      <c r="AG146" s="196">
        <v>0</v>
      </c>
      <c r="AH146" s="196"/>
    </row>
    <row r="147" spans="1:34">
      <c r="A147" s="310"/>
      <c r="B147" s="196" t="s">
        <v>176</v>
      </c>
      <c r="C147" s="196">
        <v>1</v>
      </c>
      <c r="D147" s="196">
        <v>60</v>
      </c>
      <c r="E147" s="196">
        <v>266</v>
      </c>
      <c r="F147" s="196">
        <v>76.44</v>
      </c>
      <c r="G147" s="196">
        <v>39.6</v>
      </c>
      <c r="H147" s="196">
        <v>29.5</v>
      </c>
      <c r="I147" s="196">
        <v>7.34</v>
      </c>
      <c r="J147" s="196">
        <v>12.600000000000001</v>
      </c>
      <c r="K147" s="196">
        <v>7.6</v>
      </c>
      <c r="L147" s="196">
        <v>4.04</v>
      </c>
      <c r="M147" s="196">
        <v>0.96</v>
      </c>
      <c r="N147" s="196">
        <v>63.84</v>
      </c>
      <c r="O147" s="196">
        <v>32</v>
      </c>
      <c r="P147" s="196">
        <v>25.46</v>
      </c>
      <c r="Q147" s="196">
        <v>6.38</v>
      </c>
      <c r="R147" s="196">
        <v>0</v>
      </c>
      <c r="S147" s="196">
        <v>0</v>
      </c>
      <c r="T147" s="196"/>
      <c r="U147" s="196">
        <v>12</v>
      </c>
      <c r="V147" s="196">
        <v>8</v>
      </c>
      <c r="W147" s="196">
        <v>4</v>
      </c>
      <c r="X147" s="196">
        <v>57</v>
      </c>
      <c r="Y147" s="196">
        <v>31</v>
      </c>
      <c r="Z147" s="196">
        <v>26</v>
      </c>
      <c r="AA147" s="196">
        <v>0</v>
      </c>
      <c r="AB147" s="196">
        <v>0</v>
      </c>
      <c r="AC147" s="196">
        <v>0</v>
      </c>
      <c r="AD147" s="196">
        <v>0.1</v>
      </c>
      <c r="AE147" s="196">
        <v>-0.36</v>
      </c>
      <c r="AF147" s="196">
        <v>0.45999999999999996</v>
      </c>
      <c r="AG147" s="196">
        <v>0</v>
      </c>
      <c r="AH147" s="196"/>
    </row>
    <row r="148" spans="1:34">
      <c r="A148" s="310"/>
      <c r="B148" s="196" t="s">
        <v>177</v>
      </c>
      <c r="C148" s="196">
        <v>3</v>
      </c>
      <c r="D148" s="196">
        <v>2108</v>
      </c>
      <c r="E148" s="196">
        <v>3167</v>
      </c>
      <c r="F148" s="196">
        <v>1183.48</v>
      </c>
      <c r="G148" s="196">
        <v>826.8</v>
      </c>
      <c r="H148" s="196">
        <v>289.14999999999998</v>
      </c>
      <c r="I148" s="196">
        <v>67.530000000000101</v>
      </c>
      <c r="J148" s="196">
        <v>423.40000000000009</v>
      </c>
      <c r="K148" s="196">
        <v>321.8</v>
      </c>
      <c r="L148" s="196">
        <v>84.74</v>
      </c>
      <c r="M148" s="196">
        <v>16.860000000000099</v>
      </c>
      <c r="N148" s="196">
        <v>760.07999999999993</v>
      </c>
      <c r="O148" s="196">
        <v>505</v>
      </c>
      <c r="P148" s="196">
        <v>204.41</v>
      </c>
      <c r="Q148" s="196">
        <v>50.67</v>
      </c>
      <c r="R148" s="196">
        <v>0</v>
      </c>
      <c r="S148" s="196">
        <v>0</v>
      </c>
      <c r="T148" s="196"/>
      <c r="U148" s="196">
        <v>373</v>
      </c>
      <c r="V148" s="196">
        <v>300</v>
      </c>
      <c r="W148" s="196">
        <v>73</v>
      </c>
      <c r="X148" s="196">
        <v>600</v>
      </c>
      <c r="Y148" s="196">
        <v>428</v>
      </c>
      <c r="Z148" s="196">
        <v>172</v>
      </c>
      <c r="AA148" s="196">
        <v>81</v>
      </c>
      <c r="AB148" s="196">
        <v>23</v>
      </c>
      <c r="AC148" s="196">
        <v>58</v>
      </c>
      <c r="AD148" s="196">
        <v>61.95</v>
      </c>
      <c r="AE148" s="196">
        <v>10.54</v>
      </c>
      <c r="AF148" s="196">
        <v>51.410000000000004</v>
      </c>
      <c r="AG148" s="196">
        <v>0</v>
      </c>
      <c r="AH148" s="196"/>
    </row>
    <row r="149" spans="1:34">
      <c r="A149" s="310"/>
      <c r="B149" s="196" t="s">
        <v>178</v>
      </c>
      <c r="C149" s="196">
        <v>5</v>
      </c>
      <c r="D149" s="196">
        <v>2387</v>
      </c>
      <c r="E149" s="196">
        <v>3512</v>
      </c>
      <c r="F149" s="196">
        <v>1323.28</v>
      </c>
      <c r="G149" s="196">
        <v>925</v>
      </c>
      <c r="H149" s="196">
        <v>322.99</v>
      </c>
      <c r="I149" s="196">
        <v>75.289999999999992</v>
      </c>
      <c r="J149" s="196">
        <v>480.40000000000003</v>
      </c>
      <c r="K149" s="196">
        <v>366</v>
      </c>
      <c r="L149" s="196">
        <v>95.3</v>
      </c>
      <c r="M149" s="196">
        <v>19.100000000000001</v>
      </c>
      <c r="N149" s="196">
        <v>842.88000000000011</v>
      </c>
      <c r="O149" s="196">
        <v>559</v>
      </c>
      <c r="P149" s="196">
        <v>227.69</v>
      </c>
      <c r="Q149" s="196">
        <v>56.19</v>
      </c>
      <c r="R149" s="196">
        <v>0</v>
      </c>
      <c r="S149" s="196">
        <v>0</v>
      </c>
      <c r="T149" s="196"/>
      <c r="U149" s="196">
        <v>427</v>
      </c>
      <c r="V149" s="196">
        <v>344</v>
      </c>
      <c r="W149" s="196">
        <v>83</v>
      </c>
      <c r="X149" s="196">
        <v>710</v>
      </c>
      <c r="Y149" s="196">
        <v>506</v>
      </c>
      <c r="Z149" s="196">
        <v>204</v>
      </c>
      <c r="AA149" s="196">
        <v>62</v>
      </c>
      <c r="AB149" s="196">
        <v>23</v>
      </c>
      <c r="AC149" s="196">
        <v>39</v>
      </c>
      <c r="AD149" s="196">
        <v>48.99</v>
      </c>
      <c r="AE149" s="196">
        <v>11.3</v>
      </c>
      <c r="AF149" s="196">
        <v>37.69</v>
      </c>
      <c r="AG149" s="196">
        <v>0</v>
      </c>
      <c r="AH149" s="196"/>
    </row>
    <row r="150" spans="1:34">
      <c r="A150" s="310"/>
      <c r="B150" s="196" t="s">
        <v>179</v>
      </c>
      <c r="C150" s="196">
        <v>1</v>
      </c>
      <c r="D150" s="196">
        <v>978</v>
      </c>
      <c r="E150" s="196">
        <v>1348</v>
      </c>
      <c r="F150" s="196">
        <v>519.72</v>
      </c>
      <c r="G150" s="196">
        <v>364.6</v>
      </c>
      <c r="H150" s="196">
        <v>125.73</v>
      </c>
      <c r="I150" s="196">
        <v>29.39</v>
      </c>
      <c r="J150" s="196">
        <v>196.2</v>
      </c>
      <c r="K150" s="196">
        <v>149.6</v>
      </c>
      <c r="L150" s="196">
        <v>38.78</v>
      </c>
      <c r="M150" s="196">
        <v>7.82</v>
      </c>
      <c r="N150" s="196">
        <v>323.52</v>
      </c>
      <c r="O150" s="196">
        <v>215</v>
      </c>
      <c r="P150" s="196">
        <v>86.95</v>
      </c>
      <c r="Q150" s="196">
        <v>21.57</v>
      </c>
      <c r="R150" s="196">
        <v>0</v>
      </c>
      <c r="S150" s="196">
        <v>0</v>
      </c>
      <c r="T150" s="196"/>
      <c r="U150" s="196">
        <v>175</v>
      </c>
      <c r="V150" s="196">
        <v>141</v>
      </c>
      <c r="W150" s="196">
        <v>34</v>
      </c>
      <c r="X150" s="196">
        <v>267</v>
      </c>
      <c r="Y150" s="196">
        <v>190</v>
      </c>
      <c r="Z150" s="196">
        <v>77</v>
      </c>
      <c r="AA150" s="196">
        <v>28</v>
      </c>
      <c r="AB150" s="196">
        <v>9</v>
      </c>
      <c r="AC150" s="196">
        <v>19</v>
      </c>
      <c r="AD150" s="196">
        <v>20.329999999999998</v>
      </c>
      <c r="AE150" s="196">
        <v>4.38</v>
      </c>
      <c r="AF150" s="196">
        <v>15.95</v>
      </c>
      <c r="AG150" s="196">
        <v>0</v>
      </c>
      <c r="AH150" s="196"/>
    </row>
    <row r="151" spans="1:34">
      <c r="A151" s="310" t="s">
        <v>180</v>
      </c>
      <c r="B151" s="196" t="s">
        <v>182</v>
      </c>
      <c r="C151" s="196">
        <v>35</v>
      </c>
      <c r="D151" s="196">
        <v>15062</v>
      </c>
      <c r="E151" s="196">
        <v>23764</v>
      </c>
      <c r="F151" s="196">
        <v>8849</v>
      </c>
      <c r="G151" s="196">
        <v>6083.3899999999994</v>
      </c>
      <c r="H151" s="196">
        <v>1836.1399999999999</v>
      </c>
      <c r="I151" s="196">
        <v>929.47000000000014</v>
      </c>
      <c r="J151" s="196">
        <v>3033.3999999999996</v>
      </c>
      <c r="K151" s="196">
        <v>2308.39</v>
      </c>
      <c r="L151" s="196">
        <v>519.69000000000005</v>
      </c>
      <c r="M151" s="196">
        <v>205.32</v>
      </c>
      <c r="N151" s="196">
        <v>5815.6</v>
      </c>
      <c r="O151" s="196">
        <v>3775</v>
      </c>
      <c r="P151" s="196">
        <v>1316.45</v>
      </c>
      <c r="Q151" s="196">
        <v>724.15</v>
      </c>
      <c r="R151" s="196">
        <v>0</v>
      </c>
      <c r="S151" s="196">
        <v>0</v>
      </c>
      <c r="T151" s="196"/>
      <c r="U151" s="196">
        <v>2815</v>
      </c>
      <c r="V151" s="196">
        <v>2364</v>
      </c>
      <c r="W151" s="196">
        <v>451</v>
      </c>
      <c r="X151" s="196">
        <v>4666</v>
      </c>
      <c r="Y151" s="196">
        <v>3512</v>
      </c>
      <c r="Z151" s="196">
        <v>1154</v>
      </c>
      <c r="AA151" s="196">
        <v>324</v>
      </c>
      <c r="AB151" s="196">
        <v>-59</v>
      </c>
      <c r="AC151" s="196">
        <v>383</v>
      </c>
      <c r="AD151" s="196">
        <v>114.52999999999997</v>
      </c>
      <c r="AE151" s="196">
        <v>72.079999999999984</v>
      </c>
      <c r="AF151" s="196">
        <v>42.449999999999982</v>
      </c>
      <c r="AG151" s="196">
        <v>0</v>
      </c>
      <c r="AH151" s="196"/>
    </row>
    <row r="152" spans="1:34">
      <c r="A152" s="310"/>
      <c r="B152" s="196" t="s">
        <v>183</v>
      </c>
      <c r="C152" s="196">
        <v>6</v>
      </c>
      <c r="D152" s="196">
        <v>2651</v>
      </c>
      <c r="E152" s="196">
        <v>4545</v>
      </c>
      <c r="F152" s="196">
        <v>1662.8400000000001</v>
      </c>
      <c r="G152" s="196">
        <v>1126.0900000000001</v>
      </c>
      <c r="H152" s="196">
        <v>28.870000000000029</v>
      </c>
      <c r="I152" s="196">
        <v>507.88</v>
      </c>
      <c r="J152" s="196">
        <v>533.80000000000007</v>
      </c>
      <c r="K152" s="196">
        <v>406.09000000000003</v>
      </c>
      <c r="L152" s="196">
        <v>21.669999999999998</v>
      </c>
      <c r="M152" s="196">
        <v>106.04</v>
      </c>
      <c r="N152" s="196">
        <v>1129.04</v>
      </c>
      <c r="O152" s="196">
        <v>720</v>
      </c>
      <c r="P152" s="196">
        <v>7.2000000000000304</v>
      </c>
      <c r="Q152" s="196">
        <v>401.84</v>
      </c>
      <c r="R152" s="196">
        <v>0</v>
      </c>
      <c r="S152" s="196">
        <v>0</v>
      </c>
      <c r="T152" s="196"/>
      <c r="U152" s="196">
        <v>461</v>
      </c>
      <c r="V152" s="196">
        <v>461</v>
      </c>
      <c r="W152" s="196">
        <v>0</v>
      </c>
      <c r="X152" s="196">
        <v>771</v>
      </c>
      <c r="Y152" s="196">
        <v>771</v>
      </c>
      <c r="Z152" s="196">
        <v>0</v>
      </c>
      <c r="AA152" s="196">
        <v>0</v>
      </c>
      <c r="AB152" s="196">
        <v>-57</v>
      </c>
      <c r="AC152" s="196">
        <v>57</v>
      </c>
      <c r="AD152" s="196">
        <v>-77.040000000000006</v>
      </c>
      <c r="AE152" s="196">
        <v>23.76</v>
      </c>
      <c r="AF152" s="196">
        <v>-100.80000000000001</v>
      </c>
      <c r="AG152" s="196">
        <v>0</v>
      </c>
      <c r="AH152" s="196"/>
    </row>
    <row r="153" spans="1:34">
      <c r="A153" s="310"/>
      <c r="B153" s="196" t="s">
        <v>184</v>
      </c>
      <c r="C153" s="196">
        <v>5</v>
      </c>
      <c r="D153" s="196">
        <v>1620</v>
      </c>
      <c r="E153" s="196">
        <v>3255</v>
      </c>
      <c r="F153" s="196">
        <v>1108.2000000000003</v>
      </c>
      <c r="G153" s="196">
        <v>768</v>
      </c>
      <c r="H153" s="196">
        <v>275.16000000000003</v>
      </c>
      <c r="I153" s="196">
        <v>65.040000000000106</v>
      </c>
      <c r="J153" s="196">
        <v>327</v>
      </c>
      <c r="K153" s="196">
        <v>249</v>
      </c>
      <c r="L153" s="196">
        <v>65.040000000000006</v>
      </c>
      <c r="M153" s="196">
        <v>12.96</v>
      </c>
      <c r="N153" s="196">
        <v>781.2</v>
      </c>
      <c r="O153" s="196">
        <v>519</v>
      </c>
      <c r="P153" s="196">
        <v>210.12</v>
      </c>
      <c r="Q153" s="196">
        <v>52.080000000000098</v>
      </c>
      <c r="R153" s="196">
        <v>0</v>
      </c>
      <c r="S153" s="196">
        <v>0</v>
      </c>
      <c r="T153" s="196"/>
      <c r="U153" s="196">
        <v>272</v>
      </c>
      <c r="V153" s="196">
        <v>219</v>
      </c>
      <c r="W153" s="196">
        <v>53</v>
      </c>
      <c r="X153" s="196">
        <v>603</v>
      </c>
      <c r="Y153" s="196">
        <v>430</v>
      </c>
      <c r="Z153" s="196">
        <v>173</v>
      </c>
      <c r="AA153" s="196">
        <v>98</v>
      </c>
      <c r="AB153" s="196">
        <v>31</v>
      </c>
      <c r="AC153" s="196">
        <v>67</v>
      </c>
      <c r="AD153" s="196">
        <v>70.16</v>
      </c>
      <c r="AE153" s="196">
        <v>11.04</v>
      </c>
      <c r="AF153" s="196">
        <v>59.12</v>
      </c>
      <c r="AG153" s="196">
        <v>0</v>
      </c>
      <c r="AH153" s="196"/>
    </row>
    <row r="154" spans="1:34">
      <c r="A154" s="310"/>
      <c r="B154" s="196" t="s">
        <v>185</v>
      </c>
      <c r="C154" s="196">
        <v>4</v>
      </c>
      <c r="D154" s="196">
        <v>1573</v>
      </c>
      <c r="E154" s="196">
        <v>2493</v>
      </c>
      <c r="F154" s="196">
        <v>915.32</v>
      </c>
      <c r="G154" s="196">
        <v>638.4</v>
      </c>
      <c r="H154" s="196">
        <v>224.45000000000002</v>
      </c>
      <c r="I154" s="196">
        <v>52.47</v>
      </c>
      <c r="J154" s="196">
        <v>317</v>
      </c>
      <c r="K154" s="196">
        <v>241.4</v>
      </c>
      <c r="L154" s="196">
        <v>63.02</v>
      </c>
      <c r="M154" s="196">
        <v>12.58</v>
      </c>
      <c r="N154" s="196">
        <v>598.32000000000005</v>
      </c>
      <c r="O154" s="196">
        <v>397</v>
      </c>
      <c r="P154" s="196">
        <v>161.43</v>
      </c>
      <c r="Q154" s="196">
        <v>39.89</v>
      </c>
      <c r="R154" s="196">
        <v>0</v>
      </c>
      <c r="S154" s="196">
        <v>0</v>
      </c>
      <c r="T154" s="196"/>
      <c r="U154" s="196">
        <v>309</v>
      </c>
      <c r="V154" s="196">
        <v>249</v>
      </c>
      <c r="W154" s="196">
        <v>60</v>
      </c>
      <c r="X154" s="196">
        <v>503</v>
      </c>
      <c r="Y154" s="196">
        <v>358</v>
      </c>
      <c r="Z154" s="196">
        <v>145</v>
      </c>
      <c r="AA154" s="196">
        <v>26</v>
      </c>
      <c r="AB154" s="196">
        <v>-8</v>
      </c>
      <c r="AC154" s="196">
        <v>34</v>
      </c>
      <c r="AD154" s="196">
        <v>24.85</v>
      </c>
      <c r="AE154" s="196">
        <v>3.42</v>
      </c>
      <c r="AF154" s="196">
        <v>21.43</v>
      </c>
      <c r="AG154" s="196">
        <v>0</v>
      </c>
      <c r="AH154" s="196"/>
    </row>
    <row r="155" spans="1:34">
      <c r="A155" s="310"/>
      <c r="B155" s="196" t="s">
        <v>186</v>
      </c>
      <c r="C155" s="196">
        <v>3</v>
      </c>
      <c r="D155" s="196">
        <v>1289</v>
      </c>
      <c r="E155" s="196">
        <v>2025</v>
      </c>
      <c r="F155" s="196">
        <v>745.6</v>
      </c>
      <c r="G155" s="196">
        <v>520.79999999999995</v>
      </c>
      <c r="H155" s="196">
        <v>182.09</v>
      </c>
      <c r="I155" s="196">
        <v>42.71</v>
      </c>
      <c r="J155" s="196">
        <v>259.60000000000002</v>
      </c>
      <c r="K155" s="196">
        <v>197.8</v>
      </c>
      <c r="L155" s="196">
        <v>51.49</v>
      </c>
      <c r="M155" s="196">
        <v>10.31</v>
      </c>
      <c r="N155" s="196">
        <v>486</v>
      </c>
      <c r="O155" s="196">
        <v>323</v>
      </c>
      <c r="P155" s="196">
        <v>130.6</v>
      </c>
      <c r="Q155" s="196">
        <v>32.4</v>
      </c>
      <c r="R155" s="196">
        <v>0</v>
      </c>
      <c r="S155" s="196">
        <v>0</v>
      </c>
      <c r="T155" s="196"/>
      <c r="U155" s="196">
        <v>293</v>
      </c>
      <c r="V155" s="196">
        <v>236</v>
      </c>
      <c r="W155" s="196">
        <v>57</v>
      </c>
      <c r="X155" s="196">
        <v>458</v>
      </c>
      <c r="Y155" s="196">
        <v>327</v>
      </c>
      <c r="Z155" s="196">
        <v>131</v>
      </c>
      <c r="AA155" s="196">
        <v>0</v>
      </c>
      <c r="AB155" s="196">
        <v>-40</v>
      </c>
      <c r="AC155" s="196">
        <v>40</v>
      </c>
      <c r="AD155" s="196">
        <v>-48.11</v>
      </c>
      <c r="AE155" s="196">
        <v>-3.71</v>
      </c>
      <c r="AF155" s="196">
        <v>-44.4</v>
      </c>
      <c r="AG155" s="196">
        <v>0</v>
      </c>
      <c r="AH155" s="196"/>
    </row>
    <row r="156" spans="1:34">
      <c r="A156" s="310"/>
      <c r="B156" s="196" t="s">
        <v>187</v>
      </c>
      <c r="C156" s="196">
        <v>2</v>
      </c>
      <c r="D156" s="196">
        <v>1202</v>
      </c>
      <c r="E156" s="196">
        <v>1794</v>
      </c>
      <c r="F156" s="196">
        <v>672.16</v>
      </c>
      <c r="G156" s="196">
        <v>470.2</v>
      </c>
      <c r="H156" s="196">
        <v>163.63999999999999</v>
      </c>
      <c r="I156" s="196">
        <v>38.320000000000007</v>
      </c>
      <c r="J156" s="196">
        <v>241.6</v>
      </c>
      <c r="K156" s="196">
        <v>184.2</v>
      </c>
      <c r="L156" s="196">
        <v>47.78</v>
      </c>
      <c r="M156" s="196">
        <v>9.6200000000000099</v>
      </c>
      <c r="N156" s="196">
        <v>430.56</v>
      </c>
      <c r="O156" s="196">
        <v>286</v>
      </c>
      <c r="P156" s="196">
        <v>115.86</v>
      </c>
      <c r="Q156" s="196">
        <v>28.7</v>
      </c>
      <c r="R156" s="196">
        <v>0</v>
      </c>
      <c r="S156" s="196">
        <v>0</v>
      </c>
      <c r="T156" s="196"/>
      <c r="U156" s="196">
        <v>232</v>
      </c>
      <c r="V156" s="196">
        <v>187</v>
      </c>
      <c r="W156" s="196">
        <v>45</v>
      </c>
      <c r="X156" s="196">
        <v>356</v>
      </c>
      <c r="Y156" s="196">
        <v>253</v>
      </c>
      <c r="Z156" s="196">
        <v>103</v>
      </c>
      <c r="AA156" s="196">
        <v>25</v>
      </c>
      <c r="AB156" s="196">
        <v>-3</v>
      </c>
      <c r="AC156" s="196">
        <v>28</v>
      </c>
      <c r="AD156" s="196">
        <v>20.84</v>
      </c>
      <c r="AE156" s="196">
        <v>2.98</v>
      </c>
      <c r="AF156" s="196">
        <v>17.86</v>
      </c>
      <c r="AG156" s="196">
        <v>0</v>
      </c>
      <c r="AH156" s="196"/>
    </row>
    <row r="157" spans="1:34">
      <c r="A157" s="310"/>
      <c r="B157" s="196" t="s">
        <v>188</v>
      </c>
      <c r="C157" s="196">
        <v>3</v>
      </c>
      <c r="D157" s="196">
        <v>1164</v>
      </c>
      <c r="E157" s="196">
        <v>1536</v>
      </c>
      <c r="F157" s="196">
        <v>603.24</v>
      </c>
      <c r="G157" s="196">
        <v>423.8</v>
      </c>
      <c r="H157" s="196">
        <v>145.55000000000001</v>
      </c>
      <c r="I157" s="196">
        <v>33.89</v>
      </c>
      <c r="J157" s="196">
        <v>234.60000000000002</v>
      </c>
      <c r="K157" s="196">
        <v>178.8</v>
      </c>
      <c r="L157" s="196">
        <v>46.49</v>
      </c>
      <c r="M157" s="196">
        <v>9.31</v>
      </c>
      <c r="N157" s="196">
        <v>368.64</v>
      </c>
      <c r="O157" s="196">
        <v>245</v>
      </c>
      <c r="P157" s="196">
        <v>99.06</v>
      </c>
      <c r="Q157" s="196">
        <v>24.58</v>
      </c>
      <c r="R157" s="196">
        <v>0</v>
      </c>
      <c r="S157" s="196">
        <v>0</v>
      </c>
      <c r="T157" s="196"/>
      <c r="U157" s="196">
        <v>211</v>
      </c>
      <c r="V157" s="196">
        <v>170</v>
      </c>
      <c r="W157" s="196">
        <v>41</v>
      </c>
      <c r="X157" s="196">
        <v>333</v>
      </c>
      <c r="Y157" s="196">
        <v>238</v>
      </c>
      <c r="Z157" s="196">
        <v>95</v>
      </c>
      <c r="AA157" s="196">
        <v>13</v>
      </c>
      <c r="AB157" s="196">
        <v>9</v>
      </c>
      <c r="AC157" s="196">
        <v>4</v>
      </c>
      <c r="AD157" s="196">
        <v>12.35</v>
      </c>
      <c r="AE157" s="196">
        <v>5.29</v>
      </c>
      <c r="AF157" s="196">
        <v>7.06</v>
      </c>
      <c r="AG157" s="196">
        <v>0</v>
      </c>
      <c r="AH157" s="196"/>
    </row>
    <row r="158" spans="1:34">
      <c r="A158" s="310"/>
      <c r="B158" s="196" t="s">
        <v>190</v>
      </c>
      <c r="C158" s="196">
        <v>4</v>
      </c>
      <c r="D158" s="196">
        <v>1876</v>
      </c>
      <c r="E158" s="196">
        <v>2676</v>
      </c>
      <c r="F158" s="196">
        <v>1019.84</v>
      </c>
      <c r="G158" s="196">
        <v>713.4</v>
      </c>
      <c r="H158" s="196">
        <v>248.60999999999999</v>
      </c>
      <c r="I158" s="196">
        <v>57.83</v>
      </c>
      <c r="J158" s="196">
        <v>377.59999999999997</v>
      </c>
      <c r="K158" s="196">
        <v>287.39999999999998</v>
      </c>
      <c r="L158" s="196">
        <v>75.19</v>
      </c>
      <c r="M158" s="196">
        <v>15.01</v>
      </c>
      <c r="N158" s="196">
        <v>642.24</v>
      </c>
      <c r="O158" s="196">
        <v>426</v>
      </c>
      <c r="P158" s="196">
        <v>173.42</v>
      </c>
      <c r="Q158" s="196">
        <v>42.82</v>
      </c>
      <c r="R158" s="196">
        <v>0</v>
      </c>
      <c r="S158" s="196">
        <v>0</v>
      </c>
      <c r="T158" s="196"/>
      <c r="U158" s="196">
        <v>403</v>
      </c>
      <c r="V158" s="196">
        <v>324</v>
      </c>
      <c r="W158" s="196">
        <v>79</v>
      </c>
      <c r="X158" s="196">
        <v>599</v>
      </c>
      <c r="Y158" s="196">
        <v>427</v>
      </c>
      <c r="Z158" s="196">
        <v>172</v>
      </c>
      <c r="AA158" s="196">
        <v>0</v>
      </c>
      <c r="AB158" s="196">
        <v>-38</v>
      </c>
      <c r="AC158" s="196">
        <v>38</v>
      </c>
      <c r="AD158" s="196">
        <v>-39.99</v>
      </c>
      <c r="AE158" s="196">
        <v>-2.41</v>
      </c>
      <c r="AF158" s="196">
        <v>-37.58</v>
      </c>
      <c r="AG158" s="196">
        <v>0</v>
      </c>
      <c r="AH158" s="196"/>
    </row>
    <row r="159" spans="1:34">
      <c r="A159" s="310"/>
      <c r="B159" s="196" t="s">
        <v>189</v>
      </c>
      <c r="C159" s="196">
        <v>1</v>
      </c>
      <c r="D159" s="196">
        <v>368</v>
      </c>
      <c r="E159" s="196">
        <v>459</v>
      </c>
      <c r="F159" s="196">
        <v>184.35999999999999</v>
      </c>
      <c r="G159" s="196">
        <v>129.6</v>
      </c>
      <c r="H159" s="196">
        <v>44.480000000000004</v>
      </c>
      <c r="I159" s="196">
        <v>10.27999999999999</v>
      </c>
      <c r="J159" s="196">
        <v>74.199999999999989</v>
      </c>
      <c r="K159" s="196">
        <v>56.6</v>
      </c>
      <c r="L159" s="196">
        <v>14.66</v>
      </c>
      <c r="M159" s="196">
        <v>2.9399999999999902</v>
      </c>
      <c r="N159" s="196">
        <v>110.16</v>
      </c>
      <c r="O159" s="196">
        <v>73</v>
      </c>
      <c r="P159" s="196">
        <v>29.82</v>
      </c>
      <c r="Q159" s="196">
        <v>7.34</v>
      </c>
      <c r="R159" s="196">
        <v>0</v>
      </c>
      <c r="S159" s="196">
        <v>0</v>
      </c>
      <c r="T159" s="196"/>
      <c r="U159" s="196">
        <v>48</v>
      </c>
      <c r="V159" s="196">
        <v>39</v>
      </c>
      <c r="W159" s="196">
        <v>9</v>
      </c>
      <c r="X159" s="196">
        <v>68</v>
      </c>
      <c r="Y159" s="196">
        <v>48</v>
      </c>
      <c r="Z159" s="196">
        <v>20</v>
      </c>
      <c r="AA159" s="196">
        <v>35</v>
      </c>
      <c r="AB159" s="196">
        <v>18</v>
      </c>
      <c r="AC159" s="196">
        <v>17</v>
      </c>
      <c r="AD159" s="196">
        <v>23.08</v>
      </c>
      <c r="AE159" s="196">
        <v>5.26</v>
      </c>
      <c r="AF159" s="196">
        <v>17.82</v>
      </c>
      <c r="AG159" s="196">
        <v>0</v>
      </c>
      <c r="AH159" s="196"/>
    </row>
    <row r="160" spans="1:34">
      <c r="A160" s="310"/>
      <c r="B160" s="196" t="s">
        <v>191</v>
      </c>
      <c r="C160" s="196">
        <v>7</v>
      </c>
      <c r="D160" s="196">
        <v>3319</v>
      </c>
      <c r="E160" s="196">
        <v>4981</v>
      </c>
      <c r="F160" s="196">
        <v>1937.4399999999998</v>
      </c>
      <c r="G160" s="196">
        <v>1293.0999999999999</v>
      </c>
      <c r="H160" s="196">
        <v>523.29</v>
      </c>
      <c r="I160" s="196">
        <v>121.05</v>
      </c>
      <c r="J160" s="196">
        <v>668</v>
      </c>
      <c r="K160" s="196">
        <v>507.1</v>
      </c>
      <c r="L160" s="196">
        <v>134.35</v>
      </c>
      <c r="M160" s="196">
        <v>26.55</v>
      </c>
      <c r="N160" s="196">
        <v>1269.44</v>
      </c>
      <c r="O160" s="196">
        <v>786</v>
      </c>
      <c r="P160" s="196">
        <v>388.94</v>
      </c>
      <c r="Q160" s="196">
        <v>94.5</v>
      </c>
      <c r="R160" s="196">
        <v>0</v>
      </c>
      <c r="S160" s="196">
        <v>0</v>
      </c>
      <c r="T160" s="196"/>
      <c r="U160" s="196">
        <v>586</v>
      </c>
      <c r="V160" s="196">
        <v>479</v>
      </c>
      <c r="W160" s="196">
        <v>107</v>
      </c>
      <c r="X160" s="196">
        <v>975</v>
      </c>
      <c r="Y160" s="196">
        <v>660</v>
      </c>
      <c r="Z160" s="196">
        <v>315</v>
      </c>
      <c r="AA160" s="196">
        <v>127</v>
      </c>
      <c r="AB160" s="196">
        <v>29</v>
      </c>
      <c r="AC160" s="196">
        <v>98</v>
      </c>
      <c r="AD160" s="196">
        <v>128.38999999999999</v>
      </c>
      <c r="AE160" s="196">
        <v>26.45</v>
      </c>
      <c r="AF160" s="196">
        <v>101.93999999999998</v>
      </c>
      <c r="AG160" s="196">
        <v>0</v>
      </c>
      <c r="AH160" s="196"/>
    </row>
    <row r="162" spans="3:3">
      <c r="C162" s="198">
        <f>SUBTOTAL(9,G162,J162)</f>
        <v>0</v>
      </c>
    </row>
  </sheetData>
  <mergeCells count="42">
    <mergeCell ref="AG5:AG7"/>
    <mergeCell ref="AH5:AH7"/>
    <mergeCell ref="A5:B7"/>
    <mergeCell ref="A100:A113"/>
    <mergeCell ref="A9:A18"/>
    <mergeCell ref="A19:A26"/>
    <mergeCell ref="A27:A34"/>
    <mergeCell ref="A35:A49"/>
    <mergeCell ref="C6:C7"/>
    <mergeCell ref="D6:D7"/>
    <mergeCell ref="E6:E7"/>
    <mergeCell ref="R6:R7"/>
    <mergeCell ref="S6:S7"/>
    <mergeCell ref="T6:T7"/>
    <mergeCell ref="F6:I6"/>
    <mergeCell ref="J6:M6"/>
    <mergeCell ref="AE6:AE7"/>
    <mergeCell ref="A114:A127"/>
    <mergeCell ref="A128:A134"/>
    <mergeCell ref="A135:A150"/>
    <mergeCell ref="A151:A160"/>
    <mergeCell ref="A50:A61"/>
    <mergeCell ref="A62:A72"/>
    <mergeCell ref="A73:A83"/>
    <mergeCell ref="A84:A90"/>
    <mergeCell ref="A91:A99"/>
    <mergeCell ref="AF6:AF7"/>
    <mergeCell ref="N6:Q6"/>
    <mergeCell ref="U6:W6"/>
    <mergeCell ref="X6:Z6"/>
    <mergeCell ref="A2:B2"/>
    <mergeCell ref="A3:AH3"/>
    <mergeCell ref="C5:E5"/>
    <mergeCell ref="F5:Q5"/>
    <mergeCell ref="R5:T5"/>
    <mergeCell ref="U5:Z5"/>
    <mergeCell ref="AA5:AC5"/>
    <mergeCell ref="AD5:AF5"/>
    <mergeCell ref="AA6:AA7"/>
    <mergeCell ref="AB6:AB7"/>
    <mergeCell ref="AC6:AC7"/>
    <mergeCell ref="AD6:AD7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workbookViewId="0">
      <selection activeCell="A2" sqref="A2:O2"/>
    </sheetView>
  </sheetViews>
  <sheetFormatPr defaultColWidth="9" defaultRowHeight="14.25" outlineLevelCol="1"/>
  <cols>
    <col min="1" max="1" width="7.25" style="27" customWidth="1"/>
    <col min="2" max="2" width="17.5" style="27" customWidth="1"/>
    <col min="3" max="3" width="12.375" style="27" customWidth="1"/>
    <col min="4" max="4" width="7.75" style="27" customWidth="1"/>
    <col min="5" max="5" width="5.125" style="27" customWidth="1"/>
    <col min="6" max="6" width="5.25" style="27" customWidth="1"/>
    <col min="7" max="7" width="5.125" style="27" customWidth="1"/>
    <col min="8" max="8" width="6.125" style="27" customWidth="1"/>
    <col min="9" max="9" width="10.125" style="27" customWidth="1"/>
    <col min="10" max="10" width="10.625" style="27" customWidth="1"/>
    <col min="11" max="12" width="8.875" style="27" customWidth="1"/>
    <col min="13" max="13" width="8.75" style="27" customWidth="1"/>
    <col min="14" max="14" width="10.25" style="27" customWidth="1"/>
    <col min="15" max="15" width="9.875" style="27" customWidth="1" outlineLevel="1"/>
    <col min="16" max="16" width="9" style="27"/>
    <col min="17" max="17" width="10.375" style="27" customWidth="1"/>
    <col min="18" max="249" width="9" style="27"/>
    <col min="250" max="250" width="7.25" style="27" customWidth="1"/>
    <col min="251" max="251" width="17.5" style="27" customWidth="1"/>
    <col min="252" max="252" width="7.25" style="27" customWidth="1"/>
    <col min="253" max="253" width="7.75" style="27" customWidth="1"/>
    <col min="254" max="254" width="5.125" style="27" customWidth="1"/>
    <col min="255" max="255" width="5.25" style="27" customWidth="1"/>
    <col min="256" max="256" width="5.125" style="27" customWidth="1"/>
    <col min="257" max="257" width="6.125" style="27" customWidth="1"/>
    <col min="258" max="259" width="7.125" style="27" customWidth="1"/>
    <col min="260" max="260" width="6.875" style="27" customWidth="1"/>
    <col min="261" max="261" width="5.625" style="27" customWidth="1"/>
    <col min="262" max="262" width="6.75" style="27" customWidth="1"/>
    <col min="263" max="263" width="6.25" style="27" customWidth="1"/>
    <col min="264" max="264" width="6.625" style="27" customWidth="1"/>
    <col min="265" max="265" width="10.125" style="27" customWidth="1"/>
    <col min="266" max="266" width="9" style="27" customWidth="1"/>
    <col min="267" max="267" width="7.75" style="27" customWidth="1"/>
    <col min="268" max="268" width="8.875" style="27" customWidth="1"/>
    <col min="269" max="269" width="6.375" style="27" customWidth="1"/>
    <col min="270" max="270" width="8.875" style="27" customWidth="1"/>
    <col min="271" max="271" width="9.875" style="27" customWidth="1"/>
    <col min="272" max="272" width="9" style="27"/>
    <col min="273" max="273" width="10.375" style="27" customWidth="1"/>
    <col min="274" max="505" width="9" style="27"/>
    <col min="506" max="506" width="7.25" style="27" customWidth="1"/>
    <col min="507" max="507" width="17.5" style="27" customWidth="1"/>
    <col min="508" max="508" width="7.25" style="27" customWidth="1"/>
    <col min="509" max="509" width="7.75" style="27" customWidth="1"/>
    <col min="510" max="510" width="5.125" style="27" customWidth="1"/>
    <col min="511" max="511" width="5.25" style="27" customWidth="1"/>
    <col min="512" max="512" width="5.125" style="27" customWidth="1"/>
    <col min="513" max="513" width="6.125" style="27" customWidth="1"/>
    <col min="514" max="515" width="7.125" style="27" customWidth="1"/>
    <col min="516" max="516" width="6.875" style="27" customWidth="1"/>
    <col min="517" max="517" width="5.625" style="27" customWidth="1"/>
    <col min="518" max="518" width="6.75" style="27" customWidth="1"/>
    <col min="519" max="519" width="6.25" style="27" customWidth="1"/>
    <col min="520" max="520" width="6.625" style="27" customWidth="1"/>
    <col min="521" max="521" width="10.125" style="27" customWidth="1"/>
    <col min="522" max="522" width="9" style="27" customWidth="1"/>
    <col min="523" max="523" width="7.75" style="27" customWidth="1"/>
    <col min="524" max="524" width="8.875" style="27" customWidth="1"/>
    <col min="525" max="525" width="6.375" style="27" customWidth="1"/>
    <col min="526" max="526" width="8.875" style="27" customWidth="1"/>
    <col min="527" max="527" width="9.875" style="27" customWidth="1"/>
    <col min="528" max="528" width="9" style="27"/>
    <col min="529" max="529" width="10.375" style="27" customWidth="1"/>
    <col min="530" max="761" width="9" style="27"/>
    <col min="762" max="762" width="7.25" style="27" customWidth="1"/>
    <col min="763" max="763" width="17.5" style="27" customWidth="1"/>
    <col min="764" max="764" width="7.25" style="27" customWidth="1"/>
    <col min="765" max="765" width="7.75" style="27" customWidth="1"/>
    <col min="766" max="766" width="5.125" style="27" customWidth="1"/>
    <col min="767" max="767" width="5.25" style="27" customWidth="1"/>
    <col min="768" max="768" width="5.125" style="27" customWidth="1"/>
    <col min="769" max="769" width="6.125" style="27" customWidth="1"/>
    <col min="770" max="771" width="7.125" style="27" customWidth="1"/>
    <col min="772" max="772" width="6.875" style="27" customWidth="1"/>
    <col min="773" max="773" width="5.625" style="27" customWidth="1"/>
    <col min="774" max="774" width="6.75" style="27" customWidth="1"/>
    <col min="775" max="775" width="6.25" style="27" customWidth="1"/>
    <col min="776" max="776" width="6.625" style="27" customWidth="1"/>
    <col min="777" max="777" width="10.125" style="27" customWidth="1"/>
    <col min="778" max="778" width="9" style="27" customWidth="1"/>
    <col min="779" max="779" width="7.75" style="27" customWidth="1"/>
    <col min="780" max="780" width="8.875" style="27" customWidth="1"/>
    <col min="781" max="781" width="6.375" style="27" customWidth="1"/>
    <col min="782" max="782" width="8.875" style="27" customWidth="1"/>
    <col min="783" max="783" width="9.875" style="27" customWidth="1"/>
    <col min="784" max="784" width="9" style="27"/>
    <col min="785" max="785" width="10.375" style="27" customWidth="1"/>
    <col min="786" max="1017" width="9" style="27"/>
    <col min="1018" max="1018" width="7.25" style="27" customWidth="1"/>
    <col min="1019" max="1019" width="17.5" style="27" customWidth="1"/>
    <col min="1020" max="1020" width="7.25" style="27" customWidth="1"/>
    <col min="1021" max="1021" width="7.75" style="27" customWidth="1"/>
    <col min="1022" max="1022" width="5.125" style="27" customWidth="1"/>
    <col min="1023" max="1023" width="5.25" style="27" customWidth="1"/>
    <col min="1024" max="1024" width="5.125" style="27" customWidth="1"/>
    <col min="1025" max="1025" width="6.125" style="27" customWidth="1"/>
    <col min="1026" max="1027" width="7.125" style="27" customWidth="1"/>
    <col min="1028" max="1028" width="6.875" style="27" customWidth="1"/>
    <col min="1029" max="1029" width="5.625" style="27" customWidth="1"/>
    <col min="1030" max="1030" width="6.75" style="27" customWidth="1"/>
    <col min="1031" max="1031" width="6.25" style="27" customWidth="1"/>
    <col min="1032" max="1032" width="6.625" style="27" customWidth="1"/>
    <col min="1033" max="1033" width="10.125" style="27" customWidth="1"/>
    <col min="1034" max="1034" width="9" style="27" customWidth="1"/>
    <col min="1035" max="1035" width="7.75" style="27" customWidth="1"/>
    <col min="1036" max="1036" width="8.875" style="27" customWidth="1"/>
    <col min="1037" max="1037" width="6.375" style="27" customWidth="1"/>
    <col min="1038" max="1038" width="8.875" style="27" customWidth="1"/>
    <col min="1039" max="1039" width="9.875" style="27" customWidth="1"/>
    <col min="1040" max="1040" width="9" style="27"/>
    <col min="1041" max="1041" width="10.375" style="27" customWidth="1"/>
    <col min="1042" max="1273" width="9" style="27"/>
    <col min="1274" max="1274" width="7.25" style="27" customWidth="1"/>
    <col min="1275" max="1275" width="17.5" style="27" customWidth="1"/>
    <col min="1276" max="1276" width="7.25" style="27" customWidth="1"/>
    <col min="1277" max="1277" width="7.75" style="27" customWidth="1"/>
    <col min="1278" max="1278" width="5.125" style="27" customWidth="1"/>
    <col min="1279" max="1279" width="5.25" style="27" customWidth="1"/>
    <col min="1280" max="1280" width="5.125" style="27" customWidth="1"/>
    <col min="1281" max="1281" width="6.125" style="27" customWidth="1"/>
    <col min="1282" max="1283" width="7.125" style="27" customWidth="1"/>
    <col min="1284" max="1284" width="6.875" style="27" customWidth="1"/>
    <col min="1285" max="1285" width="5.625" style="27" customWidth="1"/>
    <col min="1286" max="1286" width="6.75" style="27" customWidth="1"/>
    <col min="1287" max="1287" width="6.25" style="27" customWidth="1"/>
    <col min="1288" max="1288" width="6.625" style="27" customWidth="1"/>
    <col min="1289" max="1289" width="10.125" style="27" customWidth="1"/>
    <col min="1290" max="1290" width="9" style="27" customWidth="1"/>
    <col min="1291" max="1291" width="7.75" style="27" customWidth="1"/>
    <col min="1292" max="1292" width="8.875" style="27" customWidth="1"/>
    <col min="1293" max="1293" width="6.375" style="27" customWidth="1"/>
    <col min="1294" max="1294" width="8.875" style="27" customWidth="1"/>
    <col min="1295" max="1295" width="9.875" style="27" customWidth="1"/>
    <col min="1296" max="1296" width="9" style="27"/>
    <col min="1297" max="1297" width="10.375" style="27" customWidth="1"/>
    <col min="1298" max="1529" width="9" style="27"/>
    <col min="1530" max="1530" width="7.25" style="27" customWidth="1"/>
    <col min="1531" max="1531" width="17.5" style="27" customWidth="1"/>
    <col min="1532" max="1532" width="7.25" style="27" customWidth="1"/>
    <col min="1533" max="1533" width="7.75" style="27" customWidth="1"/>
    <col min="1534" max="1534" width="5.125" style="27" customWidth="1"/>
    <col min="1535" max="1535" width="5.25" style="27" customWidth="1"/>
    <col min="1536" max="1536" width="5.125" style="27" customWidth="1"/>
    <col min="1537" max="1537" width="6.125" style="27" customWidth="1"/>
    <col min="1538" max="1539" width="7.125" style="27" customWidth="1"/>
    <col min="1540" max="1540" width="6.875" style="27" customWidth="1"/>
    <col min="1541" max="1541" width="5.625" style="27" customWidth="1"/>
    <col min="1542" max="1542" width="6.75" style="27" customWidth="1"/>
    <col min="1543" max="1543" width="6.25" style="27" customWidth="1"/>
    <col min="1544" max="1544" width="6.625" style="27" customWidth="1"/>
    <col min="1545" max="1545" width="10.125" style="27" customWidth="1"/>
    <col min="1546" max="1546" width="9" style="27" customWidth="1"/>
    <col min="1547" max="1547" width="7.75" style="27" customWidth="1"/>
    <col min="1548" max="1548" width="8.875" style="27" customWidth="1"/>
    <col min="1549" max="1549" width="6.375" style="27" customWidth="1"/>
    <col min="1550" max="1550" width="8.875" style="27" customWidth="1"/>
    <col min="1551" max="1551" width="9.875" style="27" customWidth="1"/>
    <col min="1552" max="1552" width="9" style="27"/>
    <col min="1553" max="1553" width="10.375" style="27" customWidth="1"/>
    <col min="1554" max="1785" width="9" style="27"/>
    <col min="1786" max="1786" width="7.25" style="27" customWidth="1"/>
    <col min="1787" max="1787" width="17.5" style="27" customWidth="1"/>
    <col min="1788" max="1788" width="7.25" style="27" customWidth="1"/>
    <col min="1789" max="1789" width="7.75" style="27" customWidth="1"/>
    <col min="1790" max="1790" width="5.125" style="27" customWidth="1"/>
    <col min="1791" max="1791" width="5.25" style="27" customWidth="1"/>
    <col min="1792" max="1792" width="5.125" style="27" customWidth="1"/>
    <col min="1793" max="1793" width="6.125" style="27" customWidth="1"/>
    <col min="1794" max="1795" width="7.125" style="27" customWidth="1"/>
    <col min="1796" max="1796" width="6.875" style="27" customWidth="1"/>
    <col min="1797" max="1797" width="5.625" style="27" customWidth="1"/>
    <col min="1798" max="1798" width="6.75" style="27" customWidth="1"/>
    <col min="1799" max="1799" width="6.25" style="27" customWidth="1"/>
    <col min="1800" max="1800" width="6.625" style="27" customWidth="1"/>
    <col min="1801" max="1801" width="10.125" style="27" customWidth="1"/>
    <col min="1802" max="1802" width="9" style="27" customWidth="1"/>
    <col min="1803" max="1803" width="7.75" style="27" customWidth="1"/>
    <col min="1804" max="1804" width="8.875" style="27" customWidth="1"/>
    <col min="1805" max="1805" width="6.375" style="27" customWidth="1"/>
    <col min="1806" max="1806" width="8.875" style="27" customWidth="1"/>
    <col min="1807" max="1807" width="9.875" style="27" customWidth="1"/>
    <col min="1808" max="1808" width="9" style="27"/>
    <col min="1809" max="1809" width="10.375" style="27" customWidth="1"/>
    <col min="1810" max="2041" width="9" style="27"/>
    <col min="2042" max="2042" width="7.25" style="27" customWidth="1"/>
    <col min="2043" max="2043" width="17.5" style="27" customWidth="1"/>
    <col min="2044" max="2044" width="7.25" style="27" customWidth="1"/>
    <col min="2045" max="2045" width="7.75" style="27" customWidth="1"/>
    <col min="2046" max="2046" width="5.125" style="27" customWidth="1"/>
    <col min="2047" max="2047" width="5.25" style="27" customWidth="1"/>
    <col min="2048" max="2048" width="5.125" style="27" customWidth="1"/>
    <col min="2049" max="2049" width="6.125" style="27" customWidth="1"/>
    <col min="2050" max="2051" width="7.125" style="27" customWidth="1"/>
    <col min="2052" max="2052" width="6.875" style="27" customWidth="1"/>
    <col min="2053" max="2053" width="5.625" style="27" customWidth="1"/>
    <col min="2054" max="2054" width="6.75" style="27" customWidth="1"/>
    <col min="2055" max="2055" width="6.25" style="27" customWidth="1"/>
    <col min="2056" max="2056" width="6.625" style="27" customWidth="1"/>
    <col min="2057" max="2057" width="10.125" style="27" customWidth="1"/>
    <col min="2058" max="2058" width="9" style="27" customWidth="1"/>
    <col min="2059" max="2059" width="7.75" style="27" customWidth="1"/>
    <col min="2060" max="2060" width="8.875" style="27" customWidth="1"/>
    <col min="2061" max="2061" width="6.375" style="27" customWidth="1"/>
    <col min="2062" max="2062" width="8.875" style="27" customWidth="1"/>
    <col min="2063" max="2063" width="9.875" style="27" customWidth="1"/>
    <col min="2064" max="2064" width="9" style="27"/>
    <col min="2065" max="2065" width="10.375" style="27" customWidth="1"/>
    <col min="2066" max="2297" width="9" style="27"/>
    <col min="2298" max="2298" width="7.25" style="27" customWidth="1"/>
    <col min="2299" max="2299" width="17.5" style="27" customWidth="1"/>
    <col min="2300" max="2300" width="7.25" style="27" customWidth="1"/>
    <col min="2301" max="2301" width="7.75" style="27" customWidth="1"/>
    <col min="2302" max="2302" width="5.125" style="27" customWidth="1"/>
    <col min="2303" max="2303" width="5.25" style="27" customWidth="1"/>
    <col min="2304" max="2304" width="5.125" style="27" customWidth="1"/>
    <col min="2305" max="2305" width="6.125" style="27" customWidth="1"/>
    <col min="2306" max="2307" width="7.125" style="27" customWidth="1"/>
    <col min="2308" max="2308" width="6.875" style="27" customWidth="1"/>
    <col min="2309" max="2309" width="5.625" style="27" customWidth="1"/>
    <col min="2310" max="2310" width="6.75" style="27" customWidth="1"/>
    <col min="2311" max="2311" width="6.25" style="27" customWidth="1"/>
    <col min="2312" max="2312" width="6.625" style="27" customWidth="1"/>
    <col min="2313" max="2313" width="10.125" style="27" customWidth="1"/>
    <col min="2314" max="2314" width="9" style="27" customWidth="1"/>
    <col min="2315" max="2315" width="7.75" style="27" customWidth="1"/>
    <col min="2316" max="2316" width="8.875" style="27" customWidth="1"/>
    <col min="2317" max="2317" width="6.375" style="27" customWidth="1"/>
    <col min="2318" max="2318" width="8.875" style="27" customWidth="1"/>
    <col min="2319" max="2319" width="9.875" style="27" customWidth="1"/>
    <col min="2320" max="2320" width="9" style="27"/>
    <col min="2321" max="2321" width="10.375" style="27" customWidth="1"/>
    <col min="2322" max="2553" width="9" style="27"/>
    <col min="2554" max="2554" width="7.25" style="27" customWidth="1"/>
    <col min="2555" max="2555" width="17.5" style="27" customWidth="1"/>
    <col min="2556" max="2556" width="7.25" style="27" customWidth="1"/>
    <col min="2557" max="2557" width="7.75" style="27" customWidth="1"/>
    <col min="2558" max="2558" width="5.125" style="27" customWidth="1"/>
    <col min="2559" max="2559" width="5.25" style="27" customWidth="1"/>
    <col min="2560" max="2560" width="5.125" style="27" customWidth="1"/>
    <col min="2561" max="2561" width="6.125" style="27" customWidth="1"/>
    <col min="2562" max="2563" width="7.125" style="27" customWidth="1"/>
    <col min="2564" max="2564" width="6.875" style="27" customWidth="1"/>
    <col min="2565" max="2565" width="5.625" style="27" customWidth="1"/>
    <col min="2566" max="2566" width="6.75" style="27" customWidth="1"/>
    <col min="2567" max="2567" width="6.25" style="27" customWidth="1"/>
    <col min="2568" max="2568" width="6.625" style="27" customWidth="1"/>
    <col min="2569" max="2569" width="10.125" style="27" customWidth="1"/>
    <col min="2570" max="2570" width="9" style="27" customWidth="1"/>
    <col min="2571" max="2571" width="7.75" style="27" customWidth="1"/>
    <col min="2572" max="2572" width="8.875" style="27" customWidth="1"/>
    <col min="2573" max="2573" width="6.375" style="27" customWidth="1"/>
    <col min="2574" max="2574" width="8.875" style="27" customWidth="1"/>
    <col min="2575" max="2575" width="9.875" style="27" customWidth="1"/>
    <col min="2576" max="2576" width="9" style="27"/>
    <col min="2577" max="2577" width="10.375" style="27" customWidth="1"/>
    <col min="2578" max="2809" width="9" style="27"/>
    <col min="2810" max="2810" width="7.25" style="27" customWidth="1"/>
    <col min="2811" max="2811" width="17.5" style="27" customWidth="1"/>
    <col min="2812" max="2812" width="7.25" style="27" customWidth="1"/>
    <col min="2813" max="2813" width="7.75" style="27" customWidth="1"/>
    <col min="2814" max="2814" width="5.125" style="27" customWidth="1"/>
    <col min="2815" max="2815" width="5.25" style="27" customWidth="1"/>
    <col min="2816" max="2816" width="5.125" style="27" customWidth="1"/>
    <col min="2817" max="2817" width="6.125" style="27" customWidth="1"/>
    <col min="2818" max="2819" width="7.125" style="27" customWidth="1"/>
    <col min="2820" max="2820" width="6.875" style="27" customWidth="1"/>
    <col min="2821" max="2821" width="5.625" style="27" customWidth="1"/>
    <col min="2822" max="2822" width="6.75" style="27" customWidth="1"/>
    <col min="2823" max="2823" width="6.25" style="27" customWidth="1"/>
    <col min="2824" max="2824" width="6.625" style="27" customWidth="1"/>
    <col min="2825" max="2825" width="10.125" style="27" customWidth="1"/>
    <col min="2826" max="2826" width="9" style="27" customWidth="1"/>
    <col min="2827" max="2827" width="7.75" style="27" customWidth="1"/>
    <col min="2828" max="2828" width="8.875" style="27" customWidth="1"/>
    <col min="2829" max="2829" width="6.375" style="27" customWidth="1"/>
    <col min="2830" max="2830" width="8.875" style="27" customWidth="1"/>
    <col min="2831" max="2831" width="9.875" style="27" customWidth="1"/>
    <col min="2832" max="2832" width="9" style="27"/>
    <col min="2833" max="2833" width="10.375" style="27" customWidth="1"/>
    <col min="2834" max="3065" width="9" style="27"/>
    <col min="3066" max="3066" width="7.25" style="27" customWidth="1"/>
    <col min="3067" max="3067" width="17.5" style="27" customWidth="1"/>
    <col min="3068" max="3068" width="7.25" style="27" customWidth="1"/>
    <col min="3069" max="3069" width="7.75" style="27" customWidth="1"/>
    <col min="3070" max="3070" width="5.125" style="27" customWidth="1"/>
    <col min="3071" max="3071" width="5.25" style="27" customWidth="1"/>
    <col min="3072" max="3072" width="5.125" style="27" customWidth="1"/>
    <col min="3073" max="3073" width="6.125" style="27" customWidth="1"/>
    <col min="3074" max="3075" width="7.125" style="27" customWidth="1"/>
    <col min="3076" max="3076" width="6.875" style="27" customWidth="1"/>
    <col min="3077" max="3077" width="5.625" style="27" customWidth="1"/>
    <col min="3078" max="3078" width="6.75" style="27" customWidth="1"/>
    <col min="3079" max="3079" width="6.25" style="27" customWidth="1"/>
    <col min="3080" max="3080" width="6.625" style="27" customWidth="1"/>
    <col min="3081" max="3081" width="10.125" style="27" customWidth="1"/>
    <col min="3082" max="3082" width="9" style="27" customWidth="1"/>
    <col min="3083" max="3083" width="7.75" style="27" customWidth="1"/>
    <col min="3084" max="3084" width="8.875" style="27" customWidth="1"/>
    <col min="3085" max="3085" width="6.375" style="27" customWidth="1"/>
    <col min="3086" max="3086" width="8.875" style="27" customWidth="1"/>
    <col min="3087" max="3087" width="9.875" style="27" customWidth="1"/>
    <col min="3088" max="3088" width="9" style="27"/>
    <col min="3089" max="3089" width="10.375" style="27" customWidth="1"/>
    <col min="3090" max="3321" width="9" style="27"/>
    <col min="3322" max="3322" width="7.25" style="27" customWidth="1"/>
    <col min="3323" max="3323" width="17.5" style="27" customWidth="1"/>
    <col min="3324" max="3324" width="7.25" style="27" customWidth="1"/>
    <col min="3325" max="3325" width="7.75" style="27" customWidth="1"/>
    <col min="3326" max="3326" width="5.125" style="27" customWidth="1"/>
    <col min="3327" max="3327" width="5.25" style="27" customWidth="1"/>
    <col min="3328" max="3328" width="5.125" style="27" customWidth="1"/>
    <col min="3329" max="3329" width="6.125" style="27" customWidth="1"/>
    <col min="3330" max="3331" width="7.125" style="27" customWidth="1"/>
    <col min="3332" max="3332" width="6.875" style="27" customWidth="1"/>
    <col min="3333" max="3333" width="5.625" style="27" customWidth="1"/>
    <col min="3334" max="3334" width="6.75" style="27" customWidth="1"/>
    <col min="3335" max="3335" width="6.25" style="27" customWidth="1"/>
    <col min="3336" max="3336" width="6.625" style="27" customWidth="1"/>
    <col min="3337" max="3337" width="10.125" style="27" customWidth="1"/>
    <col min="3338" max="3338" width="9" style="27" customWidth="1"/>
    <col min="3339" max="3339" width="7.75" style="27" customWidth="1"/>
    <col min="3340" max="3340" width="8.875" style="27" customWidth="1"/>
    <col min="3341" max="3341" width="6.375" style="27" customWidth="1"/>
    <col min="3342" max="3342" width="8.875" style="27" customWidth="1"/>
    <col min="3343" max="3343" width="9.875" style="27" customWidth="1"/>
    <col min="3344" max="3344" width="9" style="27"/>
    <col min="3345" max="3345" width="10.375" style="27" customWidth="1"/>
    <col min="3346" max="3577" width="9" style="27"/>
    <col min="3578" max="3578" width="7.25" style="27" customWidth="1"/>
    <col min="3579" max="3579" width="17.5" style="27" customWidth="1"/>
    <col min="3580" max="3580" width="7.25" style="27" customWidth="1"/>
    <col min="3581" max="3581" width="7.75" style="27" customWidth="1"/>
    <col min="3582" max="3582" width="5.125" style="27" customWidth="1"/>
    <col min="3583" max="3583" width="5.25" style="27" customWidth="1"/>
    <col min="3584" max="3584" width="5.125" style="27" customWidth="1"/>
    <col min="3585" max="3585" width="6.125" style="27" customWidth="1"/>
    <col min="3586" max="3587" width="7.125" style="27" customWidth="1"/>
    <col min="3588" max="3588" width="6.875" style="27" customWidth="1"/>
    <col min="3589" max="3589" width="5.625" style="27" customWidth="1"/>
    <col min="3590" max="3590" width="6.75" style="27" customWidth="1"/>
    <col min="3591" max="3591" width="6.25" style="27" customWidth="1"/>
    <col min="3592" max="3592" width="6.625" style="27" customWidth="1"/>
    <col min="3593" max="3593" width="10.125" style="27" customWidth="1"/>
    <col min="3594" max="3594" width="9" style="27" customWidth="1"/>
    <col min="3595" max="3595" width="7.75" style="27" customWidth="1"/>
    <col min="3596" max="3596" width="8.875" style="27" customWidth="1"/>
    <col min="3597" max="3597" width="6.375" style="27" customWidth="1"/>
    <col min="3598" max="3598" width="8.875" style="27" customWidth="1"/>
    <col min="3599" max="3599" width="9.875" style="27" customWidth="1"/>
    <col min="3600" max="3600" width="9" style="27"/>
    <col min="3601" max="3601" width="10.375" style="27" customWidth="1"/>
    <col min="3602" max="3833" width="9" style="27"/>
    <col min="3834" max="3834" width="7.25" style="27" customWidth="1"/>
    <col min="3835" max="3835" width="17.5" style="27" customWidth="1"/>
    <col min="3836" max="3836" width="7.25" style="27" customWidth="1"/>
    <col min="3837" max="3837" width="7.75" style="27" customWidth="1"/>
    <col min="3838" max="3838" width="5.125" style="27" customWidth="1"/>
    <col min="3839" max="3839" width="5.25" style="27" customWidth="1"/>
    <col min="3840" max="3840" width="5.125" style="27" customWidth="1"/>
    <col min="3841" max="3841" width="6.125" style="27" customWidth="1"/>
    <col min="3842" max="3843" width="7.125" style="27" customWidth="1"/>
    <col min="3844" max="3844" width="6.875" style="27" customWidth="1"/>
    <col min="3845" max="3845" width="5.625" style="27" customWidth="1"/>
    <col min="3846" max="3846" width="6.75" style="27" customWidth="1"/>
    <col min="3847" max="3847" width="6.25" style="27" customWidth="1"/>
    <col min="3848" max="3848" width="6.625" style="27" customWidth="1"/>
    <col min="3849" max="3849" width="10.125" style="27" customWidth="1"/>
    <col min="3850" max="3850" width="9" style="27" customWidth="1"/>
    <col min="3851" max="3851" width="7.75" style="27" customWidth="1"/>
    <col min="3852" max="3852" width="8.875" style="27" customWidth="1"/>
    <col min="3853" max="3853" width="6.375" style="27" customWidth="1"/>
    <col min="3854" max="3854" width="8.875" style="27" customWidth="1"/>
    <col min="3855" max="3855" width="9.875" style="27" customWidth="1"/>
    <col min="3856" max="3856" width="9" style="27"/>
    <col min="3857" max="3857" width="10.375" style="27" customWidth="1"/>
    <col min="3858" max="4089" width="9" style="27"/>
    <col min="4090" max="4090" width="7.25" style="27" customWidth="1"/>
    <col min="4091" max="4091" width="17.5" style="27" customWidth="1"/>
    <col min="4092" max="4092" width="7.25" style="27" customWidth="1"/>
    <col min="4093" max="4093" width="7.75" style="27" customWidth="1"/>
    <col min="4094" max="4094" width="5.125" style="27" customWidth="1"/>
    <col min="4095" max="4095" width="5.25" style="27" customWidth="1"/>
    <col min="4096" max="4096" width="5.125" style="27" customWidth="1"/>
    <col min="4097" max="4097" width="6.125" style="27" customWidth="1"/>
    <col min="4098" max="4099" width="7.125" style="27" customWidth="1"/>
    <col min="4100" max="4100" width="6.875" style="27" customWidth="1"/>
    <col min="4101" max="4101" width="5.625" style="27" customWidth="1"/>
    <col min="4102" max="4102" width="6.75" style="27" customWidth="1"/>
    <col min="4103" max="4103" width="6.25" style="27" customWidth="1"/>
    <col min="4104" max="4104" width="6.625" style="27" customWidth="1"/>
    <col min="4105" max="4105" width="10.125" style="27" customWidth="1"/>
    <col min="4106" max="4106" width="9" style="27" customWidth="1"/>
    <col min="4107" max="4107" width="7.75" style="27" customWidth="1"/>
    <col min="4108" max="4108" width="8.875" style="27" customWidth="1"/>
    <col min="4109" max="4109" width="6.375" style="27" customWidth="1"/>
    <col min="4110" max="4110" width="8.875" style="27" customWidth="1"/>
    <col min="4111" max="4111" width="9.875" style="27" customWidth="1"/>
    <col min="4112" max="4112" width="9" style="27"/>
    <col min="4113" max="4113" width="10.375" style="27" customWidth="1"/>
    <col min="4114" max="4345" width="9" style="27"/>
    <col min="4346" max="4346" width="7.25" style="27" customWidth="1"/>
    <col min="4347" max="4347" width="17.5" style="27" customWidth="1"/>
    <col min="4348" max="4348" width="7.25" style="27" customWidth="1"/>
    <col min="4349" max="4349" width="7.75" style="27" customWidth="1"/>
    <col min="4350" max="4350" width="5.125" style="27" customWidth="1"/>
    <col min="4351" max="4351" width="5.25" style="27" customWidth="1"/>
    <col min="4352" max="4352" width="5.125" style="27" customWidth="1"/>
    <col min="4353" max="4353" width="6.125" style="27" customWidth="1"/>
    <col min="4354" max="4355" width="7.125" style="27" customWidth="1"/>
    <col min="4356" max="4356" width="6.875" style="27" customWidth="1"/>
    <col min="4357" max="4357" width="5.625" style="27" customWidth="1"/>
    <col min="4358" max="4358" width="6.75" style="27" customWidth="1"/>
    <col min="4359" max="4359" width="6.25" style="27" customWidth="1"/>
    <col min="4360" max="4360" width="6.625" style="27" customWidth="1"/>
    <col min="4361" max="4361" width="10.125" style="27" customWidth="1"/>
    <col min="4362" max="4362" width="9" style="27" customWidth="1"/>
    <col min="4363" max="4363" width="7.75" style="27" customWidth="1"/>
    <col min="4364" max="4364" width="8.875" style="27" customWidth="1"/>
    <col min="4365" max="4365" width="6.375" style="27" customWidth="1"/>
    <col min="4366" max="4366" width="8.875" style="27" customWidth="1"/>
    <col min="4367" max="4367" width="9.875" style="27" customWidth="1"/>
    <col min="4368" max="4368" width="9" style="27"/>
    <col min="4369" max="4369" width="10.375" style="27" customWidth="1"/>
    <col min="4370" max="4601" width="9" style="27"/>
    <col min="4602" max="4602" width="7.25" style="27" customWidth="1"/>
    <col min="4603" max="4603" width="17.5" style="27" customWidth="1"/>
    <col min="4604" max="4604" width="7.25" style="27" customWidth="1"/>
    <col min="4605" max="4605" width="7.75" style="27" customWidth="1"/>
    <col min="4606" max="4606" width="5.125" style="27" customWidth="1"/>
    <col min="4607" max="4607" width="5.25" style="27" customWidth="1"/>
    <col min="4608" max="4608" width="5.125" style="27" customWidth="1"/>
    <col min="4609" max="4609" width="6.125" style="27" customWidth="1"/>
    <col min="4610" max="4611" width="7.125" style="27" customWidth="1"/>
    <col min="4612" max="4612" width="6.875" style="27" customWidth="1"/>
    <col min="4613" max="4613" width="5.625" style="27" customWidth="1"/>
    <col min="4614" max="4614" width="6.75" style="27" customWidth="1"/>
    <col min="4615" max="4615" width="6.25" style="27" customWidth="1"/>
    <col min="4616" max="4616" width="6.625" style="27" customWidth="1"/>
    <col min="4617" max="4617" width="10.125" style="27" customWidth="1"/>
    <col min="4618" max="4618" width="9" style="27" customWidth="1"/>
    <col min="4619" max="4619" width="7.75" style="27" customWidth="1"/>
    <col min="4620" max="4620" width="8.875" style="27" customWidth="1"/>
    <col min="4621" max="4621" width="6.375" style="27" customWidth="1"/>
    <col min="4622" max="4622" width="8.875" style="27" customWidth="1"/>
    <col min="4623" max="4623" width="9.875" style="27" customWidth="1"/>
    <col min="4624" max="4624" width="9" style="27"/>
    <col min="4625" max="4625" width="10.375" style="27" customWidth="1"/>
    <col min="4626" max="4857" width="9" style="27"/>
    <col min="4858" max="4858" width="7.25" style="27" customWidth="1"/>
    <col min="4859" max="4859" width="17.5" style="27" customWidth="1"/>
    <col min="4860" max="4860" width="7.25" style="27" customWidth="1"/>
    <col min="4861" max="4861" width="7.75" style="27" customWidth="1"/>
    <col min="4862" max="4862" width="5.125" style="27" customWidth="1"/>
    <col min="4863" max="4863" width="5.25" style="27" customWidth="1"/>
    <col min="4864" max="4864" width="5.125" style="27" customWidth="1"/>
    <col min="4865" max="4865" width="6.125" style="27" customWidth="1"/>
    <col min="4866" max="4867" width="7.125" style="27" customWidth="1"/>
    <col min="4868" max="4868" width="6.875" style="27" customWidth="1"/>
    <col min="4869" max="4869" width="5.625" style="27" customWidth="1"/>
    <col min="4870" max="4870" width="6.75" style="27" customWidth="1"/>
    <col min="4871" max="4871" width="6.25" style="27" customWidth="1"/>
    <col min="4872" max="4872" width="6.625" style="27" customWidth="1"/>
    <col min="4873" max="4873" width="10.125" style="27" customWidth="1"/>
    <col min="4874" max="4874" width="9" style="27" customWidth="1"/>
    <col min="4875" max="4875" width="7.75" style="27" customWidth="1"/>
    <col min="4876" max="4876" width="8.875" style="27" customWidth="1"/>
    <col min="4877" max="4877" width="6.375" style="27" customWidth="1"/>
    <col min="4878" max="4878" width="8.875" style="27" customWidth="1"/>
    <col min="4879" max="4879" width="9.875" style="27" customWidth="1"/>
    <col min="4880" max="4880" width="9" style="27"/>
    <col min="4881" max="4881" width="10.375" style="27" customWidth="1"/>
    <col min="4882" max="5113" width="9" style="27"/>
    <col min="5114" max="5114" width="7.25" style="27" customWidth="1"/>
    <col min="5115" max="5115" width="17.5" style="27" customWidth="1"/>
    <col min="5116" max="5116" width="7.25" style="27" customWidth="1"/>
    <col min="5117" max="5117" width="7.75" style="27" customWidth="1"/>
    <col min="5118" max="5118" width="5.125" style="27" customWidth="1"/>
    <col min="5119" max="5119" width="5.25" style="27" customWidth="1"/>
    <col min="5120" max="5120" width="5.125" style="27" customWidth="1"/>
    <col min="5121" max="5121" width="6.125" style="27" customWidth="1"/>
    <col min="5122" max="5123" width="7.125" style="27" customWidth="1"/>
    <col min="5124" max="5124" width="6.875" style="27" customWidth="1"/>
    <col min="5125" max="5125" width="5.625" style="27" customWidth="1"/>
    <col min="5126" max="5126" width="6.75" style="27" customWidth="1"/>
    <col min="5127" max="5127" width="6.25" style="27" customWidth="1"/>
    <col min="5128" max="5128" width="6.625" style="27" customWidth="1"/>
    <col min="5129" max="5129" width="10.125" style="27" customWidth="1"/>
    <col min="5130" max="5130" width="9" style="27" customWidth="1"/>
    <col min="5131" max="5131" width="7.75" style="27" customWidth="1"/>
    <col min="5132" max="5132" width="8.875" style="27" customWidth="1"/>
    <col min="5133" max="5133" width="6.375" style="27" customWidth="1"/>
    <col min="5134" max="5134" width="8.875" style="27" customWidth="1"/>
    <col min="5135" max="5135" width="9.875" style="27" customWidth="1"/>
    <col min="5136" max="5136" width="9" style="27"/>
    <col min="5137" max="5137" width="10.375" style="27" customWidth="1"/>
    <col min="5138" max="5369" width="9" style="27"/>
    <col min="5370" max="5370" width="7.25" style="27" customWidth="1"/>
    <col min="5371" max="5371" width="17.5" style="27" customWidth="1"/>
    <col min="5372" max="5372" width="7.25" style="27" customWidth="1"/>
    <col min="5373" max="5373" width="7.75" style="27" customWidth="1"/>
    <col min="5374" max="5374" width="5.125" style="27" customWidth="1"/>
    <col min="5375" max="5375" width="5.25" style="27" customWidth="1"/>
    <col min="5376" max="5376" width="5.125" style="27" customWidth="1"/>
    <col min="5377" max="5377" width="6.125" style="27" customWidth="1"/>
    <col min="5378" max="5379" width="7.125" style="27" customWidth="1"/>
    <col min="5380" max="5380" width="6.875" style="27" customWidth="1"/>
    <col min="5381" max="5381" width="5.625" style="27" customWidth="1"/>
    <col min="5382" max="5382" width="6.75" style="27" customWidth="1"/>
    <col min="5383" max="5383" width="6.25" style="27" customWidth="1"/>
    <col min="5384" max="5384" width="6.625" style="27" customWidth="1"/>
    <col min="5385" max="5385" width="10.125" style="27" customWidth="1"/>
    <col min="5386" max="5386" width="9" style="27" customWidth="1"/>
    <col min="5387" max="5387" width="7.75" style="27" customWidth="1"/>
    <col min="5388" max="5388" width="8.875" style="27" customWidth="1"/>
    <col min="5389" max="5389" width="6.375" style="27" customWidth="1"/>
    <col min="5390" max="5390" width="8.875" style="27" customWidth="1"/>
    <col min="5391" max="5391" width="9.875" style="27" customWidth="1"/>
    <col min="5392" max="5392" width="9" style="27"/>
    <col min="5393" max="5393" width="10.375" style="27" customWidth="1"/>
    <col min="5394" max="5625" width="9" style="27"/>
    <col min="5626" max="5626" width="7.25" style="27" customWidth="1"/>
    <col min="5627" max="5627" width="17.5" style="27" customWidth="1"/>
    <col min="5628" max="5628" width="7.25" style="27" customWidth="1"/>
    <col min="5629" max="5629" width="7.75" style="27" customWidth="1"/>
    <col min="5630" max="5630" width="5.125" style="27" customWidth="1"/>
    <col min="5631" max="5631" width="5.25" style="27" customWidth="1"/>
    <col min="5632" max="5632" width="5.125" style="27" customWidth="1"/>
    <col min="5633" max="5633" width="6.125" style="27" customWidth="1"/>
    <col min="5634" max="5635" width="7.125" style="27" customWidth="1"/>
    <col min="5636" max="5636" width="6.875" style="27" customWidth="1"/>
    <col min="5637" max="5637" width="5.625" style="27" customWidth="1"/>
    <col min="5638" max="5638" width="6.75" style="27" customWidth="1"/>
    <col min="5639" max="5639" width="6.25" style="27" customWidth="1"/>
    <col min="5640" max="5640" width="6.625" style="27" customWidth="1"/>
    <col min="5641" max="5641" width="10.125" style="27" customWidth="1"/>
    <col min="5642" max="5642" width="9" style="27" customWidth="1"/>
    <col min="5643" max="5643" width="7.75" style="27" customWidth="1"/>
    <col min="5644" max="5644" width="8.875" style="27" customWidth="1"/>
    <col min="5645" max="5645" width="6.375" style="27" customWidth="1"/>
    <col min="5646" max="5646" width="8.875" style="27" customWidth="1"/>
    <col min="5647" max="5647" width="9.875" style="27" customWidth="1"/>
    <col min="5648" max="5648" width="9" style="27"/>
    <col min="5649" max="5649" width="10.375" style="27" customWidth="1"/>
    <col min="5650" max="5881" width="9" style="27"/>
    <col min="5882" max="5882" width="7.25" style="27" customWidth="1"/>
    <col min="5883" max="5883" width="17.5" style="27" customWidth="1"/>
    <col min="5884" max="5884" width="7.25" style="27" customWidth="1"/>
    <col min="5885" max="5885" width="7.75" style="27" customWidth="1"/>
    <col min="5886" max="5886" width="5.125" style="27" customWidth="1"/>
    <col min="5887" max="5887" width="5.25" style="27" customWidth="1"/>
    <col min="5888" max="5888" width="5.125" style="27" customWidth="1"/>
    <col min="5889" max="5889" width="6.125" style="27" customWidth="1"/>
    <col min="5890" max="5891" width="7.125" style="27" customWidth="1"/>
    <col min="5892" max="5892" width="6.875" style="27" customWidth="1"/>
    <col min="5893" max="5893" width="5.625" style="27" customWidth="1"/>
    <col min="5894" max="5894" width="6.75" style="27" customWidth="1"/>
    <col min="5895" max="5895" width="6.25" style="27" customWidth="1"/>
    <col min="5896" max="5896" width="6.625" style="27" customWidth="1"/>
    <col min="5897" max="5897" width="10.125" style="27" customWidth="1"/>
    <col min="5898" max="5898" width="9" style="27" customWidth="1"/>
    <col min="5899" max="5899" width="7.75" style="27" customWidth="1"/>
    <col min="5900" max="5900" width="8.875" style="27" customWidth="1"/>
    <col min="5901" max="5901" width="6.375" style="27" customWidth="1"/>
    <col min="5902" max="5902" width="8.875" style="27" customWidth="1"/>
    <col min="5903" max="5903" width="9.875" style="27" customWidth="1"/>
    <col min="5904" max="5904" width="9" style="27"/>
    <col min="5905" max="5905" width="10.375" style="27" customWidth="1"/>
    <col min="5906" max="6137" width="9" style="27"/>
    <col min="6138" max="6138" width="7.25" style="27" customWidth="1"/>
    <col min="6139" max="6139" width="17.5" style="27" customWidth="1"/>
    <col min="6140" max="6140" width="7.25" style="27" customWidth="1"/>
    <col min="6141" max="6141" width="7.75" style="27" customWidth="1"/>
    <col min="6142" max="6142" width="5.125" style="27" customWidth="1"/>
    <col min="6143" max="6143" width="5.25" style="27" customWidth="1"/>
    <col min="6144" max="6144" width="5.125" style="27" customWidth="1"/>
    <col min="6145" max="6145" width="6.125" style="27" customWidth="1"/>
    <col min="6146" max="6147" width="7.125" style="27" customWidth="1"/>
    <col min="6148" max="6148" width="6.875" style="27" customWidth="1"/>
    <col min="6149" max="6149" width="5.625" style="27" customWidth="1"/>
    <col min="6150" max="6150" width="6.75" style="27" customWidth="1"/>
    <col min="6151" max="6151" width="6.25" style="27" customWidth="1"/>
    <col min="6152" max="6152" width="6.625" style="27" customWidth="1"/>
    <col min="6153" max="6153" width="10.125" style="27" customWidth="1"/>
    <col min="6154" max="6154" width="9" style="27" customWidth="1"/>
    <col min="6155" max="6155" width="7.75" style="27" customWidth="1"/>
    <col min="6156" max="6156" width="8.875" style="27" customWidth="1"/>
    <col min="6157" max="6157" width="6.375" style="27" customWidth="1"/>
    <col min="6158" max="6158" width="8.875" style="27" customWidth="1"/>
    <col min="6159" max="6159" width="9.875" style="27" customWidth="1"/>
    <col min="6160" max="6160" width="9" style="27"/>
    <col min="6161" max="6161" width="10.375" style="27" customWidth="1"/>
    <col min="6162" max="6393" width="9" style="27"/>
    <col min="6394" max="6394" width="7.25" style="27" customWidth="1"/>
    <col min="6395" max="6395" width="17.5" style="27" customWidth="1"/>
    <col min="6396" max="6396" width="7.25" style="27" customWidth="1"/>
    <col min="6397" max="6397" width="7.75" style="27" customWidth="1"/>
    <col min="6398" max="6398" width="5.125" style="27" customWidth="1"/>
    <col min="6399" max="6399" width="5.25" style="27" customWidth="1"/>
    <col min="6400" max="6400" width="5.125" style="27" customWidth="1"/>
    <col min="6401" max="6401" width="6.125" style="27" customWidth="1"/>
    <col min="6402" max="6403" width="7.125" style="27" customWidth="1"/>
    <col min="6404" max="6404" width="6.875" style="27" customWidth="1"/>
    <col min="6405" max="6405" width="5.625" style="27" customWidth="1"/>
    <col min="6406" max="6406" width="6.75" style="27" customWidth="1"/>
    <col min="6407" max="6407" width="6.25" style="27" customWidth="1"/>
    <col min="6408" max="6408" width="6.625" style="27" customWidth="1"/>
    <col min="6409" max="6409" width="10.125" style="27" customWidth="1"/>
    <col min="6410" max="6410" width="9" style="27" customWidth="1"/>
    <col min="6411" max="6411" width="7.75" style="27" customWidth="1"/>
    <col min="6412" max="6412" width="8.875" style="27" customWidth="1"/>
    <col min="6413" max="6413" width="6.375" style="27" customWidth="1"/>
    <col min="6414" max="6414" width="8.875" style="27" customWidth="1"/>
    <col min="6415" max="6415" width="9.875" style="27" customWidth="1"/>
    <col min="6416" max="6416" width="9" style="27"/>
    <col min="6417" max="6417" width="10.375" style="27" customWidth="1"/>
    <col min="6418" max="6649" width="9" style="27"/>
    <col min="6650" max="6650" width="7.25" style="27" customWidth="1"/>
    <col min="6651" max="6651" width="17.5" style="27" customWidth="1"/>
    <col min="6652" max="6652" width="7.25" style="27" customWidth="1"/>
    <col min="6653" max="6653" width="7.75" style="27" customWidth="1"/>
    <col min="6654" max="6654" width="5.125" style="27" customWidth="1"/>
    <col min="6655" max="6655" width="5.25" style="27" customWidth="1"/>
    <col min="6656" max="6656" width="5.125" style="27" customWidth="1"/>
    <col min="6657" max="6657" width="6.125" style="27" customWidth="1"/>
    <col min="6658" max="6659" width="7.125" style="27" customWidth="1"/>
    <col min="6660" max="6660" width="6.875" style="27" customWidth="1"/>
    <col min="6661" max="6661" width="5.625" style="27" customWidth="1"/>
    <col min="6662" max="6662" width="6.75" style="27" customWidth="1"/>
    <col min="6663" max="6663" width="6.25" style="27" customWidth="1"/>
    <col min="6664" max="6664" width="6.625" style="27" customWidth="1"/>
    <col min="6665" max="6665" width="10.125" style="27" customWidth="1"/>
    <col min="6666" max="6666" width="9" style="27" customWidth="1"/>
    <col min="6667" max="6667" width="7.75" style="27" customWidth="1"/>
    <col min="6668" max="6668" width="8.875" style="27" customWidth="1"/>
    <col min="6669" max="6669" width="6.375" style="27" customWidth="1"/>
    <col min="6670" max="6670" width="8.875" style="27" customWidth="1"/>
    <col min="6671" max="6671" width="9.875" style="27" customWidth="1"/>
    <col min="6672" max="6672" width="9" style="27"/>
    <col min="6673" max="6673" width="10.375" style="27" customWidth="1"/>
    <col min="6674" max="6905" width="9" style="27"/>
    <col min="6906" max="6906" width="7.25" style="27" customWidth="1"/>
    <col min="6907" max="6907" width="17.5" style="27" customWidth="1"/>
    <col min="6908" max="6908" width="7.25" style="27" customWidth="1"/>
    <col min="6909" max="6909" width="7.75" style="27" customWidth="1"/>
    <col min="6910" max="6910" width="5.125" style="27" customWidth="1"/>
    <col min="6911" max="6911" width="5.25" style="27" customWidth="1"/>
    <col min="6912" max="6912" width="5.125" style="27" customWidth="1"/>
    <col min="6913" max="6913" width="6.125" style="27" customWidth="1"/>
    <col min="6914" max="6915" width="7.125" style="27" customWidth="1"/>
    <col min="6916" max="6916" width="6.875" style="27" customWidth="1"/>
    <col min="6917" max="6917" width="5.625" style="27" customWidth="1"/>
    <col min="6918" max="6918" width="6.75" style="27" customWidth="1"/>
    <col min="6919" max="6919" width="6.25" style="27" customWidth="1"/>
    <col min="6920" max="6920" width="6.625" style="27" customWidth="1"/>
    <col min="6921" max="6921" width="10.125" style="27" customWidth="1"/>
    <col min="6922" max="6922" width="9" style="27" customWidth="1"/>
    <col min="6923" max="6923" width="7.75" style="27" customWidth="1"/>
    <col min="6924" max="6924" width="8.875" style="27" customWidth="1"/>
    <col min="6925" max="6925" width="6.375" style="27" customWidth="1"/>
    <col min="6926" max="6926" width="8.875" style="27" customWidth="1"/>
    <col min="6927" max="6927" width="9.875" style="27" customWidth="1"/>
    <col min="6928" max="6928" width="9" style="27"/>
    <col min="6929" max="6929" width="10.375" style="27" customWidth="1"/>
    <col min="6930" max="7161" width="9" style="27"/>
    <col min="7162" max="7162" width="7.25" style="27" customWidth="1"/>
    <col min="7163" max="7163" width="17.5" style="27" customWidth="1"/>
    <col min="7164" max="7164" width="7.25" style="27" customWidth="1"/>
    <col min="7165" max="7165" width="7.75" style="27" customWidth="1"/>
    <col min="7166" max="7166" width="5.125" style="27" customWidth="1"/>
    <col min="7167" max="7167" width="5.25" style="27" customWidth="1"/>
    <col min="7168" max="7168" width="5.125" style="27" customWidth="1"/>
    <col min="7169" max="7169" width="6.125" style="27" customWidth="1"/>
    <col min="7170" max="7171" width="7.125" style="27" customWidth="1"/>
    <col min="7172" max="7172" width="6.875" style="27" customWidth="1"/>
    <col min="7173" max="7173" width="5.625" style="27" customWidth="1"/>
    <col min="7174" max="7174" width="6.75" style="27" customWidth="1"/>
    <col min="7175" max="7175" width="6.25" style="27" customWidth="1"/>
    <col min="7176" max="7176" width="6.625" style="27" customWidth="1"/>
    <col min="7177" max="7177" width="10.125" style="27" customWidth="1"/>
    <col min="7178" max="7178" width="9" style="27" customWidth="1"/>
    <col min="7179" max="7179" width="7.75" style="27" customWidth="1"/>
    <col min="7180" max="7180" width="8.875" style="27" customWidth="1"/>
    <col min="7181" max="7181" width="6.375" style="27" customWidth="1"/>
    <col min="7182" max="7182" width="8.875" style="27" customWidth="1"/>
    <col min="7183" max="7183" width="9.875" style="27" customWidth="1"/>
    <col min="7184" max="7184" width="9" style="27"/>
    <col min="7185" max="7185" width="10.375" style="27" customWidth="1"/>
    <col min="7186" max="7417" width="9" style="27"/>
    <col min="7418" max="7418" width="7.25" style="27" customWidth="1"/>
    <col min="7419" max="7419" width="17.5" style="27" customWidth="1"/>
    <col min="7420" max="7420" width="7.25" style="27" customWidth="1"/>
    <col min="7421" max="7421" width="7.75" style="27" customWidth="1"/>
    <col min="7422" max="7422" width="5.125" style="27" customWidth="1"/>
    <col min="7423" max="7423" width="5.25" style="27" customWidth="1"/>
    <col min="7424" max="7424" width="5.125" style="27" customWidth="1"/>
    <col min="7425" max="7425" width="6.125" style="27" customWidth="1"/>
    <col min="7426" max="7427" width="7.125" style="27" customWidth="1"/>
    <col min="7428" max="7428" width="6.875" style="27" customWidth="1"/>
    <col min="7429" max="7429" width="5.625" style="27" customWidth="1"/>
    <col min="7430" max="7430" width="6.75" style="27" customWidth="1"/>
    <col min="7431" max="7431" width="6.25" style="27" customWidth="1"/>
    <col min="7432" max="7432" width="6.625" style="27" customWidth="1"/>
    <col min="7433" max="7433" width="10.125" style="27" customWidth="1"/>
    <col min="7434" max="7434" width="9" style="27" customWidth="1"/>
    <col min="7435" max="7435" width="7.75" style="27" customWidth="1"/>
    <col min="7436" max="7436" width="8.875" style="27" customWidth="1"/>
    <col min="7437" max="7437" width="6.375" style="27" customWidth="1"/>
    <col min="7438" max="7438" width="8.875" style="27" customWidth="1"/>
    <col min="7439" max="7439" width="9.875" style="27" customWidth="1"/>
    <col min="7440" max="7440" width="9" style="27"/>
    <col min="7441" max="7441" width="10.375" style="27" customWidth="1"/>
    <col min="7442" max="7673" width="9" style="27"/>
    <col min="7674" max="7674" width="7.25" style="27" customWidth="1"/>
    <col min="7675" max="7675" width="17.5" style="27" customWidth="1"/>
    <col min="7676" max="7676" width="7.25" style="27" customWidth="1"/>
    <col min="7677" max="7677" width="7.75" style="27" customWidth="1"/>
    <col min="7678" max="7678" width="5.125" style="27" customWidth="1"/>
    <col min="7679" max="7679" width="5.25" style="27" customWidth="1"/>
    <col min="7680" max="7680" width="5.125" style="27" customWidth="1"/>
    <col min="7681" max="7681" width="6.125" style="27" customWidth="1"/>
    <col min="7682" max="7683" width="7.125" style="27" customWidth="1"/>
    <col min="7684" max="7684" width="6.875" style="27" customWidth="1"/>
    <col min="7685" max="7685" width="5.625" style="27" customWidth="1"/>
    <col min="7686" max="7686" width="6.75" style="27" customWidth="1"/>
    <col min="7687" max="7687" width="6.25" style="27" customWidth="1"/>
    <col min="7688" max="7688" width="6.625" style="27" customWidth="1"/>
    <col min="7689" max="7689" width="10.125" style="27" customWidth="1"/>
    <col min="7690" max="7690" width="9" style="27" customWidth="1"/>
    <col min="7691" max="7691" width="7.75" style="27" customWidth="1"/>
    <col min="7692" max="7692" width="8.875" style="27" customWidth="1"/>
    <col min="7693" max="7693" width="6.375" style="27" customWidth="1"/>
    <col min="7694" max="7694" width="8.875" style="27" customWidth="1"/>
    <col min="7695" max="7695" width="9.875" style="27" customWidth="1"/>
    <col min="7696" max="7696" width="9" style="27"/>
    <col min="7697" max="7697" width="10.375" style="27" customWidth="1"/>
    <col min="7698" max="7929" width="9" style="27"/>
    <col min="7930" max="7930" width="7.25" style="27" customWidth="1"/>
    <col min="7931" max="7931" width="17.5" style="27" customWidth="1"/>
    <col min="7932" max="7932" width="7.25" style="27" customWidth="1"/>
    <col min="7933" max="7933" width="7.75" style="27" customWidth="1"/>
    <col min="7934" max="7934" width="5.125" style="27" customWidth="1"/>
    <col min="7935" max="7935" width="5.25" style="27" customWidth="1"/>
    <col min="7936" max="7936" width="5.125" style="27" customWidth="1"/>
    <col min="7937" max="7937" width="6.125" style="27" customWidth="1"/>
    <col min="7938" max="7939" width="7.125" style="27" customWidth="1"/>
    <col min="7940" max="7940" width="6.875" style="27" customWidth="1"/>
    <col min="7941" max="7941" width="5.625" style="27" customWidth="1"/>
    <col min="7942" max="7942" width="6.75" style="27" customWidth="1"/>
    <col min="7943" max="7943" width="6.25" style="27" customWidth="1"/>
    <col min="7944" max="7944" width="6.625" style="27" customWidth="1"/>
    <col min="7945" max="7945" width="10.125" style="27" customWidth="1"/>
    <col min="7946" max="7946" width="9" style="27" customWidth="1"/>
    <col min="7947" max="7947" width="7.75" style="27" customWidth="1"/>
    <col min="7948" max="7948" width="8.875" style="27" customWidth="1"/>
    <col min="7949" max="7949" width="6.375" style="27" customWidth="1"/>
    <col min="7950" max="7950" width="8.875" style="27" customWidth="1"/>
    <col min="7951" max="7951" width="9.875" style="27" customWidth="1"/>
    <col min="7952" max="7952" width="9" style="27"/>
    <col min="7953" max="7953" width="10.375" style="27" customWidth="1"/>
    <col min="7954" max="8185" width="9" style="27"/>
    <col min="8186" max="8186" width="7.25" style="27" customWidth="1"/>
    <col min="8187" max="8187" width="17.5" style="27" customWidth="1"/>
    <col min="8188" max="8188" width="7.25" style="27" customWidth="1"/>
    <col min="8189" max="8189" width="7.75" style="27" customWidth="1"/>
    <col min="8190" max="8190" width="5.125" style="27" customWidth="1"/>
    <col min="8191" max="8191" width="5.25" style="27" customWidth="1"/>
    <col min="8192" max="8192" width="5.125" style="27" customWidth="1"/>
    <col min="8193" max="8193" width="6.125" style="27" customWidth="1"/>
    <col min="8194" max="8195" width="7.125" style="27" customWidth="1"/>
    <col min="8196" max="8196" width="6.875" style="27" customWidth="1"/>
    <col min="8197" max="8197" width="5.625" style="27" customWidth="1"/>
    <col min="8198" max="8198" width="6.75" style="27" customWidth="1"/>
    <col min="8199" max="8199" width="6.25" style="27" customWidth="1"/>
    <col min="8200" max="8200" width="6.625" style="27" customWidth="1"/>
    <col min="8201" max="8201" width="10.125" style="27" customWidth="1"/>
    <col min="8202" max="8202" width="9" style="27" customWidth="1"/>
    <col min="8203" max="8203" width="7.75" style="27" customWidth="1"/>
    <col min="8204" max="8204" width="8.875" style="27" customWidth="1"/>
    <col min="8205" max="8205" width="6.375" style="27" customWidth="1"/>
    <col min="8206" max="8206" width="8.875" style="27" customWidth="1"/>
    <col min="8207" max="8207" width="9.875" style="27" customWidth="1"/>
    <col min="8208" max="8208" width="9" style="27"/>
    <col min="8209" max="8209" width="10.375" style="27" customWidth="1"/>
    <col min="8210" max="8441" width="9" style="27"/>
    <col min="8442" max="8442" width="7.25" style="27" customWidth="1"/>
    <col min="8443" max="8443" width="17.5" style="27" customWidth="1"/>
    <col min="8444" max="8444" width="7.25" style="27" customWidth="1"/>
    <col min="8445" max="8445" width="7.75" style="27" customWidth="1"/>
    <col min="8446" max="8446" width="5.125" style="27" customWidth="1"/>
    <col min="8447" max="8447" width="5.25" style="27" customWidth="1"/>
    <col min="8448" max="8448" width="5.125" style="27" customWidth="1"/>
    <col min="8449" max="8449" width="6.125" style="27" customWidth="1"/>
    <col min="8450" max="8451" width="7.125" style="27" customWidth="1"/>
    <col min="8452" max="8452" width="6.875" style="27" customWidth="1"/>
    <col min="8453" max="8453" width="5.625" style="27" customWidth="1"/>
    <col min="8454" max="8454" width="6.75" style="27" customWidth="1"/>
    <col min="8455" max="8455" width="6.25" style="27" customWidth="1"/>
    <col min="8456" max="8456" width="6.625" style="27" customWidth="1"/>
    <col min="8457" max="8457" width="10.125" style="27" customWidth="1"/>
    <col min="8458" max="8458" width="9" style="27" customWidth="1"/>
    <col min="8459" max="8459" width="7.75" style="27" customWidth="1"/>
    <col min="8460" max="8460" width="8.875" style="27" customWidth="1"/>
    <col min="8461" max="8461" width="6.375" style="27" customWidth="1"/>
    <col min="8462" max="8462" width="8.875" style="27" customWidth="1"/>
    <col min="8463" max="8463" width="9.875" style="27" customWidth="1"/>
    <col min="8464" max="8464" width="9" style="27"/>
    <col min="8465" max="8465" width="10.375" style="27" customWidth="1"/>
    <col min="8466" max="8697" width="9" style="27"/>
    <col min="8698" max="8698" width="7.25" style="27" customWidth="1"/>
    <col min="8699" max="8699" width="17.5" style="27" customWidth="1"/>
    <col min="8700" max="8700" width="7.25" style="27" customWidth="1"/>
    <col min="8701" max="8701" width="7.75" style="27" customWidth="1"/>
    <col min="8702" max="8702" width="5.125" style="27" customWidth="1"/>
    <col min="8703" max="8703" width="5.25" style="27" customWidth="1"/>
    <col min="8704" max="8704" width="5.125" style="27" customWidth="1"/>
    <col min="8705" max="8705" width="6.125" style="27" customWidth="1"/>
    <col min="8706" max="8707" width="7.125" style="27" customWidth="1"/>
    <col min="8708" max="8708" width="6.875" style="27" customWidth="1"/>
    <col min="8709" max="8709" width="5.625" style="27" customWidth="1"/>
    <col min="8710" max="8710" width="6.75" style="27" customWidth="1"/>
    <col min="8711" max="8711" width="6.25" style="27" customWidth="1"/>
    <col min="8712" max="8712" width="6.625" style="27" customWidth="1"/>
    <col min="8713" max="8713" width="10.125" style="27" customWidth="1"/>
    <col min="8714" max="8714" width="9" style="27" customWidth="1"/>
    <col min="8715" max="8715" width="7.75" style="27" customWidth="1"/>
    <col min="8716" max="8716" width="8.875" style="27" customWidth="1"/>
    <col min="8717" max="8717" width="6.375" style="27" customWidth="1"/>
    <col min="8718" max="8718" width="8.875" style="27" customWidth="1"/>
    <col min="8719" max="8719" width="9.875" style="27" customWidth="1"/>
    <col min="8720" max="8720" width="9" style="27"/>
    <col min="8721" max="8721" width="10.375" style="27" customWidth="1"/>
    <col min="8722" max="8953" width="9" style="27"/>
    <col min="8954" max="8954" width="7.25" style="27" customWidth="1"/>
    <col min="8955" max="8955" width="17.5" style="27" customWidth="1"/>
    <col min="8956" max="8956" width="7.25" style="27" customWidth="1"/>
    <col min="8957" max="8957" width="7.75" style="27" customWidth="1"/>
    <col min="8958" max="8958" width="5.125" style="27" customWidth="1"/>
    <col min="8959" max="8959" width="5.25" style="27" customWidth="1"/>
    <col min="8960" max="8960" width="5.125" style="27" customWidth="1"/>
    <col min="8961" max="8961" width="6.125" style="27" customWidth="1"/>
    <col min="8962" max="8963" width="7.125" style="27" customWidth="1"/>
    <col min="8964" max="8964" width="6.875" style="27" customWidth="1"/>
    <col min="8965" max="8965" width="5.625" style="27" customWidth="1"/>
    <col min="8966" max="8966" width="6.75" style="27" customWidth="1"/>
    <col min="8967" max="8967" width="6.25" style="27" customWidth="1"/>
    <col min="8968" max="8968" width="6.625" style="27" customWidth="1"/>
    <col min="8969" max="8969" width="10.125" style="27" customWidth="1"/>
    <col min="8970" max="8970" width="9" style="27" customWidth="1"/>
    <col min="8971" max="8971" width="7.75" style="27" customWidth="1"/>
    <col min="8972" max="8972" width="8.875" style="27" customWidth="1"/>
    <col min="8973" max="8973" width="6.375" style="27" customWidth="1"/>
    <col min="8974" max="8974" width="8.875" style="27" customWidth="1"/>
    <col min="8975" max="8975" width="9.875" style="27" customWidth="1"/>
    <col min="8976" max="8976" width="9" style="27"/>
    <col min="8977" max="8977" width="10.375" style="27" customWidth="1"/>
    <col min="8978" max="9209" width="9" style="27"/>
    <col min="9210" max="9210" width="7.25" style="27" customWidth="1"/>
    <col min="9211" max="9211" width="17.5" style="27" customWidth="1"/>
    <col min="9212" max="9212" width="7.25" style="27" customWidth="1"/>
    <col min="9213" max="9213" width="7.75" style="27" customWidth="1"/>
    <col min="9214" max="9214" width="5.125" style="27" customWidth="1"/>
    <col min="9215" max="9215" width="5.25" style="27" customWidth="1"/>
    <col min="9216" max="9216" width="5.125" style="27" customWidth="1"/>
    <col min="9217" max="9217" width="6.125" style="27" customWidth="1"/>
    <col min="9218" max="9219" width="7.125" style="27" customWidth="1"/>
    <col min="9220" max="9220" width="6.875" style="27" customWidth="1"/>
    <col min="9221" max="9221" width="5.625" style="27" customWidth="1"/>
    <col min="9222" max="9222" width="6.75" style="27" customWidth="1"/>
    <col min="9223" max="9223" width="6.25" style="27" customWidth="1"/>
    <col min="9224" max="9224" width="6.625" style="27" customWidth="1"/>
    <col min="9225" max="9225" width="10.125" style="27" customWidth="1"/>
    <col min="9226" max="9226" width="9" style="27" customWidth="1"/>
    <col min="9227" max="9227" width="7.75" style="27" customWidth="1"/>
    <col min="9228" max="9228" width="8.875" style="27" customWidth="1"/>
    <col min="9229" max="9229" width="6.375" style="27" customWidth="1"/>
    <col min="9230" max="9230" width="8.875" style="27" customWidth="1"/>
    <col min="9231" max="9231" width="9.875" style="27" customWidth="1"/>
    <col min="9232" max="9232" width="9" style="27"/>
    <col min="9233" max="9233" width="10.375" style="27" customWidth="1"/>
    <col min="9234" max="9465" width="9" style="27"/>
    <col min="9466" max="9466" width="7.25" style="27" customWidth="1"/>
    <col min="9467" max="9467" width="17.5" style="27" customWidth="1"/>
    <col min="9468" max="9468" width="7.25" style="27" customWidth="1"/>
    <col min="9469" max="9469" width="7.75" style="27" customWidth="1"/>
    <col min="9470" max="9470" width="5.125" style="27" customWidth="1"/>
    <col min="9471" max="9471" width="5.25" style="27" customWidth="1"/>
    <col min="9472" max="9472" width="5.125" style="27" customWidth="1"/>
    <col min="9473" max="9473" width="6.125" style="27" customWidth="1"/>
    <col min="9474" max="9475" width="7.125" style="27" customWidth="1"/>
    <col min="9476" max="9476" width="6.875" style="27" customWidth="1"/>
    <col min="9477" max="9477" width="5.625" style="27" customWidth="1"/>
    <col min="9478" max="9478" width="6.75" style="27" customWidth="1"/>
    <col min="9479" max="9479" width="6.25" style="27" customWidth="1"/>
    <col min="9480" max="9480" width="6.625" style="27" customWidth="1"/>
    <col min="9481" max="9481" width="10.125" style="27" customWidth="1"/>
    <col min="9482" max="9482" width="9" style="27" customWidth="1"/>
    <col min="9483" max="9483" width="7.75" style="27" customWidth="1"/>
    <col min="9484" max="9484" width="8.875" style="27" customWidth="1"/>
    <col min="9485" max="9485" width="6.375" style="27" customWidth="1"/>
    <col min="9486" max="9486" width="8.875" style="27" customWidth="1"/>
    <col min="9487" max="9487" width="9.875" style="27" customWidth="1"/>
    <col min="9488" max="9488" width="9" style="27"/>
    <col min="9489" max="9489" width="10.375" style="27" customWidth="1"/>
    <col min="9490" max="9721" width="9" style="27"/>
    <col min="9722" max="9722" width="7.25" style="27" customWidth="1"/>
    <col min="9723" max="9723" width="17.5" style="27" customWidth="1"/>
    <col min="9724" max="9724" width="7.25" style="27" customWidth="1"/>
    <col min="9725" max="9725" width="7.75" style="27" customWidth="1"/>
    <col min="9726" max="9726" width="5.125" style="27" customWidth="1"/>
    <col min="9727" max="9727" width="5.25" style="27" customWidth="1"/>
    <col min="9728" max="9728" width="5.125" style="27" customWidth="1"/>
    <col min="9729" max="9729" width="6.125" style="27" customWidth="1"/>
    <col min="9730" max="9731" width="7.125" style="27" customWidth="1"/>
    <col min="9732" max="9732" width="6.875" style="27" customWidth="1"/>
    <col min="9733" max="9733" width="5.625" style="27" customWidth="1"/>
    <col min="9734" max="9734" width="6.75" style="27" customWidth="1"/>
    <col min="9735" max="9735" width="6.25" style="27" customWidth="1"/>
    <col min="9736" max="9736" width="6.625" style="27" customWidth="1"/>
    <col min="9737" max="9737" width="10.125" style="27" customWidth="1"/>
    <col min="9738" max="9738" width="9" style="27" customWidth="1"/>
    <col min="9739" max="9739" width="7.75" style="27" customWidth="1"/>
    <col min="9740" max="9740" width="8.875" style="27" customWidth="1"/>
    <col min="9741" max="9741" width="6.375" style="27" customWidth="1"/>
    <col min="9742" max="9742" width="8.875" style="27" customWidth="1"/>
    <col min="9743" max="9743" width="9.875" style="27" customWidth="1"/>
    <col min="9744" max="9744" width="9" style="27"/>
    <col min="9745" max="9745" width="10.375" style="27" customWidth="1"/>
    <col min="9746" max="9977" width="9" style="27"/>
    <col min="9978" max="9978" width="7.25" style="27" customWidth="1"/>
    <col min="9979" max="9979" width="17.5" style="27" customWidth="1"/>
    <col min="9980" max="9980" width="7.25" style="27" customWidth="1"/>
    <col min="9981" max="9981" width="7.75" style="27" customWidth="1"/>
    <col min="9982" max="9982" width="5.125" style="27" customWidth="1"/>
    <col min="9983" max="9983" width="5.25" style="27" customWidth="1"/>
    <col min="9984" max="9984" width="5.125" style="27" customWidth="1"/>
    <col min="9985" max="9985" width="6.125" style="27" customWidth="1"/>
    <col min="9986" max="9987" width="7.125" style="27" customWidth="1"/>
    <col min="9988" max="9988" width="6.875" style="27" customWidth="1"/>
    <col min="9989" max="9989" width="5.625" style="27" customWidth="1"/>
    <col min="9990" max="9990" width="6.75" style="27" customWidth="1"/>
    <col min="9991" max="9991" width="6.25" style="27" customWidth="1"/>
    <col min="9992" max="9992" width="6.625" style="27" customWidth="1"/>
    <col min="9993" max="9993" width="10.125" style="27" customWidth="1"/>
    <col min="9994" max="9994" width="9" style="27" customWidth="1"/>
    <col min="9995" max="9995" width="7.75" style="27" customWidth="1"/>
    <col min="9996" max="9996" width="8.875" style="27" customWidth="1"/>
    <col min="9997" max="9997" width="6.375" style="27" customWidth="1"/>
    <col min="9998" max="9998" width="8.875" style="27" customWidth="1"/>
    <col min="9999" max="9999" width="9.875" style="27" customWidth="1"/>
    <col min="10000" max="10000" width="9" style="27"/>
    <col min="10001" max="10001" width="10.375" style="27" customWidth="1"/>
    <col min="10002" max="10233" width="9" style="27"/>
    <col min="10234" max="10234" width="7.25" style="27" customWidth="1"/>
    <col min="10235" max="10235" width="17.5" style="27" customWidth="1"/>
    <col min="10236" max="10236" width="7.25" style="27" customWidth="1"/>
    <col min="10237" max="10237" width="7.75" style="27" customWidth="1"/>
    <col min="10238" max="10238" width="5.125" style="27" customWidth="1"/>
    <col min="10239" max="10239" width="5.25" style="27" customWidth="1"/>
    <col min="10240" max="10240" width="5.125" style="27" customWidth="1"/>
    <col min="10241" max="10241" width="6.125" style="27" customWidth="1"/>
    <col min="10242" max="10243" width="7.125" style="27" customWidth="1"/>
    <col min="10244" max="10244" width="6.875" style="27" customWidth="1"/>
    <col min="10245" max="10245" width="5.625" style="27" customWidth="1"/>
    <col min="10246" max="10246" width="6.75" style="27" customWidth="1"/>
    <col min="10247" max="10247" width="6.25" style="27" customWidth="1"/>
    <col min="10248" max="10248" width="6.625" style="27" customWidth="1"/>
    <col min="10249" max="10249" width="10.125" style="27" customWidth="1"/>
    <col min="10250" max="10250" width="9" style="27" customWidth="1"/>
    <col min="10251" max="10251" width="7.75" style="27" customWidth="1"/>
    <col min="10252" max="10252" width="8.875" style="27" customWidth="1"/>
    <col min="10253" max="10253" width="6.375" style="27" customWidth="1"/>
    <col min="10254" max="10254" width="8.875" style="27" customWidth="1"/>
    <col min="10255" max="10255" width="9.875" style="27" customWidth="1"/>
    <col min="10256" max="10256" width="9" style="27"/>
    <col min="10257" max="10257" width="10.375" style="27" customWidth="1"/>
    <col min="10258" max="10489" width="9" style="27"/>
    <col min="10490" max="10490" width="7.25" style="27" customWidth="1"/>
    <col min="10491" max="10491" width="17.5" style="27" customWidth="1"/>
    <col min="10492" max="10492" width="7.25" style="27" customWidth="1"/>
    <col min="10493" max="10493" width="7.75" style="27" customWidth="1"/>
    <col min="10494" max="10494" width="5.125" style="27" customWidth="1"/>
    <col min="10495" max="10495" width="5.25" style="27" customWidth="1"/>
    <col min="10496" max="10496" width="5.125" style="27" customWidth="1"/>
    <col min="10497" max="10497" width="6.125" style="27" customWidth="1"/>
    <col min="10498" max="10499" width="7.125" style="27" customWidth="1"/>
    <col min="10500" max="10500" width="6.875" style="27" customWidth="1"/>
    <col min="10501" max="10501" width="5.625" style="27" customWidth="1"/>
    <col min="10502" max="10502" width="6.75" style="27" customWidth="1"/>
    <col min="10503" max="10503" width="6.25" style="27" customWidth="1"/>
    <col min="10504" max="10504" width="6.625" style="27" customWidth="1"/>
    <col min="10505" max="10505" width="10.125" style="27" customWidth="1"/>
    <col min="10506" max="10506" width="9" style="27" customWidth="1"/>
    <col min="10507" max="10507" width="7.75" style="27" customWidth="1"/>
    <col min="10508" max="10508" width="8.875" style="27" customWidth="1"/>
    <col min="10509" max="10509" width="6.375" style="27" customWidth="1"/>
    <col min="10510" max="10510" width="8.875" style="27" customWidth="1"/>
    <col min="10511" max="10511" width="9.875" style="27" customWidth="1"/>
    <col min="10512" max="10512" width="9" style="27"/>
    <col min="10513" max="10513" width="10.375" style="27" customWidth="1"/>
    <col min="10514" max="10745" width="9" style="27"/>
    <col min="10746" max="10746" width="7.25" style="27" customWidth="1"/>
    <col min="10747" max="10747" width="17.5" style="27" customWidth="1"/>
    <col min="10748" max="10748" width="7.25" style="27" customWidth="1"/>
    <col min="10749" max="10749" width="7.75" style="27" customWidth="1"/>
    <col min="10750" max="10750" width="5.125" style="27" customWidth="1"/>
    <col min="10751" max="10751" width="5.25" style="27" customWidth="1"/>
    <col min="10752" max="10752" width="5.125" style="27" customWidth="1"/>
    <col min="10753" max="10753" width="6.125" style="27" customWidth="1"/>
    <col min="10754" max="10755" width="7.125" style="27" customWidth="1"/>
    <col min="10756" max="10756" width="6.875" style="27" customWidth="1"/>
    <col min="10757" max="10757" width="5.625" style="27" customWidth="1"/>
    <col min="10758" max="10758" width="6.75" style="27" customWidth="1"/>
    <col min="10759" max="10759" width="6.25" style="27" customWidth="1"/>
    <col min="10760" max="10760" width="6.625" style="27" customWidth="1"/>
    <col min="10761" max="10761" width="10.125" style="27" customWidth="1"/>
    <col min="10762" max="10762" width="9" style="27" customWidth="1"/>
    <col min="10763" max="10763" width="7.75" style="27" customWidth="1"/>
    <col min="10764" max="10764" width="8.875" style="27" customWidth="1"/>
    <col min="10765" max="10765" width="6.375" style="27" customWidth="1"/>
    <col min="10766" max="10766" width="8.875" style="27" customWidth="1"/>
    <col min="10767" max="10767" width="9.875" style="27" customWidth="1"/>
    <col min="10768" max="10768" width="9" style="27"/>
    <col min="10769" max="10769" width="10.375" style="27" customWidth="1"/>
    <col min="10770" max="11001" width="9" style="27"/>
    <col min="11002" max="11002" width="7.25" style="27" customWidth="1"/>
    <col min="11003" max="11003" width="17.5" style="27" customWidth="1"/>
    <col min="11004" max="11004" width="7.25" style="27" customWidth="1"/>
    <col min="11005" max="11005" width="7.75" style="27" customWidth="1"/>
    <col min="11006" max="11006" width="5.125" style="27" customWidth="1"/>
    <col min="11007" max="11007" width="5.25" style="27" customWidth="1"/>
    <col min="11008" max="11008" width="5.125" style="27" customWidth="1"/>
    <col min="11009" max="11009" width="6.125" style="27" customWidth="1"/>
    <col min="11010" max="11011" width="7.125" style="27" customWidth="1"/>
    <col min="11012" max="11012" width="6.875" style="27" customWidth="1"/>
    <col min="11013" max="11013" width="5.625" style="27" customWidth="1"/>
    <col min="11014" max="11014" width="6.75" style="27" customWidth="1"/>
    <col min="11015" max="11015" width="6.25" style="27" customWidth="1"/>
    <col min="11016" max="11016" width="6.625" style="27" customWidth="1"/>
    <col min="11017" max="11017" width="10.125" style="27" customWidth="1"/>
    <col min="11018" max="11018" width="9" style="27" customWidth="1"/>
    <col min="11019" max="11019" width="7.75" style="27" customWidth="1"/>
    <col min="11020" max="11020" width="8.875" style="27" customWidth="1"/>
    <col min="11021" max="11021" width="6.375" style="27" customWidth="1"/>
    <col min="11022" max="11022" width="8.875" style="27" customWidth="1"/>
    <col min="11023" max="11023" width="9.875" style="27" customWidth="1"/>
    <col min="11024" max="11024" width="9" style="27"/>
    <col min="11025" max="11025" width="10.375" style="27" customWidth="1"/>
    <col min="11026" max="11257" width="9" style="27"/>
    <col min="11258" max="11258" width="7.25" style="27" customWidth="1"/>
    <col min="11259" max="11259" width="17.5" style="27" customWidth="1"/>
    <col min="11260" max="11260" width="7.25" style="27" customWidth="1"/>
    <col min="11261" max="11261" width="7.75" style="27" customWidth="1"/>
    <col min="11262" max="11262" width="5.125" style="27" customWidth="1"/>
    <col min="11263" max="11263" width="5.25" style="27" customWidth="1"/>
    <col min="11264" max="11264" width="5.125" style="27" customWidth="1"/>
    <col min="11265" max="11265" width="6.125" style="27" customWidth="1"/>
    <col min="11266" max="11267" width="7.125" style="27" customWidth="1"/>
    <col min="11268" max="11268" width="6.875" style="27" customWidth="1"/>
    <col min="11269" max="11269" width="5.625" style="27" customWidth="1"/>
    <col min="11270" max="11270" width="6.75" style="27" customWidth="1"/>
    <col min="11271" max="11271" width="6.25" style="27" customWidth="1"/>
    <col min="11272" max="11272" width="6.625" style="27" customWidth="1"/>
    <col min="11273" max="11273" width="10.125" style="27" customWidth="1"/>
    <col min="11274" max="11274" width="9" style="27" customWidth="1"/>
    <col min="11275" max="11275" width="7.75" style="27" customWidth="1"/>
    <col min="11276" max="11276" width="8.875" style="27" customWidth="1"/>
    <col min="11277" max="11277" width="6.375" style="27" customWidth="1"/>
    <col min="11278" max="11278" width="8.875" style="27" customWidth="1"/>
    <col min="11279" max="11279" width="9.875" style="27" customWidth="1"/>
    <col min="11280" max="11280" width="9" style="27"/>
    <col min="11281" max="11281" width="10.375" style="27" customWidth="1"/>
    <col min="11282" max="11513" width="9" style="27"/>
    <col min="11514" max="11514" width="7.25" style="27" customWidth="1"/>
    <col min="11515" max="11515" width="17.5" style="27" customWidth="1"/>
    <col min="11516" max="11516" width="7.25" style="27" customWidth="1"/>
    <col min="11517" max="11517" width="7.75" style="27" customWidth="1"/>
    <col min="11518" max="11518" width="5.125" style="27" customWidth="1"/>
    <col min="11519" max="11519" width="5.25" style="27" customWidth="1"/>
    <col min="11520" max="11520" width="5.125" style="27" customWidth="1"/>
    <col min="11521" max="11521" width="6.125" style="27" customWidth="1"/>
    <col min="11522" max="11523" width="7.125" style="27" customWidth="1"/>
    <col min="11524" max="11524" width="6.875" style="27" customWidth="1"/>
    <col min="11525" max="11525" width="5.625" style="27" customWidth="1"/>
    <col min="11526" max="11526" width="6.75" style="27" customWidth="1"/>
    <col min="11527" max="11527" width="6.25" style="27" customWidth="1"/>
    <col min="11528" max="11528" width="6.625" style="27" customWidth="1"/>
    <col min="11529" max="11529" width="10.125" style="27" customWidth="1"/>
    <col min="11530" max="11530" width="9" style="27" customWidth="1"/>
    <col min="11531" max="11531" width="7.75" style="27" customWidth="1"/>
    <col min="11532" max="11532" width="8.875" style="27" customWidth="1"/>
    <col min="11533" max="11533" width="6.375" style="27" customWidth="1"/>
    <col min="11534" max="11534" width="8.875" style="27" customWidth="1"/>
    <col min="11535" max="11535" width="9.875" style="27" customWidth="1"/>
    <col min="11536" max="11536" width="9" style="27"/>
    <col min="11537" max="11537" width="10.375" style="27" customWidth="1"/>
    <col min="11538" max="11769" width="9" style="27"/>
    <col min="11770" max="11770" width="7.25" style="27" customWidth="1"/>
    <col min="11771" max="11771" width="17.5" style="27" customWidth="1"/>
    <col min="11772" max="11772" width="7.25" style="27" customWidth="1"/>
    <col min="11773" max="11773" width="7.75" style="27" customWidth="1"/>
    <col min="11774" max="11774" width="5.125" style="27" customWidth="1"/>
    <col min="11775" max="11775" width="5.25" style="27" customWidth="1"/>
    <col min="11776" max="11776" width="5.125" style="27" customWidth="1"/>
    <col min="11777" max="11777" width="6.125" style="27" customWidth="1"/>
    <col min="11778" max="11779" width="7.125" style="27" customWidth="1"/>
    <col min="11780" max="11780" width="6.875" style="27" customWidth="1"/>
    <col min="11781" max="11781" width="5.625" style="27" customWidth="1"/>
    <col min="11782" max="11782" width="6.75" style="27" customWidth="1"/>
    <col min="11783" max="11783" width="6.25" style="27" customWidth="1"/>
    <col min="11784" max="11784" width="6.625" style="27" customWidth="1"/>
    <col min="11785" max="11785" width="10.125" style="27" customWidth="1"/>
    <col min="11786" max="11786" width="9" style="27" customWidth="1"/>
    <col min="11787" max="11787" width="7.75" style="27" customWidth="1"/>
    <col min="11788" max="11788" width="8.875" style="27" customWidth="1"/>
    <col min="11789" max="11789" width="6.375" style="27" customWidth="1"/>
    <col min="11790" max="11790" width="8.875" style="27" customWidth="1"/>
    <col min="11791" max="11791" width="9.875" style="27" customWidth="1"/>
    <col min="11792" max="11792" width="9" style="27"/>
    <col min="11793" max="11793" width="10.375" style="27" customWidth="1"/>
    <col min="11794" max="12025" width="9" style="27"/>
    <col min="12026" max="12026" width="7.25" style="27" customWidth="1"/>
    <col min="12027" max="12027" width="17.5" style="27" customWidth="1"/>
    <col min="12028" max="12028" width="7.25" style="27" customWidth="1"/>
    <col min="12029" max="12029" width="7.75" style="27" customWidth="1"/>
    <col min="12030" max="12030" width="5.125" style="27" customWidth="1"/>
    <col min="12031" max="12031" width="5.25" style="27" customWidth="1"/>
    <col min="12032" max="12032" width="5.125" style="27" customWidth="1"/>
    <col min="12033" max="12033" width="6.125" style="27" customWidth="1"/>
    <col min="12034" max="12035" width="7.125" style="27" customWidth="1"/>
    <col min="12036" max="12036" width="6.875" style="27" customWidth="1"/>
    <col min="12037" max="12037" width="5.625" style="27" customWidth="1"/>
    <col min="12038" max="12038" width="6.75" style="27" customWidth="1"/>
    <col min="12039" max="12039" width="6.25" style="27" customWidth="1"/>
    <col min="12040" max="12040" width="6.625" style="27" customWidth="1"/>
    <col min="12041" max="12041" width="10.125" style="27" customWidth="1"/>
    <col min="12042" max="12042" width="9" style="27" customWidth="1"/>
    <col min="12043" max="12043" width="7.75" style="27" customWidth="1"/>
    <col min="12044" max="12044" width="8.875" style="27" customWidth="1"/>
    <col min="12045" max="12045" width="6.375" style="27" customWidth="1"/>
    <col min="12046" max="12046" width="8.875" style="27" customWidth="1"/>
    <col min="12047" max="12047" width="9.875" style="27" customWidth="1"/>
    <col min="12048" max="12048" width="9" style="27"/>
    <col min="12049" max="12049" width="10.375" style="27" customWidth="1"/>
    <col min="12050" max="12281" width="9" style="27"/>
    <col min="12282" max="12282" width="7.25" style="27" customWidth="1"/>
    <col min="12283" max="12283" width="17.5" style="27" customWidth="1"/>
    <col min="12284" max="12284" width="7.25" style="27" customWidth="1"/>
    <col min="12285" max="12285" width="7.75" style="27" customWidth="1"/>
    <col min="12286" max="12286" width="5.125" style="27" customWidth="1"/>
    <col min="12287" max="12287" width="5.25" style="27" customWidth="1"/>
    <col min="12288" max="12288" width="5.125" style="27" customWidth="1"/>
    <col min="12289" max="12289" width="6.125" style="27" customWidth="1"/>
    <col min="12290" max="12291" width="7.125" style="27" customWidth="1"/>
    <col min="12292" max="12292" width="6.875" style="27" customWidth="1"/>
    <col min="12293" max="12293" width="5.625" style="27" customWidth="1"/>
    <col min="12294" max="12294" width="6.75" style="27" customWidth="1"/>
    <col min="12295" max="12295" width="6.25" style="27" customWidth="1"/>
    <col min="12296" max="12296" width="6.625" style="27" customWidth="1"/>
    <col min="12297" max="12297" width="10.125" style="27" customWidth="1"/>
    <col min="12298" max="12298" width="9" style="27" customWidth="1"/>
    <col min="12299" max="12299" width="7.75" style="27" customWidth="1"/>
    <col min="12300" max="12300" width="8.875" style="27" customWidth="1"/>
    <col min="12301" max="12301" width="6.375" style="27" customWidth="1"/>
    <col min="12302" max="12302" width="8.875" style="27" customWidth="1"/>
    <col min="12303" max="12303" width="9.875" style="27" customWidth="1"/>
    <col min="12304" max="12304" width="9" style="27"/>
    <col min="12305" max="12305" width="10.375" style="27" customWidth="1"/>
    <col min="12306" max="12537" width="9" style="27"/>
    <col min="12538" max="12538" width="7.25" style="27" customWidth="1"/>
    <col min="12539" max="12539" width="17.5" style="27" customWidth="1"/>
    <col min="12540" max="12540" width="7.25" style="27" customWidth="1"/>
    <col min="12541" max="12541" width="7.75" style="27" customWidth="1"/>
    <col min="12542" max="12542" width="5.125" style="27" customWidth="1"/>
    <col min="12543" max="12543" width="5.25" style="27" customWidth="1"/>
    <col min="12544" max="12544" width="5.125" style="27" customWidth="1"/>
    <col min="12545" max="12545" width="6.125" style="27" customWidth="1"/>
    <col min="12546" max="12547" width="7.125" style="27" customWidth="1"/>
    <col min="12548" max="12548" width="6.875" style="27" customWidth="1"/>
    <col min="12549" max="12549" width="5.625" style="27" customWidth="1"/>
    <col min="12550" max="12550" width="6.75" style="27" customWidth="1"/>
    <col min="12551" max="12551" width="6.25" style="27" customWidth="1"/>
    <col min="12552" max="12552" width="6.625" style="27" customWidth="1"/>
    <col min="12553" max="12553" width="10.125" style="27" customWidth="1"/>
    <col min="12554" max="12554" width="9" style="27" customWidth="1"/>
    <col min="12555" max="12555" width="7.75" style="27" customWidth="1"/>
    <col min="12556" max="12556" width="8.875" style="27" customWidth="1"/>
    <col min="12557" max="12557" width="6.375" style="27" customWidth="1"/>
    <col min="12558" max="12558" width="8.875" style="27" customWidth="1"/>
    <col min="12559" max="12559" width="9.875" style="27" customWidth="1"/>
    <col min="12560" max="12560" width="9" style="27"/>
    <col min="12561" max="12561" width="10.375" style="27" customWidth="1"/>
    <col min="12562" max="12793" width="9" style="27"/>
    <col min="12794" max="12794" width="7.25" style="27" customWidth="1"/>
    <col min="12795" max="12795" width="17.5" style="27" customWidth="1"/>
    <col min="12796" max="12796" width="7.25" style="27" customWidth="1"/>
    <col min="12797" max="12797" width="7.75" style="27" customWidth="1"/>
    <col min="12798" max="12798" width="5.125" style="27" customWidth="1"/>
    <col min="12799" max="12799" width="5.25" style="27" customWidth="1"/>
    <col min="12800" max="12800" width="5.125" style="27" customWidth="1"/>
    <col min="12801" max="12801" width="6.125" style="27" customWidth="1"/>
    <col min="12802" max="12803" width="7.125" style="27" customWidth="1"/>
    <col min="12804" max="12804" width="6.875" style="27" customWidth="1"/>
    <col min="12805" max="12805" width="5.625" style="27" customWidth="1"/>
    <col min="12806" max="12806" width="6.75" style="27" customWidth="1"/>
    <col min="12807" max="12807" width="6.25" style="27" customWidth="1"/>
    <col min="12808" max="12808" width="6.625" style="27" customWidth="1"/>
    <col min="12809" max="12809" width="10.125" style="27" customWidth="1"/>
    <col min="12810" max="12810" width="9" style="27" customWidth="1"/>
    <col min="12811" max="12811" width="7.75" style="27" customWidth="1"/>
    <col min="12812" max="12812" width="8.875" style="27" customWidth="1"/>
    <col min="12813" max="12813" width="6.375" style="27" customWidth="1"/>
    <col min="12814" max="12814" width="8.875" style="27" customWidth="1"/>
    <col min="12815" max="12815" width="9.875" style="27" customWidth="1"/>
    <col min="12816" max="12816" width="9" style="27"/>
    <col min="12817" max="12817" width="10.375" style="27" customWidth="1"/>
    <col min="12818" max="13049" width="9" style="27"/>
    <col min="13050" max="13050" width="7.25" style="27" customWidth="1"/>
    <col min="13051" max="13051" width="17.5" style="27" customWidth="1"/>
    <col min="13052" max="13052" width="7.25" style="27" customWidth="1"/>
    <col min="13053" max="13053" width="7.75" style="27" customWidth="1"/>
    <col min="13054" max="13054" width="5.125" style="27" customWidth="1"/>
    <col min="13055" max="13055" width="5.25" style="27" customWidth="1"/>
    <col min="13056" max="13056" width="5.125" style="27" customWidth="1"/>
    <col min="13057" max="13057" width="6.125" style="27" customWidth="1"/>
    <col min="13058" max="13059" width="7.125" style="27" customWidth="1"/>
    <col min="13060" max="13060" width="6.875" style="27" customWidth="1"/>
    <col min="13061" max="13061" width="5.625" style="27" customWidth="1"/>
    <col min="13062" max="13062" width="6.75" style="27" customWidth="1"/>
    <col min="13063" max="13063" width="6.25" style="27" customWidth="1"/>
    <col min="13064" max="13064" width="6.625" style="27" customWidth="1"/>
    <col min="13065" max="13065" width="10.125" style="27" customWidth="1"/>
    <col min="13066" max="13066" width="9" style="27" customWidth="1"/>
    <col min="13067" max="13067" width="7.75" style="27" customWidth="1"/>
    <col min="13068" max="13068" width="8.875" style="27" customWidth="1"/>
    <col min="13069" max="13069" width="6.375" style="27" customWidth="1"/>
    <col min="13070" max="13070" width="8.875" style="27" customWidth="1"/>
    <col min="13071" max="13071" width="9.875" style="27" customWidth="1"/>
    <col min="13072" max="13072" width="9" style="27"/>
    <col min="13073" max="13073" width="10.375" style="27" customWidth="1"/>
    <col min="13074" max="13305" width="9" style="27"/>
    <col min="13306" max="13306" width="7.25" style="27" customWidth="1"/>
    <col min="13307" max="13307" width="17.5" style="27" customWidth="1"/>
    <col min="13308" max="13308" width="7.25" style="27" customWidth="1"/>
    <col min="13309" max="13309" width="7.75" style="27" customWidth="1"/>
    <col min="13310" max="13310" width="5.125" style="27" customWidth="1"/>
    <col min="13311" max="13311" width="5.25" style="27" customWidth="1"/>
    <col min="13312" max="13312" width="5.125" style="27" customWidth="1"/>
    <col min="13313" max="13313" width="6.125" style="27" customWidth="1"/>
    <col min="13314" max="13315" width="7.125" style="27" customWidth="1"/>
    <col min="13316" max="13316" width="6.875" style="27" customWidth="1"/>
    <col min="13317" max="13317" width="5.625" style="27" customWidth="1"/>
    <col min="13318" max="13318" width="6.75" style="27" customWidth="1"/>
    <col min="13319" max="13319" width="6.25" style="27" customWidth="1"/>
    <col min="13320" max="13320" width="6.625" style="27" customWidth="1"/>
    <col min="13321" max="13321" width="10.125" style="27" customWidth="1"/>
    <col min="13322" max="13322" width="9" style="27" customWidth="1"/>
    <col min="13323" max="13323" width="7.75" style="27" customWidth="1"/>
    <col min="13324" max="13324" width="8.875" style="27" customWidth="1"/>
    <col min="13325" max="13325" width="6.375" style="27" customWidth="1"/>
    <col min="13326" max="13326" width="8.875" style="27" customWidth="1"/>
    <col min="13327" max="13327" width="9.875" style="27" customWidth="1"/>
    <col min="13328" max="13328" width="9" style="27"/>
    <col min="13329" max="13329" width="10.375" style="27" customWidth="1"/>
    <col min="13330" max="13561" width="9" style="27"/>
    <col min="13562" max="13562" width="7.25" style="27" customWidth="1"/>
    <col min="13563" max="13563" width="17.5" style="27" customWidth="1"/>
    <col min="13564" max="13564" width="7.25" style="27" customWidth="1"/>
    <col min="13565" max="13565" width="7.75" style="27" customWidth="1"/>
    <col min="13566" max="13566" width="5.125" style="27" customWidth="1"/>
    <col min="13567" max="13567" width="5.25" style="27" customWidth="1"/>
    <col min="13568" max="13568" width="5.125" style="27" customWidth="1"/>
    <col min="13569" max="13569" width="6.125" style="27" customWidth="1"/>
    <col min="13570" max="13571" width="7.125" style="27" customWidth="1"/>
    <col min="13572" max="13572" width="6.875" style="27" customWidth="1"/>
    <col min="13573" max="13573" width="5.625" style="27" customWidth="1"/>
    <col min="13574" max="13574" width="6.75" style="27" customWidth="1"/>
    <col min="13575" max="13575" width="6.25" style="27" customWidth="1"/>
    <col min="13576" max="13576" width="6.625" style="27" customWidth="1"/>
    <col min="13577" max="13577" width="10.125" style="27" customWidth="1"/>
    <col min="13578" max="13578" width="9" style="27" customWidth="1"/>
    <col min="13579" max="13579" width="7.75" style="27" customWidth="1"/>
    <col min="13580" max="13580" width="8.875" style="27" customWidth="1"/>
    <col min="13581" max="13581" width="6.375" style="27" customWidth="1"/>
    <col min="13582" max="13582" width="8.875" style="27" customWidth="1"/>
    <col min="13583" max="13583" width="9.875" style="27" customWidth="1"/>
    <col min="13584" max="13584" width="9" style="27"/>
    <col min="13585" max="13585" width="10.375" style="27" customWidth="1"/>
    <col min="13586" max="13817" width="9" style="27"/>
    <col min="13818" max="13818" width="7.25" style="27" customWidth="1"/>
    <col min="13819" max="13819" width="17.5" style="27" customWidth="1"/>
    <col min="13820" max="13820" width="7.25" style="27" customWidth="1"/>
    <col min="13821" max="13821" width="7.75" style="27" customWidth="1"/>
    <col min="13822" max="13822" width="5.125" style="27" customWidth="1"/>
    <col min="13823" max="13823" width="5.25" style="27" customWidth="1"/>
    <col min="13824" max="13824" width="5.125" style="27" customWidth="1"/>
    <col min="13825" max="13825" width="6.125" style="27" customWidth="1"/>
    <col min="13826" max="13827" width="7.125" style="27" customWidth="1"/>
    <col min="13828" max="13828" width="6.875" style="27" customWidth="1"/>
    <col min="13829" max="13829" width="5.625" style="27" customWidth="1"/>
    <col min="13830" max="13830" width="6.75" style="27" customWidth="1"/>
    <col min="13831" max="13831" width="6.25" style="27" customWidth="1"/>
    <col min="13832" max="13832" width="6.625" style="27" customWidth="1"/>
    <col min="13833" max="13833" width="10.125" style="27" customWidth="1"/>
    <col min="13834" max="13834" width="9" style="27" customWidth="1"/>
    <col min="13835" max="13835" width="7.75" style="27" customWidth="1"/>
    <col min="13836" max="13836" width="8.875" style="27" customWidth="1"/>
    <col min="13837" max="13837" width="6.375" style="27" customWidth="1"/>
    <col min="13838" max="13838" width="8.875" style="27" customWidth="1"/>
    <col min="13839" max="13839" width="9.875" style="27" customWidth="1"/>
    <col min="13840" max="13840" width="9" style="27"/>
    <col min="13841" max="13841" width="10.375" style="27" customWidth="1"/>
    <col min="13842" max="14073" width="9" style="27"/>
    <col min="14074" max="14074" width="7.25" style="27" customWidth="1"/>
    <col min="14075" max="14075" width="17.5" style="27" customWidth="1"/>
    <col min="14076" max="14076" width="7.25" style="27" customWidth="1"/>
    <col min="14077" max="14077" width="7.75" style="27" customWidth="1"/>
    <col min="14078" max="14078" width="5.125" style="27" customWidth="1"/>
    <col min="14079" max="14079" width="5.25" style="27" customWidth="1"/>
    <col min="14080" max="14080" width="5.125" style="27" customWidth="1"/>
    <col min="14081" max="14081" width="6.125" style="27" customWidth="1"/>
    <col min="14082" max="14083" width="7.125" style="27" customWidth="1"/>
    <col min="14084" max="14084" width="6.875" style="27" customWidth="1"/>
    <col min="14085" max="14085" width="5.625" style="27" customWidth="1"/>
    <col min="14086" max="14086" width="6.75" style="27" customWidth="1"/>
    <col min="14087" max="14087" width="6.25" style="27" customWidth="1"/>
    <col min="14088" max="14088" width="6.625" style="27" customWidth="1"/>
    <col min="14089" max="14089" width="10.125" style="27" customWidth="1"/>
    <col min="14090" max="14090" width="9" style="27" customWidth="1"/>
    <col min="14091" max="14091" width="7.75" style="27" customWidth="1"/>
    <col min="14092" max="14092" width="8.875" style="27" customWidth="1"/>
    <col min="14093" max="14093" width="6.375" style="27" customWidth="1"/>
    <col min="14094" max="14094" width="8.875" style="27" customWidth="1"/>
    <col min="14095" max="14095" width="9.875" style="27" customWidth="1"/>
    <col min="14096" max="14096" width="9" style="27"/>
    <col min="14097" max="14097" width="10.375" style="27" customWidth="1"/>
    <col min="14098" max="14329" width="9" style="27"/>
    <col min="14330" max="14330" width="7.25" style="27" customWidth="1"/>
    <col min="14331" max="14331" width="17.5" style="27" customWidth="1"/>
    <col min="14332" max="14332" width="7.25" style="27" customWidth="1"/>
    <col min="14333" max="14333" width="7.75" style="27" customWidth="1"/>
    <col min="14334" max="14334" width="5.125" style="27" customWidth="1"/>
    <col min="14335" max="14335" width="5.25" style="27" customWidth="1"/>
    <col min="14336" max="14336" width="5.125" style="27" customWidth="1"/>
    <col min="14337" max="14337" width="6.125" style="27" customWidth="1"/>
    <col min="14338" max="14339" width="7.125" style="27" customWidth="1"/>
    <col min="14340" max="14340" width="6.875" style="27" customWidth="1"/>
    <col min="14341" max="14341" width="5.625" style="27" customWidth="1"/>
    <col min="14342" max="14342" width="6.75" style="27" customWidth="1"/>
    <col min="14343" max="14343" width="6.25" style="27" customWidth="1"/>
    <col min="14344" max="14344" width="6.625" style="27" customWidth="1"/>
    <col min="14345" max="14345" width="10.125" style="27" customWidth="1"/>
    <col min="14346" max="14346" width="9" style="27" customWidth="1"/>
    <col min="14347" max="14347" width="7.75" style="27" customWidth="1"/>
    <col min="14348" max="14348" width="8.875" style="27" customWidth="1"/>
    <col min="14349" max="14349" width="6.375" style="27" customWidth="1"/>
    <col min="14350" max="14350" width="8.875" style="27" customWidth="1"/>
    <col min="14351" max="14351" width="9.875" style="27" customWidth="1"/>
    <col min="14352" max="14352" width="9" style="27"/>
    <col min="14353" max="14353" width="10.375" style="27" customWidth="1"/>
    <col min="14354" max="14585" width="9" style="27"/>
    <col min="14586" max="14586" width="7.25" style="27" customWidth="1"/>
    <col min="14587" max="14587" width="17.5" style="27" customWidth="1"/>
    <col min="14588" max="14588" width="7.25" style="27" customWidth="1"/>
    <col min="14589" max="14589" width="7.75" style="27" customWidth="1"/>
    <col min="14590" max="14590" width="5.125" style="27" customWidth="1"/>
    <col min="14591" max="14591" width="5.25" style="27" customWidth="1"/>
    <col min="14592" max="14592" width="5.125" style="27" customWidth="1"/>
    <col min="14593" max="14593" width="6.125" style="27" customWidth="1"/>
    <col min="14594" max="14595" width="7.125" style="27" customWidth="1"/>
    <col min="14596" max="14596" width="6.875" style="27" customWidth="1"/>
    <col min="14597" max="14597" width="5.625" style="27" customWidth="1"/>
    <col min="14598" max="14598" width="6.75" style="27" customWidth="1"/>
    <col min="14599" max="14599" width="6.25" style="27" customWidth="1"/>
    <col min="14600" max="14600" width="6.625" style="27" customWidth="1"/>
    <col min="14601" max="14601" width="10.125" style="27" customWidth="1"/>
    <col min="14602" max="14602" width="9" style="27" customWidth="1"/>
    <col min="14603" max="14603" width="7.75" style="27" customWidth="1"/>
    <col min="14604" max="14604" width="8.875" style="27" customWidth="1"/>
    <col min="14605" max="14605" width="6.375" style="27" customWidth="1"/>
    <col min="14606" max="14606" width="8.875" style="27" customWidth="1"/>
    <col min="14607" max="14607" width="9.875" style="27" customWidth="1"/>
    <col min="14608" max="14608" width="9" style="27"/>
    <col min="14609" max="14609" width="10.375" style="27" customWidth="1"/>
    <col min="14610" max="14841" width="9" style="27"/>
    <col min="14842" max="14842" width="7.25" style="27" customWidth="1"/>
    <col min="14843" max="14843" width="17.5" style="27" customWidth="1"/>
    <col min="14844" max="14844" width="7.25" style="27" customWidth="1"/>
    <col min="14845" max="14845" width="7.75" style="27" customWidth="1"/>
    <col min="14846" max="14846" width="5.125" style="27" customWidth="1"/>
    <col min="14847" max="14847" width="5.25" style="27" customWidth="1"/>
    <col min="14848" max="14848" width="5.125" style="27" customWidth="1"/>
    <col min="14849" max="14849" width="6.125" style="27" customWidth="1"/>
    <col min="14850" max="14851" width="7.125" style="27" customWidth="1"/>
    <col min="14852" max="14852" width="6.875" style="27" customWidth="1"/>
    <col min="14853" max="14853" width="5.625" style="27" customWidth="1"/>
    <col min="14854" max="14854" width="6.75" style="27" customWidth="1"/>
    <col min="14855" max="14855" width="6.25" style="27" customWidth="1"/>
    <col min="14856" max="14856" width="6.625" style="27" customWidth="1"/>
    <col min="14857" max="14857" width="10.125" style="27" customWidth="1"/>
    <col min="14858" max="14858" width="9" style="27" customWidth="1"/>
    <col min="14859" max="14859" width="7.75" style="27" customWidth="1"/>
    <col min="14860" max="14860" width="8.875" style="27" customWidth="1"/>
    <col min="14861" max="14861" width="6.375" style="27" customWidth="1"/>
    <col min="14862" max="14862" width="8.875" style="27" customWidth="1"/>
    <col min="14863" max="14863" width="9.875" style="27" customWidth="1"/>
    <col min="14864" max="14864" width="9" style="27"/>
    <col min="14865" max="14865" width="10.375" style="27" customWidth="1"/>
    <col min="14866" max="15097" width="9" style="27"/>
    <col min="15098" max="15098" width="7.25" style="27" customWidth="1"/>
    <col min="15099" max="15099" width="17.5" style="27" customWidth="1"/>
    <col min="15100" max="15100" width="7.25" style="27" customWidth="1"/>
    <col min="15101" max="15101" width="7.75" style="27" customWidth="1"/>
    <col min="15102" max="15102" width="5.125" style="27" customWidth="1"/>
    <col min="15103" max="15103" width="5.25" style="27" customWidth="1"/>
    <col min="15104" max="15104" width="5.125" style="27" customWidth="1"/>
    <col min="15105" max="15105" width="6.125" style="27" customWidth="1"/>
    <col min="15106" max="15107" width="7.125" style="27" customWidth="1"/>
    <col min="15108" max="15108" width="6.875" style="27" customWidth="1"/>
    <col min="15109" max="15109" width="5.625" style="27" customWidth="1"/>
    <col min="15110" max="15110" width="6.75" style="27" customWidth="1"/>
    <col min="15111" max="15111" width="6.25" style="27" customWidth="1"/>
    <col min="15112" max="15112" width="6.625" style="27" customWidth="1"/>
    <col min="15113" max="15113" width="10.125" style="27" customWidth="1"/>
    <col min="15114" max="15114" width="9" style="27" customWidth="1"/>
    <col min="15115" max="15115" width="7.75" style="27" customWidth="1"/>
    <col min="15116" max="15116" width="8.875" style="27" customWidth="1"/>
    <col min="15117" max="15117" width="6.375" style="27" customWidth="1"/>
    <col min="15118" max="15118" width="8.875" style="27" customWidth="1"/>
    <col min="15119" max="15119" width="9.875" style="27" customWidth="1"/>
    <col min="15120" max="15120" width="9" style="27"/>
    <col min="15121" max="15121" width="10.375" style="27" customWidth="1"/>
    <col min="15122" max="15353" width="9" style="27"/>
    <col min="15354" max="15354" width="7.25" style="27" customWidth="1"/>
    <col min="15355" max="15355" width="17.5" style="27" customWidth="1"/>
    <col min="15356" max="15356" width="7.25" style="27" customWidth="1"/>
    <col min="15357" max="15357" width="7.75" style="27" customWidth="1"/>
    <col min="15358" max="15358" width="5.125" style="27" customWidth="1"/>
    <col min="15359" max="15359" width="5.25" style="27" customWidth="1"/>
    <col min="15360" max="15360" width="5.125" style="27" customWidth="1"/>
    <col min="15361" max="15361" width="6.125" style="27" customWidth="1"/>
    <col min="15362" max="15363" width="7.125" style="27" customWidth="1"/>
    <col min="15364" max="15364" width="6.875" style="27" customWidth="1"/>
    <col min="15365" max="15365" width="5.625" style="27" customWidth="1"/>
    <col min="15366" max="15366" width="6.75" style="27" customWidth="1"/>
    <col min="15367" max="15367" width="6.25" style="27" customWidth="1"/>
    <col min="15368" max="15368" width="6.625" style="27" customWidth="1"/>
    <col min="15369" max="15369" width="10.125" style="27" customWidth="1"/>
    <col min="15370" max="15370" width="9" style="27" customWidth="1"/>
    <col min="15371" max="15371" width="7.75" style="27" customWidth="1"/>
    <col min="15372" max="15372" width="8.875" style="27" customWidth="1"/>
    <col min="15373" max="15373" width="6.375" style="27" customWidth="1"/>
    <col min="15374" max="15374" width="8.875" style="27" customWidth="1"/>
    <col min="15375" max="15375" width="9.875" style="27" customWidth="1"/>
    <col min="15376" max="15376" width="9" style="27"/>
    <col min="15377" max="15377" width="10.375" style="27" customWidth="1"/>
    <col min="15378" max="15609" width="9" style="27"/>
    <col min="15610" max="15610" width="7.25" style="27" customWidth="1"/>
    <col min="15611" max="15611" width="17.5" style="27" customWidth="1"/>
    <col min="15612" max="15612" width="7.25" style="27" customWidth="1"/>
    <col min="15613" max="15613" width="7.75" style="27" customWidth="1"/>
    <col min="15614" max="15614" width="5.125" style="27" customWidth="1"/>
    <col min="15615" max="15615" width="5.25" style="27" customWidth="1"/>
    <col min="15616" max="15616" width="5.125" style="27" customWidth="1"/>
    <col min="15617" max="15617" width="6.125" style="27" customWidth="1"/>
    <col min="15618" max="15619" width="7.125" style="27" customWidth="1"/>
    <col min="15620" max="15620" width="6.875" style="27" customWidth="1"/>
    <col min="15621" max="15621" width="5.625" style="27" customWidth="1"/>
    <col min="15622" max="15622" width="6.75" style="27" customWidth="1"/>
    <col min="15623" max="15623" width="6.25" style="27" customWidth="1"/>
    <col min="15624" max="15624" width="6.625" style="27" customWidth="1"/>
    <col min="15625" max="15625" width="10.125" style="27" customWidth="1"/>
    <col min="15626" max="15626" width="9" style="27" customWidth="1"/>
    <col min="15627" max="15627" width="7.75" style="27" customWidth="1"/>
    <col min="15628" max="15628" width="8.875" style="27" customWidth="1"/>
    <col min="15629" max="15629" width="6.375" style="27" customWidth="1"/>
    <col min="15630" max="15630" width="8.875" style="27" customWidth="1"/>
    <col min="15631" max="15631" width="9.875" style="27" customWidth="1"/>
    <col min="15632" max="15632" width="9" style="27"/>
    <col min="15633" max="15633" width="10.375" style="27" customWidth="1"/>
    <col min="15634" max="15865" width="9" style="27"/>
    <col min="15866" max="15866" width="7.25" style="27" customWidth="1"/>
    <col min="15867" max="15867" width="17.5" style="27" customWidth="1"/>
    <col min="15868" max="15868" width="7.25" style="27" customWidth="1"/>
    <col min="15869" max="15869" width="7.75" style="27" customWidth="1"/>
    <col min="15870" max="15870" width="5.125" style="27" customWidth="1"/>
    <col min="15871" max="15871" width="5.25" style="27" customWidth="1"/>
    <col min="15872" max="15872" width="5.125" style="27" customWidth="1"/>
    <col min="15873" max="15873" width="6.125" style="27" customWidth="1"/>
    <col min="15874" max="15875" width="7.125" style="27" customWidth="1"/>
    <col min="15876" max="15876" width="6.875" style="27" customWidth="1"/>
    <col min="15877" max="15877" width="5.625" style="27" customWidth="1"/>
    <col min="15878" max="15878" width="6.75" style="27" customWidth="1"/>
    <col min="15879" max="15879" width="6.25" style="27" customWidth="1"/>
    <col min="15880" max="15880" width="6.625" style="27" customWidth="1"/>
    <col min="15881" max="15881" width="10.125" style="27" customWidth="1"/>
    <col min="15882" max="15882" width="9" style="27" customWidth="1"/>
    <col min="15883" max="15883" width="7.75" style="27" customWidth="1"/>
    <col min="15884" max="15884" width="8.875" style="27" customWidth="1"/>
    <col min="15885" max="15885" width="6.375" style="27" customWidth="1"/>
    <col min="15886" max="15886" width="8.875" style="27" customWidth="1"/>
    <col min="15887" max="15887" width="9.875" style="27" customWidth="1"/>
    <col min="15888" max="15888" width="9" style="27"/>
    <col min="15889" max="15889" width="10.375" style="27" customWidth="1"/>
    <col min="15890" max="16121" width="9" style="27"/>
    <col min="16122" max="16122" width="7.25" style="27" customWidth="1"/>
    <col min="16123" max="16123" width="17.5" style="27" customWidth="1"/>
    <col min="16124" max="16124" width="7.25" style="27" customWidth="1"/>
    <col min="16125" max="16125" width="7.75" style="27" customWidth="1"/>
    <col min="16126" max="16126" width="5.125" style="27" customWidth="1"/>
    <col min="16127" max="16127" width="5.25" style="27" customWidth="1"/>
    <col min="16128" max="16128" width="5.125" style="27" customWidth="1"/>
    <col min="16129" max="16129" width="6.125" style="27" customWidth="1"/>
    <col min="16130" max="16131" width="7.125" style="27" customWidth="1"/>
    <col min="16132" max="16132" width="6.875" style="27" customWidth="1"/>
    <col min="16133" max="16133" width="5.625" style="27" customWidth="1"/>
    <col min="16134" max="16134" width="6.75" style="27" customWidth="1"/>
    <col min="16135" max="16135" width="6.25" style="27" customWidth="1"/>
    <col min="16136" max="16136" width="6.625" style="27" customWidth="1"/>
    <col min="16137" max="16137" width="10.125" style="27" customWidth="1"/>
    <col min="16138" max="16138" width="9" style="27" customWidth="1"/>
    <col min="16139" max="16139" width="7.75" style="27" customWidth="1"/>
    <col min="16140" max="16140" width="8.875" style="27" customWidth="1"/>
    <col min="16141" max="16141" width="6.375" style="27" customWidth="1"/>
    <col min="16142" max="16142" width="8.875" style="27" customWidth="1"/>
    <col min="16143" max="16143" width="9.875" style="27" customWidth="1"/>
    <col min="16144" max="16144" width="9" style="27"/>
    <col min="16145" max="16145" width="10.375" style="27" customWidth="1"/>
    <col min="16146" max="16384" width="9" style="27"/>
  </cols>
  <sheetData>
    <row r="1" spans="1:15" ht="17.25" customHeight="1">
      <c r="A1" s="305" t="s">
        <v>423</v>
      </c>
      <c r="B1" s="312"/>
    </row>
    <row r="2" spans="1:15" ht="27" customHeight="1">
      <c r="A2" s="297" t="s">
        <v>455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</row>
    <row r="3" spans="1:15" ht="14.25" customHeight="1">
      <c r="L3" s="312" t="s">
        <v>2</v>
      </c>
      <c r="M3" s="312"/>
    </row>
    <row r="4" spans="1:15" ht="69" customHeight="1">
      <c r="A4" s="311" t="s">
        <v>260</v>
      </c>
      <c r="B4" s="311"/>
      <c r="C4" s="311" t="s">
        <v>276</v>
      </c>
      <c r="D4" s="311"/>
      <c r="E4" s="311" t="s">
        <v>277</v>
      </c>
      <c r="F4" s="311"/>
      <c r="G4" s="311"/>
      <c r="H4" s="311"/>
      <c r="I4" s="311" t="s">
        <v>278</v>
      </c>
      <c r="J4" s="311"/>
      <c r="K4" s="311"/>
      <c r="L4" s="311"/>
      <c r="M4" s="311"/>
      <c r="N4" s="311"/>
      <c r="O4" s="311" t="s">
        <v>9</v>
      </c>
    </row>
    <row r="5" spans="1:15" ht="30" customHeight="1">
      <c r="A5" s="311"/>
      <c r="B5" s="311"/>
      <c r="C5" s="311" t="s">
        <v>279</v>
      </c>
      <c r="D5" s="311" t="s">
        <v>12</v>
      </c>
      <c r="E5" s="311" t="s">
        <v>280</v>
      </c>
      <c r="F5" s="311"/>
      <c r="G5" s="311" t="s">
        <v>281</v>
      </c>
      <c r="H5" s="311"/>
      <c r="I5" s="311" t="s">
        <v>3</v>
      </c>
      <c r="J5" s="311" t="s">
        <v>204</v>
      </c>
      <c r="K5" s="311"/>
      <c r="L5" s="311"/>
      <c r="M5" s="311" t="s">
        <v>206</v>
      </c>
      <c r="N5" s="311" t="s">
        <v>273</v>
      </c>
      <c r="O5" s="311"/>
    </row>
    <row r="6" spans="1:15">
      <c r="A6" s="311"/>
      <c r="B6" s="311"/>
      <c r="C6" s="311"/>
      <c r="D6" s="311"/>
      <c r="E6" s="194" t="s">
        <v>204</v>
      </c>
      <c r="F6" s="194" t="s">
        <v>205</v>
      </c>
      <c r="G6" s="194" t="s">
        <v>206</v>
      </c>
      <c r="H6" s="194" t="s">
        <v>273</v>
      </c>
      <c r="I6" s="311"/>
      <c r="J6" s="194" t="s">
        <v>10</v>
      </c>
      <c r="K6" s="194" t="s">
        <v>267</v>
      </c>
      <c r="L6" s="194" t="s">
        <v>12</v>
      </c>
      <c r="M6" s="311"/>
      <c r="N6" s="311"/>
      <c r="O6" s="311"/>
    </row>
    <row r="7" spans="1:15" ht="28.5">
      <c r="A7" s="28" t="s">
        <v>211</v>
      </c>
      <c r="B7" s="28" t="s">
        <v>211</v>
      </c>
      <c r="C7" s="28">
        <v>829</v>
      </c>
      <c r="D7" s="28">
        <v>199220</v>
      </c>
      <c r="E7" s="28"/>
      <c r="F7" s="28"/>
      <c r="G7" s="28"/>
      <c r="H7" s="28"/>
      <c r="I7" s="28">
        <v>40341.4</v>
      </c>
      <c r="J7" s="28">
        <v>26528.599999999995</v>
      </c>
      <c r="K7" s="28">
        <v>497.40000000000009</v>
      </c>
      <c r="L7" s="28">
        <v>26031.200000000001</v>
      </c>
      <c r="M7" s="28">
        <v>7492.2300000000068</v>
      </c>
      <c r="N7" s="28">
        <v>6320.57</v>
      </c>
      <c r="O7" s="28"/>
    </row>
    <row r="8" spans="1:15" ht="14.1" customHeight="1">
      <c r="A8" s="313" t="s">
        <v>16</v>
      </c>
      <c r="B8" s="28" t="s">
        <v>282</v>
      </c>
      <c r="C8" s="28">
        <v>118</v>
      </c>
      <c r="D8" s="28">
        <v>19266</v>
      </c>
      <c r="E8" s="28"/>
      <c r="F8" s="28"/>
      <c r="G8" s="28"/>
      <c r="H8" s="28"/>
      <c r="I8" s="28">
        <v>3924</v>
      </c>
      <c r="J8" s="28">
        <v>2260</v>
      </c>
      <c r="K8" s="28">
        <v>70.8</v>
      </c>
      <c r="L8" s="28">
        <v>2189.1999999999998</v>
      </c>
      <c r="M8" s="28">
        <v>227.1099999999999</v>
      </c>
      <c r="N8" s="28">
        <v>1436.89</v>
      </c>
      <c r="O8" s="28"/>
    </row>
    <row r="9" spans="1:15" ht="24.95" customHeight="1">
      <c r="A9" s="313"/>
      <c r="B9" s="28" t="s">
        <v>246</v>
      </c>
      <c r="C9" s="28">
        <v>101</v>
      </c>
      <c r="D9" s="28">
        <v>17624</v>
      </c>
      <c r="E9" s="28"/>
      <c r="F9" s="28"/>
      <c r="G9" s="28"/>
      <c r="H9" s="28"/>
      <c r="I9" s="28">
        <v>3585.4</v>
      </c>
      <c r="J9" s="28">
        <v>2062.8000000000002</v>
      </c>
      <c r="K9" s="28">
        <v>60.6</v>
      </c>
      <c r="L9" s="28">
        <v>2002.2</v>
      </c>
      <c r="M9" s="28">
        <v>138.25</v>
      </c>
      <c r="N9" s="28">
        <v>1384.35</v>
      </c>
      <c r="O9" s="28"/>
    </row>
    <row r="10" spans="1:15" ht="24.95" customHeight="1">
      <c r="A10" s="313"/>
      <c r="B10" s="28" t="s">
        <v>18</v>
      </c>
      <c r="C10" s="28">
        <v>101</v>
      </c>
      <c r="D10" s="28">
        <v>16026</v>
      </c>
      <c r="E10" s="28">
        <v>0.6</v>
      </c>
      <c r="F10" s="28">
        <v>0.4</v>
      </c>
      <c r="G10" s="28">
        <v>0</v>
      </c>
      <c r="H10" s="28">
        <v>1</v>
      </c>
      <c r="I10" s="28">
        <v>3265.8</v>
      </c>
      <c r="J10" s="28">
        <v>1880.8</v>
      </c>
      <c r="K10" s="28">
        <v>60.6</v>
      </c>
      <c r="L10" s="29">
        <v>1820.2</v>
      </c>
      <c r="M10" s="28">
        <v>102.9200000000003</v>
      </c>
      <c r="N10" s="28">
        <v>1282.08</v>
      </c>
      <c r="O10" s="28"/>
    </row>
    <row r="11" spans="1:15">
      <c r="A11" s="313"/>
      <c r="B11" s="28" t="s">
        <v>20</v>
      </c>
      <c r="C11" s="28"/>
      <c r="D11" s="28">
        <v>771</v>
      </c>
      <c r="E11" s="28">
        <v>0.6</v>
      </c>
      <c r="F11" s="28">
        <v>0.4</v>
      </c>
      <c r="G11" s="28">
        <v>0.2</v>
      </c>
      <c r="H11" s="28">
        <v>0.8</v>
      </c>
      <c r="I11" s="28">
        <v>154.19999999999999</v>
      </c>
      <c r="J11" s="28">
        <v>88</v>
      </c>
      <c r="K11" s="28">
        <v>0</v>
      </c>
      <c r="L11" s="28">
        <v>88</v>
      </c>
      <c r="M11" s="28">
        <v>16.859999999999985</v>
      </c>
      <c r="N11" s="28">
        <v>49.34</v>
      </c>
      <c r="O11" s="28"/>
    </row>
    <row r="12" spans="1:15">
      <c r="A12" s="313"/>
      <c r="B12" s="28" t="s">
        <v>21</v>
      </c>
      <c r="C12" s="28"/>
      <c r="D12" s="28">
        <v>368</v>
      </c>
      <c r="E12" s="28">
        <v>0.6</v>
      </c>
      <c r="F12" s="28">
        <v>0.4</v>
      </c>
      <c r="G12" s="28">
        <v>0.2</v>
      </c>
      <c r="H12" s="28">
        <v>0.8</v>
      </c>
      <c r="I12" s="28">
        <v>73.599999999999994</v>
      </c>
      <c r="J12" s="28">
        <v>42</v>
      </c>
      <c r="K12" s="28">
        <v>0</v>
      </c>
      <c r="L12" s="28">
        <v>42</v>
      </c>
      <c r="M12" s="28">
        <v>8.0499999999999936</v>
      </c>
      <c r="N12" s="28">
        <v>23.55</v>
      </c>
      <c r="O12" s="28"/>
    </row>
    <row r="13" spans="1:15">
      <c r="A13" s="313"/>
      <c r="B13" s="28" t="s">
        <v>22</v>
      </c>
      <c r="C13" s="28"/>
      <c r="D13" s="28">
        <v>0</v>
      </c>
      <c r="E13" s="28">
        <v>0.6</v>
      </c>
      <c r="F13" s="28">
        <v>0.4</v>
      </c>
      <c r="G13" s="28">
        <v>0.2</v>
      </c>
      <c r="H13" s="28">
        <v>0.8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/>
    </row>
    <row r="14" spans="1:15">
      <c r="A14" s="313"/>
      <c r="B14" s="28" t="s">
        <v>25</v>
      </c>
      <c r="C14" s="28"/>
      <c r="D14" s="28">
        <v>459</v>
      </c>
      <c r="E14" s="28">
        <v>0.6</v>
      </c>
      <c r="F14" s="28">
        <v>0.4</v>
      </c>
      <c r="G14" s="28">
        <v>0.2</v>
      </c>
      <c r="H14" s="28">
        <v>0.8</v>
      </c>
      <c r="I14" s="28">
        <v>91.8</v>
      </c>
      <c r="J14" s="28">
        <v>52</v>
      </c>
      <c r="K14" s="28">
        <v>0</v>
      </c>
      <c r="L14" s="28">
        <v>52</v>
      </c>
      <c r="M14" s="28">
        <v>10.419999999999998</v>
      </c>
      <c r="N14" s="28">
        <v>29.38</v>
      </c>
      <c r="O14" s="28"/>
    </row>
    <row r="15" spans="1:15">
      <c r="A15" s="313"/>
      <c r="B15" s="28" t="s">
        <v>26</v>
      </c>
      <c r="C15" s="28"/>
      <c r="D15" s="28">
        <v>0</v>
      </c>
      <c r="E15" s="28">
        <v>0.6</v>
      </c>
      <c r="F15" s="28">
        <v>0.4</v>
      </c>
      <c r="G15" s="28">
        <v>0.2</v>
      </c>
      <c r="H15" s="28">
        <v>0.8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/>
    </row>
    <row r="16" spans="1:15">
      <c r="A16" s="313"/>
      <c r="B16" s="28" t="s">
        <v>27</v>
      </c>
      <c r="C16" s="28">
        <v>12</v>
      </c>
      <c r="D16" s="28">
        <v>1250</v>
      </c>
      <c r="E16" s="28">
        <v>0.6</v>
      </c>
      <c r="F16" s="28">
        <v>0.4</v>
      </c>
      <c r="G16" s="28">
        <v>0.6</v>
      </c>
      <c r="H16" s="28">
        <v>0.4</v>
      </c>
      <c r="I16" s="28">
        <v>257.2</v>
      </c>
      <c r="J16" s="28">
        <v>149.19999999999999</v>
      </c>
      <c r="K16" s="28">
        <v>7.2</v>
      </c>
      <c r="L16" s="28">
        <v>142</v>
      </c>
      <c r="M16" s="28">
        <v>68</v>
      </c>
      <c r="N16" s="28">
        <v>40</v>
      </c>
      <c r="O16" s="28"/>
    </row>
    <row r="17" spans="1:15">
      <c r="A17" s="313"/>
      <c r="B17" s="28" t="s">
        <v>28</v>
      </c>
      <c r="C17" s="28">
        <v>5</v>
      </c>
      <c r="D17" s="28">
        <v>392</v>
      </c>
      <c r="E17" s="28">
        <v>0.6</v>
      </c>
      <c r="F17" s="28">
        <v>0.4</v>
      </c>
      <c r="G17" s="28">
        <v>0.6</v>
      </c>
      <c r="H17" s="28">
        <v>0.4</v>
      </c>
      <c r="I17" s="28">
        <v>81.400000000000006</v>
      </c>
      <c r="J17" s="28">
        <v>48</v>
      </c>
      <c r="K17" s="28">
        <v>3</v>
      </c>
      <c r="L17" s="28">
        <v>45</v>
      </c>
      <c r="M17" s="28">
        <v>20.860000000000007</v>
      </c>
      <c r="N17" s="28">
        <v>12.54</v>
      </c>
      <c r="O17" s="28"/>
    </row>
    <row r="18" spans="1:15" ht="24" customHeight="1">
      <c r="A18" s="313" t="s">
        <v>29</v>
      </c>
      <c r="B18" s="28" t="s">
        <v>283</v>
      </c>
      <c r="C18" s="28">
        <v>33</v>
      </c>
      <c r="D18" s="28">
        <v>6428</v>
      </c>
      <c r="E18" s="28"/>
      <c r="F18" s="28"/>
      <c r="G18" s="28"/>
      <c r="H18" s="28"/>
      <c r="I18" s="28">
        <v>1305.4000000000001</v>
      </c>
      <c r="J18" s="28">
        <v>855.80000000000007</v>
      </c>
      <c r="K18" s="28">
        <v>19.8</v>
      </c>
      <c r="L18" s="28">
        <v>836</v>
      </c>
      <c r="M18" s="28">
        <v>218.46000000000004</v>
      </c>
      <c r="N18" s="28">
        <v>231.14</v>
      </c>
      <c r="O18" s="28"/>
    </row>
    <row r="19" spans="1:15" ht="26.1" customHeight="1">
      <c r="A19" s="313"/>
      <c r="B19" s="28" t="s">
        <v>284</v>
      </c>
      <c r="C19" s="28">
        <v>11</v>
      </c>
      <c r="D19" s="28">
        <v>2035</v>
      </c>
      <c r="E19" s="28"/>
      <c r="F19" s="28"/>
      <c r="G19" s="28"/>
      <c r="H19" s="28"/>
      <c r="I19" s="28">
        <v>413.6</v>
      </c>
      <c r="J19" s="28">
        <v>238.6</v>
      </c>
      <c r="K19" s="28">
        <v>6.6</v>
      </c>
      <c r="L19" s="28">
        <v>232</v>
      </c>
      <c r="M19" s="28">
        <v>12.200000000000017</v>
      </c>
      <c r="N19" s="28">
        <v>162.80000000000001</v>
      </c>
      <c r="O19" s="28"/>
    </row>
    <row r="20" spans="1:15">
      <c r="A20" s="313"/>
      <c r="B20" s="28" t="s">
        <v>31</v>
      </c>
      <c r="C20" s="28">
        <v>11</v>
      </c>
      <c r="D20" s="28">
        <v>2035</v>
      </c>
      <c r="E20" s="28">
        <v>0.6</v>
      </c>
      <c r="F20" s="28">
        <v>0.4</v>
      </c>
      <c r="G20" s="28">
        <v>0</v>
      </c>
      <c r="H20" s="28">
        <v>1</v>
      </c>
      <c r="I20" s="28">
        <v>413.6</v>
      </c>
      <c r="J20" s="28">
        <v>238.6</v>
      </c>
      <c r="K20" s="28">
        <v>6.6</v>
      </c>
      <c r="L20" s="28">
        <v>232</v>
      </c>
      <c r="M20" s="28">
        <v>12.200000000000017</v>
      </c>
      <c r="N20" s="28">
        <v>162.80000000000001</v>
      </c>
      <c r="O20" s="28"/>
    </row>
    <row r="21" spans="1:15">
      <c r="A21" s="313"/>
      <c r="B21" s="28" t="s">
        <v>36</v>
      </c>
      <c r="C21" s="28">
        <v>5</v>
      </c>
      <c r="D21" s="28">
        <v>692</v>
      </c>
      <c r="E21" s="28">
        <v>0.6</v>
      </c>
      <c r="F21" s="28">
        <v>0.4</v>
      </c>
      <c r="G21" s="28">
        <v>0.65</v>
      </c>
      <c r="H21" s="28">
        <v>0.35</v>
      </c>
      <c r="I21" s="28">
        <v>141.4</v>
      </c>
      <c r="J21" s="28">
        <v>82</v>
      </c>
      <c r="K21" s="28">
        <v>3</v>
      </c>
      <c r="L21" s="28">
        <v>79</v>
      </c>
      <c r="M21" s="28">
        <v>40.02000000000001</v>
      </c>
      <c r="N21" s="28">
        <v>19.38</v>
      </c>
      <c r="O21" s="28"/>
    </row>
    <row r="22" spans="1:15">
      <c r="A22" s="313"/>
      <c r="B22" s="28" t="s">
        <v>37</v>
      </c>
      <c r="C22" s="28">
        <v>6</v>
      </c>
      <c r="D22" s="28">
        <v>538</v>
      </c>
      <c r="E22" s="28">
        <v>0.6</v>
      </c>
      <c r="F22" s="28">
        <v>0.4</v>
      </c>
      <c r="G22" s="28">
        <v>0.65</v>
      </c>
      <c r="H22" s="28">
        <v>0.35</v>
      </c>
      <c r="I22" s="28">
        <v>111.2</v>
      </c>
      <c r="J22" s="28">
        <v>64.599999999999994</v>
      </c>
      <c r="K22" s="28">
        <v>3.6</v>
      </c>
      <c r="L22" s="28">
        <v>61</v>
      </c>
      <c r="M22" s="28">
        <v>31.540000000000006</v>
      </c>
      <c r="N22" s="28">
        <v>15.06</v>
      </c>
      <c r="O22" s="28"/>
    </row>
    <row r="23" spans="1:15">
      <c r="A23" s="313"/>
      <c r="B23" s="28" t="s">
        <v>38</v>
      </c>
      <c r="C23" s="28">
        <v>5</v>
      </c>
      <c r="D23" s="28">
        <v>430</v>
      </c>
      <c r="E23" s="28">
        <v>0.6</v>
      </c>
      <c r="F23" s="28">
        <v>0.4</v>
      </c>
      <c r="G23" s="28">
        <v>0.65</v>
      </c>
      <c r="H23" s="28">
        <v>0.35</v>
      </c>
      <c r="I23" s="28">
        <v>89</v>
      </c>
      <c r="J23" s="28">
        <v>52</v>
      </c>
      <c r="K23" s="28">
        <v>3</v>
      </c>
      <c r="L23" s="28">
        <v>49</v>
      </c>
      <c r="M23" s="28">
        <v>24.96</v>
      </c>
      <c r="N23" s="28">
        <v>12.04</v>
      </c>
      <c r="O23" s="28"/>
    </row>
    <row r="24" spans="1:15">
      <c r="A24" s="313"/>
      <c r="B24" s="28" t="s">
        <v>39</v>
      </c>
      <c r="C24" s="28">
        <v>5</v>
      </c>
      <c r="D24" s="28">
        <v>2368</v>
      </c>
      <c r="E24" s="28">
        <v>0.8</v>
      </c>
      <c r="F24" s="28">
        <v>0.2</v>
      </c>
      <c r="G24" s="28">
        <v>0.8</v>
      </c>
      <c r="H24" s="28">
        <v>0.2</v>
      </c>
      <c r="I24" s="28">
        <v>476.6</v>
      </c>
      <c r="J24" s="28">
        <v>363</v>
      </c>
      <c r="K24" s="28">
        <v>3</v>
      </c>
      <c r="L24" s="28">
        <v>360</v>
      </c>
      <c r="M24" s="28">
        <v>94.660000000000025</v>
      </c>
      <c r="N24" s="28">
        <v>18.940000000000001</v>
      </c>
      <c r="O24" s="28"/>
    </row>
    <row r="25" spans="1:15">
      <c r="A25" s="313"/>
      <c r="B25" s="28" t="s">
        <v>40</v>
      </c>
      <c r="C25" s="28">
        <v>1</v>
      </c>
      <c r="D25" s="28">
        <v>365</v>
      </c>
      <c r="E25" s="28">
        <v>0.8</v>
      </c>
      <c r="F25" s="28">
        <v>0.2</v>
      </c>
      <c r="G25" s="28">
        <v>0.8</v>
      </c>
      <c r="H25" s="28">
        <v>0.2</v>
      </c>
      <c r="I25" s="28">
        <v>73.599999999999994</v>
      </c>
      <c r="J25" s="28">
        <v>55.6</v>
      </c>
      <c r="K25" s="28">
        <v>0.6</v>
      </c>
      <c r="L25" s="28">
        <v>55</v>
      </c>
      <c r="M25" s="28">
        <v>15.079999999999993</v>
      </c>
      <c r="N25" s="28">
        <v>2.92</v>
      </c>
      <c r="O25" s="28"/>
    </row>
    <row r="26" spans="1:15" ht="18.95" customHeight="1">
      <c r="A26" s="313" t="s">
        <v>41</v>
      </c>
      <c r="B26" s="28" t="s">
        <v>285</v>
      </c>
      <c r="C26" s="28">
        <v>27</v>
      </c>
      <c r="D26" s="28">
        <v>3859</v>
      </c>
      <c r="E26" s="28"/>
      <c r="F26" s="28"/>
      <c r="G26" s="28"/>
      <c r="H26" s="28"/>
      <c r="I26" s="28">
        <v>788</v>
      </c>
      <c r="J26" s="28">
        <v>462.19999999999993</v>
      </c>
      <c r="K26" s="28">
        <v>16.200000000000003</v>
      </c>
      <c r="L26" s="28">
        <v>446</v>
      </c>
      <c r="M26" s="28">
        <v>133.43</v>
      </c>
      <c r="N26" s="28">
        <v>192.37</v>
      </c>
      <c r="O26" s="28"/>
    </row>
    <row r="27" spans="1:15" ht="21" customHeight="1">
      <c r="A27" s="313"/>
      <c r="B27" s="28" t="s">
        <v>284</v>
      </c>
      <c r="C27" s="28">
        <v>14</v>
      </c>
      <c r="D27" s="28">
        <v>2711</v>
      </c>
      <c r="E27" s="28"/>
      <c r="F27" s="28"/>
      <c r="G27" s="28"/>
      <c r="H27" s="28"/>
      <c r="I27" s="28">
        <v>550.6</v>
      </c>
      <c r="J27" s="28">
        <v>317.39999999999998</v>
      </c>
      <c r="K27" s="28">
        <v>8.4</v>
      </c>
      <c r="L27" s="28">
        <v>309</v>
      </c>
      <c r="M27" s="28">
        <v>62.429999999999978</v>
      </c>
      <c r="N27" s="28">
        <v>170.77</v>
      </c>
      <c r="O27" s="28"/>
    </row>
    <row r="28" spans="1:15">
      <c r="A28" s="313"/>
      <c r="B28" s="28" t="s">
        <v>43</v>
      </c>
      <c r="C28" s="28">
        <v>14</v>
      </c>
      <c r="D28" s="28">
        <v>1270</v>
      </c>
      <c r="E28" s="28">
        <v>0.6</v>
      </c>
      <c r="F28" s="28">
        <v>0.4</v>
      </c>
      <c r="G28" s="28">
        <v>0</v>
      </c>
      <c r="H28" s="28">
        <v>1</v>
      </c>
      <c r="I28" s="28">
        <v>262.39999999999998</v>
      </c>
      <c r="J28" s="28">
        <v>153.4</v>
      </c>
      <c r="K28" s="28">
        <v>8.4</v>
      </c>
      <c r="L28" s="28">
        <v>145</v>
      </c>
      <c r="M28" s="28">
        <v>7.3999999999999773</v>
      </c>
      <c r="N28" s="28">
        <v>101.6</v>
      </c>
      <c r="O28" s="28"/>
    </row>
    <row r="29" spans="1:15">
      <c r="A29" s="313"/>
      <c r="B29" s="28" t="s">
        <v>44</v>
      </c>
      <c r="C29" s="28"/>
      <c r="D29" s="28">
        <v>1435</v>
      </c>
      <c r="E29" s="28">
        <v>0.6</v>
      </c>
      <c r="F29" s="28">
        <v>0.4</v>
      </c>
      <c r="G29" s="28">
        <v>0.4</v>
      </c>
      <c r="H29" s="28">
        <v>0.6</v>
      </c>
      <c r="I29" s="28">
        <v>287</v>
      </c>
      <c r="J29" s="28">
        <v>163</v>
      </c>
      <c r="K29" s="28">
        <v>0</v>
      </c>
      <c r="L29" s="28">
        <v>163</v>
      </c>
      <c r="M29" s="28">
        <v>55.120000000000005</v>
      </c>
      <c r="N29" s="28">
        <v>68.88</v>
      </c>
      <c r="O29" s="28"/>
    </row>
    <row r="30" spans="1:15">
      <c r="A30" s="313"/>
      <c r="B30" s="28" t="s">
        <v>45</v>
      </c>
      <c r="C30" s="28"/>
      <c r="D30" s="28">
        <v>6</v>
      </c>
      <c r="E30" s="28">
        <v>0.6</v>
      </c>
      <c r="F30" s="28">
        <v>0.4</v>
      </c>
      <c r="G30" s="28">
        <v>0.4</v>
      </c>
      <c r="H30" s="28">
        <v>0.6</v>
      </c>
      <c r="I30" s="28">
        <v>1.2</v>
      </c>
      <c r="J30" s="28">
        <v>1</v>
      </c>
      <c r="K30" s="28">
        <v>0</v>
      </c>
      <c r="L30" s="28">
        <v>1</v>
      </c>
      <c r="M30" s="28">
        <v>-9.0000000000000024E-2</v>
      </c>
      <c r="N30" s="28">
        <v>0.28999999999999998</v>
      </c>
      <c r="O30" s="28"/>
    </row>
    <row r="31" spans="1:15">
      <c r="A31" s="313"/>
      <c r="B31" s="28" t="s">
        <v>46</v>
      </c>
      <c r="C31" s="28">
        <v>7</v>
      </c>
      <c r="D31" s="28">
        <v>633</v>
      </c>
      <c r="E31" s="28">
        <v>0.6</v>
      </c>
      <c r="F31" s="28">
        <v>0.4</v>
      </c>
      <c r="G31" s="28">
        <v>0.75</v>
      </c>
      <c r="H31" s="28">
        <v>0.25</v>
      </c>
      <c r="I31" s="28">
        <v>130.80000000000001</v>
      </c>
      <c r="J31" s="28">
        <v>76.2</v>
      </c>
      <c r="K31" s="28">
        <v>4.2</v>
      </c>
      <c r="L31" s="28">
        <v>72</v>
      </c>
      <c r="M31" s="28">
        <v>41.940000000000012</v>
      </c>
      <c r="N31" s="28">
        <v>12.66</v>
      </c>
      <c r="O31" s="28"/>
    </row>
    <row r="32" spans="1:15">
      <c r="A32" s="313"/>
      <c r="B32" s="28" t="s">
        <v>47</v>
      </c>
      <c r="C32" s="28">
        <v>4</v>
      </c>
      <c r="D32" s="28">
        <v>345</v>
      </c>
      <c r="E32" s="28">
        <v>0.6</v>
      </c>
      <c r="F32" s="28">
        <v>0.4</v>
      </c>
      <c r="G32" s="28">
        <v>0.75</v>
      </c>
      <c r="H32" s="28">
        <v>0.25</v>
      </c>
      <c r="I32" s="28">
        <v>71.400000000000006</v>
      </c>
      <c r="J32" s="28">
        <v>41.4</v>
      </c>
      <c r="K32" s="28">
        <v>2.4</v>
      </c>
      <c r="L32" s="28">
        <v>39</v>
      </c>
      <c r="M32" s="28">
        <v>23.100000000000009</v>
      </c>
      <c r="N32" s="28">
        <v>6.9</v>
      </c>
      <c r="O32" s="28"/>
    </row>
    <row r="33" spans="1:15">
      <c r="A33" s="313"/>
      <c r="B33" s="28" t="s">
        <v>48</v>
      </c>
      <c r="C33" s="28">
        <v>2</v>
      </c>
      <c r="D33" s="28">
        <v>170</v>
      </c>
      <c r="E33" s="28">
        <v>0.8</v>
      </c>
      <c r="F33" s="28">
        <v>0.2</v>
      </c>
      <c r="G33" s="28">
        <v>0.7</v>
      </c>
      <c r="H33" s="28">
        <v>0.3</v>
      </c>
      <c r="I33" s="28">
        <v>35.200000000000003</v>
      </c>
      <c r="J33" s="28">
        <v>27.2</v>
      </c>
      <c r="K33" s="28">
        <v>1.2</v>
      </c>
      <c r="L33" s="28">
        <v>26</v>
      </c>
      <c r="M33" s="28">
        <v>5.9600000000000035</v>
      </c>
      <c r="N33" s="28">
        <v>2.04</v>
      </c>
      <c r="O33" s="28"/>
    </row>
    <row r="34" spans="1:15" ht="18" customHeight="1">
      <c r="A34" s="313" t="s">
        <v>49</v>
      </c>
      <c r="B34" s="28" t="s">
        <v>286</v>
      </c>
      <c r="C34" s="28">
        <v>66</v>
      </c>
      <c r="D34" s="28">
        <v>8157</v>
      </c>
      <c r="E34" s="28"/>
      <c r="F34" s="28"/>
      <c r="G34" s="28"/>
      <c r="H34" s="28"/>
      <c r="I34" s="28">
        <v>1671</v>
      </c>
      <c r="J34" s="28">
        <v>1048.5999999999999</v>
      </c>
      <c r="K34" s="28">
        <v>39.6</v>
      </c>
      <c r="L34" s="28">
        <v>1009</v>
      </c>
      <c r="M34" s="28">
        <v>353.29999999999995</v>
      </c>
      <c r="N34" s="28">
        <v>269.10000000000002</v>
      </c>
      <c r="O34" s="28"/>
    </row>
    <row r="35" spans="1:15" ht="20.100000000000001" customHeight="1">
      <c r="A35" s="313"/>
      <c r="B35" s="28" t="s">
        <v>284</v>
      </c>
      <c r="C35" s="28">
        <v>25</v>
      </c>
      <c r="D35" s="28">
        <v>3717</v>
      </c>
      <c r="E35" s="28"/>
      <c r="F35" s="28"/>
      <c r="G35" s="28"/>
      <c r="H35" s="28"/>
      <c r="I35" s="28">
        <v>758.4</v>
      </c>
      <c r="J35" s="28">
        <v>439</v>
      </c>
      <c r="K35" s="28">
        <v>15</v>
      </c>
      <c r="L35" s="28">
        <v>424</v>
      </c>
      <c r="M35" s="28">
        <v>121.44</v>
      </c>
      <c r="N35" s="28">
        <v>197.96</v>
      </c>
      <c r="O35" s="28"/>
    </row>
    <row r="36" spans="1:15">
      <c r="A36" s="313"/>
      <c r="B36" s="28" t="s">
        <v>51</v>
      </c>
      <c r="C36" s="28">
        <v>25</v>
      </c>
      <c r="D36" s="28">
        <v>611</v>
      </c>
      <c r="E36" s="28">
        <v>0.6</v>
      </c>
      <c r="F36" s="28">
        <v>0.4</v>
      </c>
      <c r="G36" s="28">
        <v>0</v>
      </c>
      <c r="H36" s="28">
        <v>1</v>
      </c>
      <c r="I36" s="28">
        <v>137.19999999999999</v>
      </c>
      <c r="J36" s="28">
        <v>85</v>
      </c>
      <c r="K36" s="28">
        <v>15</v>
      </c>
      <c r="L36" s="28">
        <v>70</v>
      </c>
      <c r="M36" s="28">
        <v>3.3199999999999861</v>
      </c>
      <c r="N36" s="28">
        <v>48.88</v>
      </c>
      <c r="O36" s="28"/>
    </row>
    <row r="37" spans="1:15">
      <c r="A37" s="313"/>
      <c r="B37" s="28" t="s">
        <v>52</v>
      </c>
      <c r="C37" s="28"/>
      <c r="D37" s="28">
        <v>20</v>
      </c>
      <c r="E37" s="28">
        <v>0.6</v>
      </c>
      <c r="F37" s="28">
        <v>0.4</v>
      </c>
      <c r="G37" s="28">
        <v>0.4</v>
      </c>
      <c r="H37" s="28">
        <v>0.6</v>
      </c>
      <c r="I37" s="28">
        <v>4</v>
      </c>
      <c r="J37" s="28">
        <v>2</v>
      </c>
      <c r="K37" s="28">
        <v>0</v>
      </c>
      <c r="L37" s="28">
        <v>2</v>
      </c>
      <c r="M37" s="28">
        <v>1.04</v>
      </c>
      <c r="N37" s="28">
        <v>0.96</v>
      </c>
      <c r="O37" s="28"/>
    </row>
    <row r="38" spans="1:15">
      <c r="A38" s="313"/>
      <c r="B38" s="28" t="s">
        <v>54</v>
      </c>
      <c r="C38" s="28"/>
      <c r="D38" s="28">
        <v>823</v>
      </c>
      <c r="E38" s="28">
        <v>0.6</v>
      </c>
      <c r="F38" s="28">
        <v>0.4</v>
      </c>
      <c r="G38" s="28">
        <v>0.4</v>
      </c>
      <c r="H38" s="28">
        <v>0.6</v>
      </c>
      <c r="I38" s="28">
        <v>164.6</v>
      </c>
      <c r="J38" s="28">
        <v>94</v>
      </c>
      <c r="K38" s="28">
        <v>0</v>
      </c>
      <c r="L38" s="28">
        <v>94</v>
      </c>
      <c r="M38" s="28">
        <v>31.099999999999994</v>
      </c>
      <c r="N38" s="28">
        <v>39.5</v>
      </c>
      <c r="O38" s="28"/>
    </row>
    <row r="39" spans="1:15">
      <c r="A39" s="313"/>
      <c r="B39" s="28" t="s">
        <v>55</v>
      </c>
      <c r="C39" s="28"/>
      <c r="D39" s="28">
        <v>314</v>
      </c>
      <c r="E39" s="28">
        <v>0.6</v>
      </c>
      <c r="F39" s="28">
        <v>0.4</v>
      </c>
      <c r="G39" s="28">
        <v>0.4</v>
      </c>
      <c r="H39" s="28">
        <v>0.6</v>
      </c>
      <c r="I39" s="28">
        <v>62.8</v>
      </c>
      <c r="J39" s="28">
        <v>36</v>
      </c>
      <c r="K39" s="28">
        <v>0</v>
      </c>
      <c r="L39" s="28">
        <v>36</v>
      </c>
      <c r="M39" s="28">
        <v>11.729999999999997</v>
      </c>
      <c r="N39" s="28">
        <v>15.07</v>
      </c>
      <c r="O39" s="28"/>
    </row>
    <row r="40" spans="1:15" ht="10.5" customHeight="1">
      <c r="A40" s="313"/>
      <c r="B40" s="28" t="s">
        <v>53</v>
      </c>
      <c r="C40" s="28"/>
      <c r="D40" s="28">
        <v>874</v>
      </c>
      <c r="E40" s="28">
        <v>0.6</v>
      </c>
      <c r="F40" s="28">
        <v>0.4</v>
      </c>
      <c r="G40" s="28">
        <v>0.4</v>
      </c>
      <c r="H40" s="28">
        <v>0.6</v>
      </c>
      <c r="I40" s="28">
        <v>174.8</v>
      </c>
      <c r="J40" s="28">
        <v>100</v>
      </c>
      <c r="K40" s="28">
        <v>0</v>
      </c>
      <c r="L40" s="28">
        <v>100</v>
      </c>
      <c r="M40" s="28">
        <v>32.850000000000009</v>
      </c>
      <c r="N40" s="28">
        <v>41.95</v>
      </c>
      <c r="O40" s="28"/>
    </row>
    <row r="41" spans="1:15" ht="11.25" customHeight="1">
      <c r="A41" s="313"/>
      <c r="B41" s="28" t="s">
        <v>56</v>
      </c>
      <c r="C41" s="28"/>
      <c r="D41" s="28">
        <v>1075</v>
      </c>
      <c r="E41" s="28">
        <v>0.6</v>
      </c>
      <c r="F41" s="28">
        <v>0.4</v>
      </c>
      <c r="G41" s="28">
        <v>0.4</v>
      </c>
      <c r="H41" s="28">
        <v>0.6</v>
      </c>
      <c r="I41" s="28">
        <v>215</v>
      </c>
      <c r="J41" s="28">
        <v>122</v>
      </c>
      <c r="K41" s="28">
        <v>0</v>
      </c>
      <c r="L41" s="28">
        <v>122</v>
      </c>
      <c r="M41" s="28">
        <v>41.4</v>
      </c>
      <c r="N41" s="28">
        <v>51.6</v>
      </c>
      <c r="O41" s="28"/>
    </row>
    <row r="42" spans="1:15">
      <c r="A42" s="313"/>
      <c r="B42" s="28" t="s">
        <v>57</v>
      </c>
      <c r="C42" s="28">
        <v>8</v>
      </c>
      <c r="D42" s="28">
        <v>639</v>
      </c>
      <c r="E42" s="28">
        <v>0.6</v>
      </c>
      <c r="F42" s="28">
        <v>0.4</v>
      </c>
      <c r="G42" s="28">
        <v>0.75</v>
      </c>
      <c r="H42" s="28">
        <v>0.25</v>
      </c>
      <c r="I42" s="28">
        <v>132.6</v>
      </c>
      <c r="J42" s="28">
        <v>77.8</v>
      </c>
      <c r="K42" s="28">
        <v>4.8</v>
      </c>
      <c r="L42" s="28">
        <v>73</v>
      </c>
      <c r="M42" s="28">
        <v>42.019999999999996</v>
      </c>
      <c r="N42" s="28">
        <v>12.78</v>
      </c>
      <c r="O42" s="28"/>
    </row>
    <row r="43" spans="1:15">
      <c r="A43" s="313"/>
      <c r="B43" s="28" t="s">
        <v>58</v>
      </c>
      <c r="C43" s="28">
        <v>5</v>
      </c>
      <c r="D43" s="28">
        <v>548</v>
      </c>
      <c r="E43" s="28">
        <v>0.6</v>
      </c>
      <c r="F43" s="28">
        <v>0.4</v>
      </c>
      <c r="G43" s="28">
        <v>0.75</v>
      </c>
      <c r="H43" s="28">
        <v>0.25</v>
      </c>
      <c r="I43" s="28">
        <v>112.6</v>
      </c>
      <c r="J43" s="28">
        <v>65</v>
      </c>
      <c r="K43" s="28">
        <v>3</v>
      </c>
      <c r="L43" s="28">
        <v>62</v>
      </c>
      <c r="M43" s="28">
        <v>36.639999999999993</v>
      </c>
      <c r="N43" s="28">
        <v>10.96</v>
      </c>
      <c r="O43" s="28"/>
    </row>
    <row r="44" spans="1:15">
      <c r="A44" s="313"/>
      <c r="B44" s="28" t="s">
        <v>59</v>
      </c>
      <c r="C44" s="28">
        <v>5</v>
      </c>
      <c r="D44" s="28">
        <v>406</v>
      </c>
      <c r="E44" s="28">
        <v>0.8</v>
      </c>
      <c r="F44" s="28">
        <v>0.2</v>
      </c>
      <c r="G44" s="28">
        <v>0.7</v>
      </c>
      <c r="H44" s="28">
        <v>0.3</v>
      </c>
      <c r="I44" s="28">
        <v>84.2</v>
      </c>
      <c r="J44" s="28">
        <v>65</v>
      </c>
      <c r="K44" s="28">
        <v>3</v>
      </c>
      <c r="L44" s="28">
        <v>62</v>
      </c>
      <c r="M44" s="28">
        <v>14.329999999999993</v>
      </c>
      <c r="N44" s="28">
        <v>4.8700000000000099</v>
      </c>
      <c r="O44" s="28"/>
    </row>
    <row r="45" spans="1:15">
      <c r="A45" s="313"/>
      <c r="B45" s="28" t="s">
        <v>60</v>
      </c>
      <c r="C45" s="28">
        <v>4</v>
      </c>
      <c r="D45" s="28">
        <v>307</v>
      </c>
      <c r="E45" s="28">
        <v>0.6</v>
      </c>
      <c r="F45" s="28">
        <v>0.4</v>
      </c>
      <c r="G45" s="28">
        <v>0.7</v>
      </c>
      <c r="H45" s="28">
        <v>0.3</v>
      </c>
      <c r="I45" s="28">
        <v>63.8</v>
      </c>
      <c r="J45" s="28">
        <v>37.4</v>
      </c>
      <c r="K45" s="28">
        <v>2.4</v>
      </c>
      <c r="L45" s="28">
        <v>35</v>
      </c>
      <c r="M45" s="28">
        <v>19.030000000000008</v>
      </c>
      <c r="N45" s="28">
        <v>7.3699999999999903</v>
      </c>
      <c r="O45" s="28"/>
    </row>
    <row r="46" spans="1:15">
      <c r="A46" s="313"/>
      <c r="B46" s="28" t="s">
        <v>61</v>
      </c>
      <c r="C46" s="28">
        <v>8</v>
      </c>
      <c r="D46" s="28">
        <v>851</v>
      </c>
      <c r="E46" s="28">
        <v>0.6</v>
      </c>
      <c r="F46" s="28">
        <v>0.4</v>
      </c>
      <c r="G46" s="28">
        <v>0.7</v>
      </c>
      <c r="H46" s="28">
        <v>0.3</v>
      </c>
      <c r="I46" s="28">
        <v>175</v>
      </c>
      <c r="J46" s="28">
        <v>101.8</v>
      </c>
      <c r="K46" s="28">
        <v>4.8</v>
      </c>
      <c r="L46" s="28">
        <v>97</v>
      </c>
      <c r="M46" s="28">
        <v>52.78</v>
      </c>
      <c r="N46" s="28">
        <v>20.420000000000002</v>
      </c>
      <c r="O46" s="28"/>
    </row>
    <row r="47" spans="1:15">
      <c r="A47" s="313"/>
      <c r="B47" s="197" t="s">
        <v>62</v>
      </c>
      <c r="C47" s="28">
        <v>4</v>
      </c>
      <c r="D47" s="28">
        <v>1074</v>
      </c>
      <c r="E47" s="28">
        <v>0.8</v>
      </c>
      <c r="F47" s="28">
        <v>0.2</v>
      </c>
      <c r="G47" s="28">
        <v>0.8</v>
      </c>
      <c r="H47" s="28">
        <v>0.2</v>
      </c>
      <c r="I47" s="28">
        <v>217.2</v>
      </c>
      <c r="J47" s="28">
        <v>165.4</v>
      </c>
      <c r="K47" s="28">
        <v>2.4</v>
      </c>
      <c r="L47" s="28">
        <v>163</v>
      </c>
      <c r="M47" s="28">
        <v>43.209999999999972</v>
      </c>
      <c r="N47" s="28">
        <v>8.5900000000000105</v>
      </c>
      <c r="O47" s="28"/>
    </row>
    <row r="48" spans="1:15">
      <c r="A48" s="313"/>
      <c r="B48" s="28" t="s">
        <v>63</v>
      </c>
      <c r="C48" s="28">
        <v>7</v>
      </c>
      <c r="D48" s="28">
        <v>615</v>
      </c>
      <c r="E48" s="28">
        <v>0.8</v>
      </c>
      <c r="F48" s="28">
        <v>0.2</v>
      </c>
      <c r="G48" s="28">
        <v>0.75</v>
      </c>
      <c r="H48" s="28">
        <v>0.25</v>
      </c>
      <c r="I48" s="28">
        <v>127.2</v>
      </c>
      <c r="J48" s="28">
        <v>97.2</v>
      </c>
      <c r="K48" s="28">
        <v>4.2</v>
      </c>
      <c r="L48" s="28">
        <v>93</v>
      </c>
      <c r="M48" s="28">
        <v>23.85</v>
      </c>
      <c r="N48" s="28">
        <v>6.15</v>
      </c>
      <c r="O48" s="28"/>
    </row>
    <row r="49" spans="1:15" ht="26.1" customHeight="1">
      <c r="A49" s="313" t="s">
        <v>64</v>
      </c>
      <c r="B49" s="28" t="s">
        <v>287</v>
      </c>
      <c r="C49" s="28">
        <v>94</v>
      </c>
      <c r="D49" s="28">
        <v>38721</v>
      </c>
      <c r="E49" s="28"/>
      <c r="F49" s="28"/>
      <c r="G49" s="28"/>
      <c r="H49" s="28"/>
      <c r="I49" s="28">
        <v>7800.6</v>
      </c>
      <c r="J49" s="28">
        <v>5072.4000000000005</v>
      </c>
      <c r="K49" s="28">
        <v>56.400000000000013</v>
      </c>
      <c r="L49" s="28">
        <v>5016</v>
      </c>
      <c r="M49" s="28">
        <v>1587.7</v>
      </c>
      <c r="N49" s="28">
        <v>1140.5</v>
      </c>
      <c r="O49" s="28"/>
    </row>
    <row r="50" spans="1:15" ht="27" customHeight="1">
      <c r="A50" s="313"/>
      <c r="B50" s="28" t="s">
        <v>284</v>
      </c>
      <c r="C50" s="28">
        <v>27</v>
      </c>
      <c r="D50" s="28">
        <v>10061</v>
      </c>
      <c r="E50" s="28"/>
      <c r="F50" s="28"/>
      <c r="G50" s="28"/>
      <c r="H50" s="28"/>
      <c r="I50" s="28">
        <v>2028.4</v>
      </c>
      <c r="J50" s="28">
        <v>1162.2</v>
      </c>
      <c r="K50" s="28">
        <v>16.2</v>
      </c>
      <c r="L50" s="28">
        <v>1146</v>
      </c>
      <c r="M50" s="28">
        <v>61.32000000000005</v>
      </c>
      <c r="N50" s="28">
        <v>804.88</v>
      </c>
      <c r="O50" s="28"/>
    </row>
    <row r="51" spans="1:15">
      <c r="A51" s="313"/>
      <c r="B51" s="28" t="s">
        <v>66</v>
      </c>
      <c r="C51" s="28">
        <v>27</v>
      </c>
      <c r="D51" s="28">
        <v>10061</v>
      </c>
      <c r="E51" s="28">
        <v>0.6</v>
      </c>
      <c r="F51" s="28">
        <v>0.4</v>
      </c>
      <c r="G51" s="28">
        <v>0</v>
      </c>
      <c r="H51" s="28">
        <v>1</v>
      </c>
      <c r="I51" s="28">
        <v>2028.4</v>
      </c>
      <c r="J51" s="28">
        <v>1162.2</v>
      </c>
      <c r="K51" s="28">
        <v>16.2</v>
      </c>
      <c r="L51" s="28">
        <v>1146</v>
      </c>
      <c r="M51" s="28">
        <v>61.32000000000005</v>
      </c>
      <c r="N51" s="28">
        <v>804.88</v>
      </c>
      <c r="O51" s="28"/>
    </row>
    <row r="52" spans="1:15">
      <c r="A52" s="313"/>
      <c r="B52" s="28" t="s">
        <v>70</v>
      </c>
      <c r="C52" s="28">
        <v>10</v>
      </c>
      <c r="D52" s="28">
        <v>1133</v>
      </c>
      <c r="E52" s="28">
        <v>0.6</v>
      </c>
      <c r="F52" s="28">
        <v>0.4</v>
      </c>
      <c r="G52" s="28">
        <v>0.75</v>
      </c>
      <c r="H52" s="28">
        <v>0.25</v>
      </c>
      <c r="I52" s="28">
        <v>232.6</v>
      </c>
      <c r="J52" s="28">
        <v>135</v>
      </c>
      <c r="K52" s="28">
        <v>6</v>
      </c>
      <c r="L52" s="28">
        <v>129</v>
      </c>
      <c r="M52" s="28">
        <v>74.94</v>
      </c>
      <c r="N52" s="28">
        <v>22.66</v>
      </c>
      <c r="O52" s="28"/>
    </row>
    <row r="53" spans="1:15">
      <c r="A53" s="313"/>
      <c r="B53" s="28" t="s">
        <v>71</v>
      </c>
      <c r="C53" s="28">
        <v>6</v>
      </c>
      <c r="D53" s="28">
        <v>2605</v>
      </c>
      <c r="E53" s="28">
        <v>0.8</v>
      </c>
      <c r="F53" s="28">
        <v>0.2</v>
      </c>
      <c r="G53" s="28">
        <v>0.8</v>
      </c>
      <c r="H53" s="28">
        <v>0.2</v>
      </c>
      <c r="I53" s="28">
        <v>524.6</v>
      </c>
      <c r="J53" s="28">
        <v>399.6</v>
      </c>
      <c r="K53" s="28">
        <v>3.6</v>
      </c>
      <c r="L53" s="28">
        <v>396</v>
      </c>
      <c r="M53" s="28">
        <v>104.16</v>
      </c>
      <c r="N53" s="28">
        <v>20.84</v>
      </c>
      <c r="O53" s="28"/>
    </row>
    <row r="54" spans="1:15">
      <c r="A54" s="313"/>
      <c r="B54" s="28" t="s">
        <v>72</v>
      </c>
      <c r="C54" s="28">
        <v>13</v>
      </c>
      <c r="D54" s="28">
        <v>5438</v>
      </c>
      <c r="E54" s="28">
        <v>0.8</v>
      </c>
      <c r="F54" s="28">
        <v>0.2</v>
      </c>
      <c r="G54" s="28">
        <v>0.8</v>
      </c>
      <c r="H54" s="28">
        <v>0.2</v>
      </c>
      <c r="I54" s="28">
        <v>1095.4000000000001</v>
      </c>
      <c r="J54" s="28">
        <v>833.8</v>
      </c>
      <c r="K54" s="28">
        <v>7.8</v>
      </c>
      <c r="L54" s="28">
        <v>826</v>
      </c>
      <c r="M54" s="28">
        <v>218.10000000000025</v>
      </c>
      <c r="N54" s="28">
        <v>43.499999999999901</v>
      </c>
      <c r="O54" s="28"/>
    </row>
    <row r="55" spans="1:15">
      <c r="A55" s="313"/>
      <c r="B55" s="28" t="s">
        <v>73</v>
      </c>
      <c r="C55" s="28">
        <v>12</v>
      </c>
      <c r="D55" s="28">
        <v>5314</v>
      </c>
      <c r="E55" s="28">
        <v>0.6</v>
      </c>
      <c r="F55" s="28">
        <v>0.4</v>
      </c>
      <c r="G55" s="28">
        <v>0.8</v>
      </c>
      <c r="H55" s="28">
        <v>0.2</v>
      </c>
      <c r="I55" s="28">
        <v>1070</v>
      </c>
      <c r="J55" s="28">
        <v>612.20000000000005</v>
      </c>
      <c r="K55" s="28">
        <v>7.2</v>
      </c>
      <c r="L55" s="28">
        <v>605</v>
      </c>
      <c r="M55" s="28">
        <v>372.78</v>
      </c>
      <c r="N55" s="28">
        <v>85.02</v>
      </c>
      <c r="O55" s="28"/>
    </row>
    <row r="56" spans="1:15">
      <c r="A56" s="313"/>
      <c r="B56" s="28" t="s">
        <v>74</v>
      </c>
      <c r="C56" s="28">
        <v>12</v>
      </c>
      <c r="D56" s="28">
        <v>6280</v>
      </c>
      <c r="E56" s="28">
        <v>0.6</v>
      </c>
      <c r="F56" s="28">
        <v>0.4</v>
      </c>
      <c r="G56" s="28">
        <v>0.8</v>
      </c>
      <c r="H56" s="28">
        <v>0.2</v>
      </c>
      <c r="I56" s="28">
        <v>1263.2</v>
      </c>
      <c r="J56" s="28">
        <v>722.2</v>
      </c>
      <c r="K56" s="28">
        <v>7.2</v>
      </c>
      <c r="L56" s="28">
        <v>715</v>
      </c>
      <c r="M56" s="28">
        <v>440.52</v>
      </c>
      <c r="N56" s="28">
        <v>100.48</v>
      </c>
      <c r="O56" s="28"/>
    </row>
    <row r="57" spans="1:15">
      <c r="A57" s="313"/>
      <c r="B57" s="28" t="s">
        <v>75</v>
      </c>
      <c r="C57" s="28">
        <v>6</v>
      </c>
      <c r="D57" s="28">
        <v>3740</v>
      </c>
      <c r="E57" s="28">
        <v>0.8</v>
      </c>
      <c r="F57" s="28">
        <v>0.2</v>
      </c>
      <c r="G57" s="28">
        <v>0.8</v>
      </c>
      <c r="H57" s="28">
        <v>0.2</v>
      </c>
      <c r="I57" s="28">
        <v>751.6</v>
      </c>
      <c r="J57" s="28">
        <v>571.6</v>
      </c>
      <c r="K57" s="28">
        <v>3.6</v>
      </c>
      <c r="L57" s="28">
        <v>568</v>
      </c>
      <c r="M57" s="28">
        <v>150.07999999999998</v>
      </c>
      <c r="N57" s="28">
        <v>29.92</v>
      </c>
      <c r="O57" s="28"/>
    </row>
    <row r="58" spans="1:15">
      <c r="A58" s="313"/>
      <c r="B58" s="28" t="s">
        <v>76</v>
      </c>
      <c r="C58" s="28">
        <v>5</v>
      </c>
      <c r="D58" s="28">
        <v>2296</v>
      </c>
      <c r="E58" s="28">
        <v>0.8</v>
      </c>
      <c r="F58" s="28">
        <v>0.2</v>
      </c>
      <c r="G58" s="28">
        <v>0.8</v>
      </c>
      <c r="H58" s="28">
        <v>0.2</v>
      </c>
      <c r="I58" s="28">
        <v>462.2</v>
      </c>
      <c r="J58" s="28">
        <v>352</v>
      </c>
      <c r="K58" s="28">
        <v>3</v>
      </c>
      <c r="L58" s="28">
        <v>349</v>
      </c>
      <c r="M58" s="28">
        <v>91.829999999999984</v>
      </c>
      <c r="N58" s="28">
        <v>18.37</v>
      </c>
      <c r="O58" s="28"/>
    </row>
    <row r="59" spans="1:15">
      <c r="A59" s="313"/>
      <c r="B59" s="28" t="s">
        <v>77</v>
      </c>
      <c r="C59" s="28">
        <v>1</v>
      </c>
      <c r="D59" s="28">
        <v>795</v>
      </c>
      <c r="E59" s="28">
        <v>0.8</v>
      </c>
      <c r="F59" s="28">
        <v>0.2</v>
      </c>
      <c r="G59" s="28">
        <v>0.8</v>
      </c>
      <c r="H59" s="28">
        <v>0.2</v>
      </c>
      <c r="I59" s="28">
        <v>159.6</v>
      </c>
      <c r="J59" s="28">
        <v>121.6</v>
      </c>
      <c r="K59" s="28">
        <v>0.6</v>
      </c>
      <c r="L59" s="28">
        <v>121</v>
      </c>
      <c r="M59" s="28">
        <v>31.64</v>
      </c>
      <c r="N59" s="28">
        <v>6.36</v>
      </c>
      <c r="O59" s="28"/>
    </row>
    <row r="60" spans="1:15">
      <c r="A60" s="313"/>
      <c r="B60" s="28" t="s">
        <v>78</v>
      </c>
      <c r="C60" s="28">
        <v>2</v>
      </c>
      <c r="D60" s="28">
        <v>1059</v>
      </c>
      <c r="E60" s="28">
        <v>0.8</v>
      </c>
      <c r="F60" s="28">
        <v>0.2</v>
      </c>
      <c r="G60" s="28">
        <v>0.8</v>
      </c>
      <c r="H60" s="28">
        <v>0.2</v>
      </c>
      <c r="I60" s="28">
        <v>213</v>
      </c>
      <c r="J60" s="28">
        <v>162.19999999999999</v>
      </c>
      <c r="K60" s="28">
        <v>1.2</v>
      </c>
      <c r="L60" s="28">
        <v>161</v>
      </c>
      <c r="M60" s="28">
        <v>42.33</v>
      </c>
      <c r="N60" s="28">
        <v>8.4700000000000095</v>
      </c>
      <c r="O60" s="28"/>
    </row>
    <row r="61" spans="1:15" ht="16.5" customHeight="1">
      <c r="A61" s="313" t="s">
        <v>79</v>
      </c>
      <c r="B61" s="28" t="s">
        <v>288</v>
      </c>
      <c r="C61" s="28">
        <v>58</v>
      </c>
      <c r="D61" s="28">
        <v>7354</v>
      </c>
      <c r="E61" s="28"/>
      <c r="F61" s="28"/>
      <c r="G61" s="28"/>
      <c r="H61" s="28"/>
      <c r="I61" s="28">
        <v>1505.6</v>
      </c>
      <c r="J61" s="28">
        <v>944.80000000000007</v>
      </c>
      <c r="K61" s="28">
        <v>34.800000000000004</v>
      </c>
      <c r="L61" s="28">
        <v>910</v>
      </c>
      <c r="M61" s="28">
        <v>316.18</v>
      </c>
      <c r="N61" s="28">
        <v>244.62</v>
      </c>
      <c r="O61" s="28"/>
    </row>
    <row r="62" spans="1:15" ht="23.1" customHeight="1">
      <c r="A62" s="313"/>
      <c r="B62" s="28" t="s">
        <v>284</v>
      </c>
      <c r="C62" s="28">
        <v>19</v>
      </c>
      <c r="D62" s="28">
        <v>1911</v>
      </c>
      <c r="E62" s="28"/>
      <c r="F62" s="28"/>
      <c r="G62" s="28"/>
      <c r="H62" s="28"/>
      <c r="I62" s="28">
        <v>393.6</v>
      </c>
      <c r="J62" s="28">
        <v>229.4</v>
      </c>
      <c r="K62" s="28">
        <v>11.4</v>
      </c>
      <c r="L62" s="28">
        <v>218</v>
      </c>
      <c r="M62" s="28">
        <v>19.64</v>
      </c>
      <c r="N62" s="28">
        <v>144.56</v>
      </c>
      <c r="O62" s="28"/>
    </row>
    <row r="63" spans="1:15">
      <c r="A63" s="313"/>
      <c r="B63" s="28" t="s">
        <v>81</v>
      </c>
      <c r="C63" s="28">
        <v>19</v>
      </c>
      <c r="D63" s="28">
        <v>1651</v>
      </c>
      <c r="E63" s="28">
        <v>0.6</v>
      </c>
      <c r="F63" s="28">
        <v>0.4</v>
      </c>
      <c r="G63" s="28">
        <v>0</v>
      </c>
      <c r="H63" s="28">
        <v>1</v>
      </c>
      <c r="I63" s="28">
        <v>341.6</v>
      </c>
      <c r="J63" s="28">
        <v>199.4</v>
      </c>
      <c r="K63" s="28">
        <v>11.4</v>
      </c>
      <c r="L63" s="28">
        <v>188</v>
      </c>
      <c r="M63" s="28">
        <v>10.120000000000005</v>
      </c>
      <c r="N63" s="28">
        <v>132.08000000000001</v>
      </c>
      <c r="O63" s="28"/>
    </row>
    <row r="64" spans="1:15">
      <c r="A64" s="313"/>
      <c r="B64" s="29" t="s">
        <v>83</v>
      </c>
      <c r="C64" s="28"/>
      <c r="D64" s="28">
        <v>86</v>
      </c>
      <c r="E64" s="28">
        <v>0.6</v>
      </c>
      <c r="F64" s="28">
        <v>0.4</v>
      </c>
      <c r="G64" s="28">
        <v>0.4</v>
      </c>
      <c r="H64" s="28">
        <v>0.6</v>
      </c>
      <c r="I64" s="28">
        <v>17.2</v>
      </c>
      <c r="J64" s="28">
        <v>10</v>
      </c>
      <c r="K64" s="28">
        <v>0</v>
      </c>
      <c r="L64" s="28">
        <v>10</v>
      </c>
      <c r="M64" s="28">
        <v>3.0699999999999994</v>
      </c>
      <c r="N64" s="28">
        <v>4.13</v>
      </c>
      <c r="O64" s="28"/>
    </row>
    <row r="65" spans="1:15">
      <c r="A65" s="313"/>
      <c r="B65" s="28" t="s">
        <v>82</v>
      </c>
      <c r="C65" s="28"/>
      <c r="D65" s="28">
        <v>174</v>
      </c>
      <c r="E65" s="28">
        <v>0.6</v>
      </c>
      <c r="F65" s="28">
        <v>0.4</v>
      </c>
      <c r="G65" s="28">
        <v>0.4</v>
      </c>
      <c r="H65" s="28">
        <v>0.6</v>
      </c>
      <c r="I65" s="28">
        <v>34.799999999999997</v>
      </c>
      <c r="J65" s="28">
        <v>20</v>
      </c>
      <c r="K65" s="28">
        <v>0</v>
      </c>
      <c r="L65" s="28">
        <v>20</v>
      </c>
      <c r="M65" s="28">
        <v>6.4499999999999975</v>
      </c>
      <c r="N65" s="28">
        <v>8.35</v>
      </c>
      <c r="O65" s="28"/>
    </row>
    <row r="66" spans="1:15">
      <c r="A66" s="313"/>
      <c r="B66" s="28" t="s">
        <v>86</v>
      </c>
      <c r="C66" s="28">
        <v>9</v>
      </c>
      <c r="D66" s="28">
        <v>1072</v>
      </c>
      <c r="E66" s="28">
        <v>0.6</v>
      </c>
      <c r="F66" s="28">
        <v>0.4</v>
      </c>
      <c r="G66" s="28">
        <v>0.7</v>
      </c>
      <c r="H66" s="28">
        <v>0.3</v>
      </c>
      <c r="I66" s="28">
        <v>219.8</v>
      </c>
      <c r="J66" s="28">
        <v>127.4</v>
      </c>
      <c r="K66" s="28">
        <v>5.4</v>
      </c>
      <c r="L66" s="28">
        <v>122</v>
      </c>
      <c r="M66" s="28">
        <v>66.67</v>
      </c>
      <c r="N66" s="28">
        <v>25.73</v>
      </c>
      <c r="O66" s="28"/>
    </row>
    <row r="67" spans="1:15">
      <c r="A67" s="313"/>
      <c r="B67" s="28" t="s">
        <v>87</v>
      </c>
      <c r="C67" s="28">
        <v>8</v>
      </c>
      <c r="D67" s="28">
        <v>1911</v>
      </c>
      <c r="E67" s="28">
        <v>0.8</v>
      </c>
      <c r="F67" s="28">
        <v>0.2</v>
      </c>
      <c r="G67" s="28">
        <v>0.8</v>
      </c>
      <c r="H67" s="28">
        <v>0.2</v>
      </c>
      <c r="I67" s="28">
        <v>387</v>
      </c>
      <c r="J67" s="28">
        <v>294.8</v>
      </c>
      <c r="K67" s="28">
        <v>4.8</v>
      </c>
      <c r="L67" s="28">
        <v>290</v>
      </c>
      <c r="M67" s="28">
        <v>76.91</v>
      </c>
      <c r="N67" s="28">
        <v>15.29</v>
      </c>
      <c r="O67" s="28"/>
    </row>
    <row r="68" spans="1:15">
      <c r="A68" s="313"/>
      <c r="B68" s="28" t="s">
        <v>88</v>
      </c>
      <c r="C68" s="28">
        <v>6</v>
      </c>
      <c r="D68" s="28">
        <v>416</v>
      </c>
      <c r="E68" s="28">
        <v>0.6</v>
      </c>
      <c r="F68" s="28">
        <v>0.4</v>
      </c>
      <c r="G68" s="28">
        <v>0.7</v>
      </c>
      <c r="H68" s="28">
        <v>0.3</v>
      </c>
      <c r="I68" s="28">
        <v>86.8</v>
      </c>
      <c r="J68" s="28">
        <v>50.6</v>
      </c>
      <c r="K68" s="28">
        <v>3.6</v>
      </c>
      <c r="L68" s="28">
        <v>47</v>
      </c>
      <c r="M68" s="28">
        <v>26.219999999999995</v>
      </c>
      <c r="N68" s="28">
        <v>9.98</v>
      </c>
      <c r="O68" s="28"/>
    </row>
    <row r="69" spans="1:15">
      <c r="A69" s="313"/>
      <c r="B69" s="28" t="s">
        <v>89</v>
      </c>
      <c r="C69" s="28">
        <v>4</v>
      </c>
      <c r="D69" s="28">
        <v>560</v>
      </c>
      <c r="E69" s="28">
        <v>0.6</v>
      </c>
      <c r="F69" s="28">
        <v>0.4</v>
      </c>
      <c r="G69" s="28">
        <v>0.7</v>
      </c>
      <c r="H69" s="28">
        <v>0.3</v>
      </c>
      <c r="I69" s="28">
        <v>114.4</v>
      </c>
      <c r="J69" s="28">
        <v>66.400000000000006</v>
      </c>
      <c r="K69" s="28">
        <v>2.4</v>
      </c>
      <c r="L69" s="28">
        <v>64</v>
      </c>
      <c r="M69" s="28">
        <v>34.56</v>
      </c>
      <c r="N69" s="28">
        <v>13.44</v>
      </c>
      <c r="O69" s="28"/>
    </row>
    <row r="70" spans="1:15">
      <c r="A70" s="313"/>
      <c r="B70" s="28" t="s">
        <v>90</v>
      </c>
      <c r="C70" s="28">
        <v>5</v>
      </c>
      <c r="D70" s="28">
        <v>400</v>
      </c>
      <c r="E70" s="28">
        <v>0.6</v>
      </c>
      <c r="F70" s="28">
        <v>0.4</v>
      </c>
      <c r="G70" s="28">
        <v>0.7</v>
      </c>
      <c r="H70" s="28">
        <v>0.3</v>
      </c>
      <c r="I70" s="28">
        <v>83</v>
      </c>
      <c r="J70" s="28">
        <v>49</v>
      </c>
      <c r="K70" s="28">
        <v>3</v>
      </c>
      <c r="L70" s="28">
        <v>46</v>
      </c>
      <c r="M70" s="28">
        <v>24.4</v>
      </c>
      <c r="N70" s="28">
        <v>9.6</v>
      </c>
      <c r="O70" s="28"/>
    </row>
    <row r="71" spans="1:15">
      <c r="A71" s="313"/>
      <c r="B71" s="28" t="s">
        <v>91</v>
      </c>
      <c r="C71" s="28">
        <v>7</v>
      </c>
      <c r="D71" s="28">
        <v>1084</v>
      </c>
      <c r="E71" s="28">
        <v>0.6</v>
      </c>
      <c r="F71" s="28">
        <v>0.4</v>
      </c>
      <c r="G71" s="28">
        <v>0.7</v>
      </c>
      <c r="H71" s="28">
        <v>0.3</v>
      </c>
      <c r="I71" s="28">
        <v>221</v>
      </c>
      <c r="J71" s="28">
        <v>127.2</v>
      </c>
      <c r="K71" s="28">
        <v>4.2</v>
      </c>
      <c r="L71" s="28">
        <v>123</v>
      </c>
      <c r="M71" s="28">
        <v>67.78</v>
      </c>
      <c r="N71" s="28">
        <v>26.02</v>
      </c>
      <c r="O71" s="28"/>
    </row>
    <row r="72" spans="1:15" ht="18.600000000000001" customHeight="1">
      <c r="A72" s="313" t="s">
        <v>92</v>
      </c>
      <c r="B72" s="28" t="s">
        <v>289</v>
      </c>
      <c r="C72" s="28">
        <v>63</v>
      </c>
      <c r="D72" s="28">
        <v>9661</v>
      </c>
      <c r="E72" s="28"/>
      <c r="F72" s="28"/>
      <c r="G72" s="28"/>
      <c r="H72" s="28"/>
      <c r="I72" s="28">
        <v>1970</v>
      </c>
      <c r="J72" s="28">
        <v>1175.8</v>
      </c>
      <c r="K72" s="28">
        <v>37.799999999999997</v>
      </c>
      <c r="L72" s="28">
        <v>1138</v>
      </c>
      <c r="M72" s="28">
        <v>430.12</v>
      </c>
      <c r="N72" s="28">
        <v>364.08</v>
      </c>
      <c r="O72" s="28"/>
    </row>
    <row r="73" spans="1:15" ht="20.100000000000001" customHeight="1">
      <c r="A73" s="313"/>
      <c r="B73" s="28" t="s">
        <v>284</v>
      </c>
      <c r="C73" s="28">
        <v>22</v>
      </c>
      <c r="D73" s="28">
        <v>3070</v>
      </c>
      <c r="E73" s="28"/>
      <c r="F73" s="28"/>
      <c r="G73" s="28"/>
      <c r="H73" s="28"/>
      <c r="I73" s="28">
        <v>627.20000000000005</v>
      </c>
      <c r="J73" s="28">
        <v>363.2</v>
      </c>
      <c r="K73" s="28">
        <v>13.2</v>
      </c>
      <c r="L73" s="28">
        <v>350</v>
      </c>
      <c r="M73" s="28">
        <v>18.400000000000063</v>
      </c>
      <c r="N73" s="28">
        <v>245.6</v>
      </c>
      <c r="O73" s="28"/>
    </row>
    <row r="74" spans="1:15">
      <c r="A74" s="313"/>
      <c r="B74" s="28" t="s">
        <v>94</v>
      </c>
      <c r="C74" s="28">
        <v>22</v>
      </c>
      <c r="D74" s="28">
        <v>3070</v>
      </c>
      <c r="E74" s="28">
        <v>0.6</v>
      </c>
      <c r="F74" s="28">
        <v>0.4</v>
      </c>
      <c r="G74" s="28">
        <v>0</v>
      </c>
      <c r="H74" s="28">
        <v>1</v>
      </c>
      <c r="I74" s="28">
        <v>627.20000000000005</v>
      </c>
      <c r="J74" s="28">
        <v>363.2</v>
      </c>
      <c r="K74" s="28">
        <v>13.2</v>
      </c>
      <c r="L74" s="28">
        <v>350</v>
      </c>
      <c r="M74" s="28">
        <v>18.400000000000063</v>
      </c>
      <c r="N74" s="28">
        <v>245.6</v>
      </c>
      <c r="O74" s="28"/>
    </row>
    <row r="75" spans="1:15">
      <c r="A75" s="313"/>
      <c r="B75" s="28" t="s">
        <v>100</v>
      </c>
      <c r="C75" s="28"/>
      <c r="D75" s="28">
        <v>0</v>
      </c>
      <c r="E75" s="28">
        <v>0.6</v>
      </c>
      <c r="F75" s="28">
        <v>0.4</v>
      </c>
      <c r="G75" s="28">
        <v>0.5</v>
      </c>
      <c r="H75" s="28">
        <v>0.5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/>
    </row>
    <row r="76" spans="1:15">
      <c r="A76" s="313"/>
      <c r="B76" s="28" t="s">
        <v>101</v>
      </c>
      <c r="C76" s="28">
        <v>2</v>
      </c>
      <c r="D76" s="28">
        <v>91</v>
      </c>
      <c r="E76" s="28">
        <v>0.8</v>
      </c>
      <c r="F76" s="28">
        <v>0.2</v>
      </c>
      <c r="G76" s="28">
        <v>0.7</v>
      </c>
      <c r="H76" s="28">
        <v>0.3</v>
      </c>
      <c r="I76" s="28">
        <v>19.399999999999999</v>
      </c>
      <c r="J76" s="28">
        <v>15.2</v>
      </c>
      <c r="K76" s="28">
        <v>1.2</v>
      </c>
      <c r="L76" s="28">
        <v>14</v>
      </c>
      <c r="M76" s="28">
        <v>3.1099999999999994</v>
      </c>
      <c r="N76" s="28">
        <v>1.0900000000000001</v>
      </c>
      <c r="O76" s="28"/>
    </row>
    <row r="77" spans="1:15">
      <c r="A77" s="313"/>
      <c r="B77" s="28" t="s">
        <v>102</v>
      </c>
      <c r="C77" s="28">
        <v>4</v>
      </c>
      <c r="D77" s="28">
        <v>327</v>
      </c>
      <c r="E77" s="28">
        <v>0.6</v>
      </c>
      <c r="F77" s="28">
        <v>0.4</v>
      </c>
      <c r="G77" s="28">
        <v>0.7</v>
      </c>
      <c r="H77" s="28">
        <v>0.3</v>
      </c>
      <c r="I77" s="28">
        <v>67.8</v>
      </c>
      <c r="J77" s="28">
        <v>39.4</v>
      </c>
      <c r="K77" s="28">
        <v>2.4</v>
      </c>
      <c r="L77" s="28">
        <v>37</v>
      </c>
      <c r="M77" s="28">
        <v>20.549999999999997</v>
      </c>
      <c r="N77" s="28">
        <v>7.85</v>
      </c>
      <c r="O77" s="28"/>
    </row>
    <row r="78" spans="1:15">
      <c r="A78" s="313"/>
      <c r="B78" s="28" t="s">
        <v>103</v>
      </c>
      <c r="C78" s="28">
        <v>6</v>
      </c>
      <c r="D78" s="28">
        <v>442</v>
      </c>
      <c r="E78" s="28">
        <v>0.6</v>
      </c>
      <c r="F78" s="28">
        <v>0.4</v>
      </c>
      <c r="G78" s="28">
        <v>0.7</v>
      </c>
      <c r="H78" s="28">
        <v>0.3</v>
      </c>
      <c r="I78" s="28">
        <v>92</v>
      </c>
      <c r="J78" s="28">
        <v>53.6</v>
      </c>
      <c r="K78" s="28">
        <v>3.6</v>
      </c>
      <c r="L78" s="28">
        <v>50</v>
      </c>
      <c r="M78" s="28">
        <v>27.79</v>
      </c>
      <c r="N78" s="28">
        <v>10.61</v>
      </c>
      <c r="O78" s="28"/>
    </row>
    <row r="79" spans="1:15">
      <c r="A79" s="313"/>
      <c r="B79" s="28" t="s">
        <v>104</v>
      </c>
      <c r="C79" s="28">
        <v>8</v>
      </c>
      <c r="D79" s="28">
        <v>897</v>
      </c>
      <c r="E79" s="28">
        <v>0.8</v>
      </c>
      <c r="F79" s="28">
        <v>0.2</v>
      </c>
      <c r="G79" s="28">
        <v>0.7</v>
      </c>
      <c r="H79" s="28">
        <v>0.3</v>
      </c>
      <c r="I79" s="28">
        <v>184.2</v>
      </c>
      <c r="J79" s="28">
        <v>140.80000000000001</v>
      </c>
      <c r="K79" s="28">
        <v>4.8</v>
      </c>
      <c r="L79" s="28">
        <v>136</v>
      </c>
      <c r="M79" s="28">
        <v>32.639999999999979</v>
      </c>
      <c r="N79" s="28">
        <v>10.76</v>
      </c>
      <c r="O79" s="28"/>
    </row>
    <row r="80" spans="1:15">
      <c r="A80" s="313"/>
      <c r="B80" s="28" t="s">
        <v>105</v>
      </c>
      <c r="C80" s="28">
        <v>3</v>
      </c>
      <c r="D80" s="28">
        <v>210</v>
      </c>
      <c r="E80" s="28">
        <v>0.6</v>
      </c>
      <c r="F80" s="28">
        <v>0.4</v>
      </c>
      <c r="G80" s="28">
        <v>0.7</v>
      </c>
      <c r="H80" s="28">
        <v>0.3</v>
      </c>
      <c r="I80" s="28">
        <v>43.8</v>
      </c>
      <c r="J80" s="28">
        <v>25.8</v>
      </c>
      <c r="K80" s="28">
        <v>1.8</v>
      </c>
      <c r="L80" s="28">
        <v>24</v>
      </c>
      <c r="M80" s="28">
        <v>12.959999999999997</v>
      </c>
      <c r="N80" s="28">
        <v>5.04</v>
      </c>
      <c r="O80" s="28"/>
    </row>
    <row r="81" spans="1:15">
      <c r="A81" s="313"/>
      <c r="B81" s="28" t="s">
        <v>106</v>
      </c>
      <c r="C81" s="28">
        <v>10</v>
      </c>
      <c r="D81" s="28">
        <v>1143</v>
      </c>
      <c r="E81" s="28">
        <v>0.6</v>
      </c>
      <c r="F81" s="28">
        <v>0.4</v>
      </c>
      <c r="G81" s="28">
        <v>0.7</v>
      </c>
      <c r="H81" s="28">
        <v>0.3</v>
      </c>
      <c r="I81" s="28">
        <v>234.6</v>
      </c>
      <c r="J81" s="28">
        <v>136</v>
      </c>
      <c r="K81" s="28">
        <v>6</v>
      </c>
      <c r="L81" s="28">
        <v>130</v>
      </c>
      <c r="M81" s="28">
        <v>71.169999999999987</v>
      </c>
      <c r="N81" s="28">
        <v>27.43</v>
      </c>
      <c r="O81" s="28"/>
    </row>
    <row r="82" spans="1:15" ht="47.1" customHeight="1">
      <c r="A82" s="313"/>
      <c r="B82" s="28" t="s">
        <v>107</v>
      </c>
      <c r="C82" s="28">
        <v>8</v>
      </c>
      <c r="D82" s="28">
        <v>3481</v>
      </c>
      <c r="E82" s="28">
        <v>0.6</v>
      </c>
      <c r="F82" s="28">
        <v>0.4</v>
      </c>
      <c r="G82" s="28">
        <v>0.8</v>
      </c>
      <c r="H82" s="28">
        <v>0.2</v>
      </c>
      <c r="I82" s="28">
        <v>701</v>
      </c>
      <c r="J82" s="28">
        <v>401.8</v>
      </c>
      <c r="K82" s="28">
        <v>4.8</v>
      </c>
      <c r="L82" s="28">
        <v>397</v>
      </c>
      <c r="M82" s="28">
        <v>243.5</v>
      </c>
      <c r="N82" s="28">
        <v>55.7</v>
      </c>
      <c r="O82" s="28"/>
    </row>
    <row r="83" spans="1:15" ht="18" customHeight="1">
      <c r="A83" s="313" t="s">
        <v>108</v>
      </c>
      <c r="B83" s="28" t="s">
        <v>290</v>
      </c>
      <c r="C83" s="28">
        <v>16</v>
      </c>
      <c r="D83" s="28">
        <v>8910</v>
      </c>
      <c r="E83" s="28"/>
      <c r="F83" s="28"/>
      <c r="G83" s="28"/>
      <c r="H83" s="28"/>
      <c r="I83" s="28">
        <v>1791.6</v>
      </c>
      <c r="J83" s="28">
        <v>1363.6</v>
      </c>
      <c r="K83" s="28">
        <v>9.6</v>
      </c>
      <c r="L83" s="28">
        <v>1354</v>
      </c>
      <c r="M83" s="28">
        <v>328.99</v>
      </c>
      <c r="N83" s="28">
        <v>99.01</v>
      </c>
      <c r="O83" s="28"/>
    </row>
    <row r="84" spans="1:15" ht="24" customHeight="1">
      <c r="A84" s="313"/>
      <c r="B84" s="28" t="s">
        <v>284</v>
      </c>
      <c r="C84" s="28"/>
      <c r="D84" s="28">
        <v>3466</v>
      </c>
      <c r="E84" s="28"/>
      <c r="F84" s="28"/>
      <c r="G84" s="28"/>
      <c r="H84" s="28"/>
      <c r="I84" s="28">
        <v>696.8</v>
      </c>
      <c r="J84" s="28">
        <v>530.6</v>
      </c>
      <c r="K84" s="28">
        <v>3.6</v>
      </c>
      <c r="L84" s="28">
        <v>527</v>
      </c>
      <c r="M84" s="28">
        <v>110.74000000000002</v>
      </c>
      <c r="N84" s="28">
        <v>55.46</v>
      </c>
      <c r="O84" s="28"/>
    </row>
    <row r="85" spans="1:15">
      <c r="A85" s="313"/>
      <c r="B85" s="28" t="s">
        <v>110</v>
      </c>
      <c r="C85" s="28">
        <v>6</v>
      </c>
      <c r="D85" s="29">
        <v>0</v>
      </c>
      <c r="E85" s="28">
        <v>0.6</v>
      </c>
      <c r="F85" s="28">
        <v>0.4</v>
      </c>
      <c r="G85" s="28">
        <v>0</v>
      </c>
      <c r="H85" s="28">
        <v>1</v>
      </c>
      <c r="I85" s="28">
        <v>3.6</v>
      </c>
      <c r="J85" s="28">
        <v>3.6</v>
      </c>
      <c r="K85" s="28">
        <v>3.6</v>
      </c>
      <c r="L85" s="28">
        <v>0</v>
      </c>
      <c r="M85" s="28">
        <v>0</v>
      </c>
      <c r="N85" s="28">
        <v>0</v>
      </c>
      <c r="O85" s="28"/>
    </row>
    <row r="86" spans="1:15">
      <c r="A86" s="313"/>
      <c r="B86" s="28" t="s">
        <v>111</v>
      </c>
      <c r="C86" s="28">
        <v>0</v>
      </c>
      <c r="D86" s="29">
        <v>2888</v>
      </c>
      <c r="E86" s="28">
        <v>0.8</v>
      </c>
      <c r="F86" s="28">
        <v>0.2</v>
      </c>
      <c r="G86" s="28">
        <v>0.6</v>
      </c>
      <c r="H86" s="28">
        <v>0.4</v>
      </c>
      <c r="I86" s="28">
        <v>577.6</v>
      </c>
      <c r="J86" s="28">
        <v>439</v>
      </c>
      <c r="K86" s="28">
        <v>0</v>
      </c>
      <c r="L86" s="28">
        <v>439</v>
      </c>
      <c r="M86" s="28">
        <v>92.390000000000015</v>
      </c>
      <c r="N86" s="28">
        <v>46.21</v>
      </c>
      <c r="O86" s="28"/>
    </row>
    <row r="87" spans="1:15">
      <c r="A87" s="313"/>
      <c r="B87" s="28" t="s">
        <v>112</v>
      </c>
      <c r="C87" s="28"/>
      <c r="D87" s="29">
        <v>578</v>
      </c>
      <c r="E87" s="28">
        <v>0.8</v>
      </c>
      <c r="F87" s="28">
        <v>0.2</v>
      </c>
      <c r="G87" s="28">
        <v>0.6</v>
      </c>
      <c r="H87" s="28">
        <v>0.4</v>
      </c>
      <c r="I87" s="28">
        <v>115.6</v>
      </c>
      <c r="J87" s="28">
        <v>88</v>
      </c>
      <c r="K87" s="28">
        <v>0</v>
      </c>
      <c r="L87" s="28">
        <v>88</v>
      </c>
      <c r="M87" s="28">
        <v>18.350000000000005</v>
      </c>
      <c r="N87" s="28">
        <v>9.2499999999999893</v>
      </c>
      <c r="O87" s="28"/>
    </row>
    <row r="88" spans="1:15">
      <c r="A88" s="313"/>
      <c r="B88" s="28" t="s">
        <v>113</v>
      </c>
      <c r="C88" s="28">
        <v>6</v>
      </c>
      <c r="D88" s="29">
        <v>3034</v>
      </c>
      <c r="E88" s="28">
        <v>0.8</v>
      </c>
      <c r="F88" s="28">
        <v>0.2</v>
      </c>
      <c r="G88" s="28">
        <v>0.8</v>
      </c>
      <c r="H88" s="28">
        <v>0.2</v>
      </c>
      <c r="I88" s="28">
        <v>610.4</v>
      </c>
      <c r="J88" s="28">
        <v>464.6</v>
      </c>
      <c r="K88" s="28">
        <v>3.6</v>
      </c>
      <c r="L88" s="28">
        <v>461</v>
      </c>
      <c r="M88" s="28">
        <v>121.52999999999996</v>
      </c>
      <c r="N88" s="28">
        <v>24.27</v>
      </c>
      <c r="O88" s="28"/>
    </row>
    <row r="89" spans="1:15">
      <c r="A89" s="313"/>
      <c r="B89" s="28" t="s">
        <v>114</v>
      </c>
      <c r="C89" s="28">
        <v>4</v>
      </c>
      <c r="D89" s="29">
        <v>2410</v>
      </c>
      <c r="E89" s="28">
        <v>0.8</v>
      </c>
      <c r="F89" s="28">
        <v>0.2</v>
      </c>
      <c r="G89" s="28">
        <v>0.8</v>
      </c>
      <c r="H89" s="28">
        <v>0.2</v>
      </c>
      <c r="I89" s="28">
        <v>484.4</v>
      </c>
      <c r="J89" s="28">
        <v>368.4</v>
      </c>
      <c r="K89" s="28">
        <v>2.4</v>
      </c>
      <c r="L89" s="28">
        <v>366</v>
      </c>
      <c r="M89" s="28">
        <v>96.72</v>
      </c>
      <c r="N89" s="28">
        <v>19.28</v>
      </c>
      <c r="O89" s="28"/>
    </row>
    <row r="90" spans="1:15" ht="18" customHeight="1">
      <c r="A90" s="313" t="s">
        <v>115</v>
      </c>
      <c r="B90" s="28" t="s">
        <v>291</v>
      </c>
      <c r="C90" s="28">
        <v>44</v>
      </c>
      <c r="D90" s="28">
        <v>9260</v>
      </c>
      <c r="E90" s="28"/>
      <c r="F90" s="28"/>
      <c r="G90" s="28"/>
      <c r="H90" s="28"/>
      <c r="I90" s="28">
        <v>1878.4</v>
      </c>
      <c r="J90" s="28">
        <v>1292.4000000000001</v>
      </c>
      <c r="K90" s="28">
        <v>26.400000000000002</v>
      </c>
      <c r="L90" s="28">
        <v>1266</v>
      </c>
      <c r="M90" s="28">
        <v>370.78999999999996</v>
      </c>
      <c r="N90" s="28">
        <v>215.21</v>
      </c>
      <c r="O90" s="28"/>
    </row>
    <row r="91" spans="1:15" ht="15" customHeight="1">
      <c r="A91" s="313"/>
      <c r="B91" s="28" t="s">
        <v>284</v>
      </c>
      <c r="C91" s="28">
        <v>17</v>
      </c>
      <c r="D91" s="28">
        <v>3094</v>
      </c>
      <c r="E91" s="28"/>
      <c r="F91" s="28"/>
      <c r="G91" s="28"/>
      <c r="H91" s="28"/>
      <c r="I91" s="28">
        <v>629</v>
      </c>
      <c r="J91" s="28">
        <v>362.2</v>
      </c>
      <c r="K91" s="28">
        <v>10.199999999999999</v>
      </c>
      <c r="L91" s="28">
        <v>352</v>
      </c>
      <c r="M91" s="28">
        <v>115.39999999999999</v>
      </c>
      <c r="N91" s="28">
        <v>151.4</v>
      </c>
      <c r="O91" s="28"/>
    </row>
    <row r="92" spans="1:15">
      <c r="A92" s="313"/>
      <c r="B92" s="28" t="s">
        <v>117</v>
      </c>
      <c r="C92" s="28">
        <v>17</v>
      </c>
      <c r="D92" s="28">
        <v>691</v>
      </c>
      <c r="E92" s="28">
        <v>0.6</v>
      </c>
      <c r="F92" s="28">
        <v>0.4</v>
      </c>
      <c r="G92" s="28">
        <v>0</v>
      </c>
      <c r="H92" s="28">
        <v>1</v>
      </c>
      <c r="I92" s="28">
        <v>148.4</v>
      </c>
      <c r="J92" s="28">
        <v>89.2</v>
      </c>
      <c r="K92" s="28">
        <v>10.199999999999999</v>
      </c>
      <c r="L92" s="28">
        <v>79</v>
      </c>
      <c r="M92" s="28">
        <v>3.9200000000000017</v>
      </c>
      <c r="N92" s="28">
        <v>55.28</v>
      </c>
      <c r="O92" s="28"/>
    </row>
    <row r="93" spans="1:15">
      <c r="A93" s="313"/>
      <c r="B93" s="28" t="s">
        <v>118</v>
      </c>
      <c r="C93" s="28"/>
      <c r="D93" s="28">
        <v>337</v>
      </c>
      <c r="E93" s="28">
        <v>0.6</v>
      </c>
      <c r="F93" s="28">
        <v>0.4</v>
      </c>
      <c r="G93" s="28">
        <v>0.5</v>
      </c>
      <c r="H93" s="28">
        <v>0.5</v>
      </c>
      <c r="I93" s="28">
        <v>67.400000000000006</v>
      </c>
      <c r="J93" s="28">
        <v>38</v>
      </c>
      <c r="K93" s="28">
        <v>0</v>
      </c>
      <c r="L93" s="28">
        <v>38</v>
      </c>
      <c r="M93" s="28">
        <v>15.920000000000005</v>
      </c>
      <c r="N93" s="28">
        <v>13.48</v>
      </c>
      <c r="O93" s="28"/>
    </row>
    <row r="94" spans="1:15">
      <c r="A94" s="313"/>
      <c r="B94" s="28" t="s">
        <v>120</v>
      </c>
      <c r="C94" s="28"/>
      <c r="D94" s="28">
        <v>2066</v>
      </c>
      <c r="E94" s="28">
        <v>0.6</v>
      </c>
      <c r="F94" s="28">
        <v>0.4</v>
      </c>
      <c r="G94" s="28">
        <v>0.5</v>
      </c>
      <c r="H94" s="28">
        <v>0.5</v>
      </c>
      <c r="I94" s="28">
        <v>413.2</v>
      </c>
      <c r="J94" s="28">
        <v>235</v>
      </c>
      <c r="K94" s="28">
        <v>0</v>
      </c>
      <c r="L94" s="28">
        <v>235</v>
      </c>
      <c r="M94" s="28">
        <v>95.559999999999988</v>
      </c>
      <c r="N94" s="28">
        <v>82.64</v>
      </c>
      <c r="O94" s="28"/>
    </row>
    <row r="95" spans="1:15">
      <c r="A95" s="313"/>
      <c r="B95" s="28" t="s">
        <v>121</v>
      </c>
      <c r="C95" s="28">
        <v>5</v>
      </c>
      <c r="D95" s="28">
        <v>897</v>
      </c>
      <c r="E95" s="28">
        <v>0.8</v>
      </c>
      <c r="F95" s="28">
        <v>0.2</v>
      </c>
      <c r="G95" s="28">
        <v>0.7</v>
      </c>
      <c r="H95" s="28">
        <v>0.3</v>
      </c>
      <c r="I95" s="28">
        <v>182.4</v>
      </c>
      <c r="J95" s="28">
        <v>139</v>
      </c>
      <c r="K95" s="28">
        <v>3</v>
      </c>
      <c r="L95" s="28">
        <v>136</v>
      </c>
      <c r="M95" s="28">
        <v>32.640000000000008</v>
      </c>
      <c r="N95" s="28">
        <v>10.76</v>
      </c>
      <c r="O95" s="28"/>
    </row>
    <row r="96" spans="1:15">
      <c r="A96" s="313"/>
      <c r="B96" s="28" t="s">
        <v>122</v>
      </c>
      <c r="C96" s="28">
        <v>6</v>
      </c>
      <c r="D96" s="28">
        <v>382</v>
      </c>
      <c r="E96" s="28">
        <v>0.8</v>
      </c>
      <c r="F96" s="28">
        <v>0.2</v>
      </c>
      <c r="G96" s="28">
        <v>0.7</v>
      </c>
      <c r="H96" s="28">
        <v>0.3</v>
      </c>
      <c r="I96" s="28">
        <v>80</v>
      </c>
      <c r="J96" s="28">
        <v>61.6</v>
      </c>
      <c r="K96" s="28">
        <v>3.6</v>
      </c>
      <c r="L96" s="28">
        <v>58</v>
      </c>
      <c r="M96" s="28">
        <v>13.81999999999999</v>
      </c>
      <c r="N96" s="28">
        <v>4.5800000000000098</v>
      </c>
      <c r="O96" s="28"/>
    </row>
    <row r="97" spans="1:15">
      <c r="A97" s="313"/>
      <c r="B97" s="28" t="s">
        <v>123</v>
      </c>
      <c r="C97" s="28">
        <v>6</v>
      </c>
      <c r="D97" s="28">
        <v>586</v>
      </c>
      <c r="E97" s="28">
        <v>0.6</v>
      </c>
      <c r="F97" s="28">
        <v>0.4</v>
      </c>
      <c r="G97" s="28">
        <v>0.7</v>
      </c>
      <c r="H97" s="28">
        <v>0.3</v>
      </c>
      <c r="I97" s="28">
        <v>120.8</v>
      </c>
      <c r="J97" s="28">
        <v>70.599999999999994</v>
      </c>
      <c r="K97" s="28">
        <v>3.6</v>
      </c>
      <c r="L97" s="28">
        <v>67</v>
      </c>
      <c r="M97" s="28">
        <v>36.14</v>
      </c>
      <c r="N97" s="28">
        <v>14.06</v>
      </c>
      <c r="O97" s="28"/>
    </row>
    <row r="98" spans="1:15">
      <c r="A98" s="313"/>
      <c r="B98" s="28" t="s">
        <v>124</v>
      </c>
      <c r="C98" s="28">
        <v>10</v>
      </c>
      <c r="D98" s="28">
        <v>4301</v>
      </c>
      <c r="E98" s="28">
        <v>0.8</v>
      </c>
      <c r="F98" s="28">
        <v>0.2</v>
      </c>
      <c r="G98" s="28">
        <v>0.8</v>
      </c>
      <c r="H98" s="28">
        <v>0.2</v>
      </c>
      <c r="I98" s="28">
        <v>866.2</v>
      </c>
      <c r="J98" s="28">
        <v>659</v>
      </c>
      <c r="K98" s="28">
        <v>6</v>
      </c>
      <c r="L98" s="28">
        <v>653</v>
      </c>
      <c r="M98" s="28">
        <v>172.78999999999994</v>
      </c>
      <c r="N98" s="28">
        <v>34.410000000000103</v>
      </c>
      <c r="O98" s="28"/>
    </row>
    <row r="99" spans="1:15" ht="17.100000000000001" customHeight="1">
      <c r="A99" s="313" t="s">
        <v>125</v>
      </c>
      <c r="B99" s="28" t="s">
        <v>292</v>
      </c>
      <c r="C99" s="28">
        <v>102</v>
      </c>
      <c r="D99" s="28">
        <v>12465</v>
      </c>
      <c r="E99" s="28"/>
      <c r="F99" s="28"/>
      <c r="G99" s="28"/>
      <c r="H99" s="28"/>
      <c r="I99" s="28">
        <v>2554.1999999999998</v>
      </c>
      <c r="J99" s="28">
        <v>1753.2000000000003</v>
      </c>
      <c r="K99" s="28">
        <v>61.199999999999996</v>
      </c>
      <c r="L99" s="28">
        <v>1692</v>
      </c>
      <c r="M99" s="28">
        <v>539.63999999999987</v>
      </c>
      <c r="N99" s="28">
        <v>261.36</v>
      </c>
      <c r="O99" s="28"/>
    </row>
    <row r="100" spans="1:15" ht="22.5" customHeight="1">
      <c r="A100" s="313"/>
      <c r="B100" s="28" t="s">
        <v>284</v>
      </c>
      <c r="C100" s="28">
        <v>30</v>
      </c>
      <c r="D100" s="28">
        <v>3373</v>
      </c>
      <c r="E100" s="28"/>
      <c r="F100" s="28"/>
      <c r="G100" s="28"/>
      <c r="H100" s="28"/>
      <c r="I100" s="28">
        <v>692.6</v>
      </c>
      <c r="J100" s="28">
        <v>403</v>
      </c>
      <c r="K100" s="28">
        <v>18</v>
      </c>
      <c r="L100" s="28">
        <v>385</v>
      </c>
      <c r="M100" s="28">
        <v>139.72999999999999</v>
      </c>
      <c r="N100" s="28">
        <v>149.87</v>
      </c>
      <c r="O100" s="28"/>
    </row>
    <row r="101" spans="1:15">
      <c r="A101" s="313"/>
      <c r="B101" s="28" t="s">
        <v>127</v>
      </c>
      <c r="C101" s="28">
        <v>30</v>
      </c>
      <c r="D101" s="28">
        <v>62</v>
      </c>
      <c r="E101" s="28">
        <v>0.6</v>
      </c>
      <c r="F101" s="28">
        <v>0.4</v>
      </c>
      <c r="G101" s="28">
        <v>0</v>
      </c>
      <c r="H101" s="28">
        <v>1</v>
      </c>
      <c r="I101" s="28">
        <v>30.4</v>
      </c>
      <c r="J101" s="28">
        <v>25</v>
      </c>
      <c r="K101" s="28">
        <v>18</v>
      </c>
      <c r="L101" s="28">
        <v>7</v>
      </c>
      <c r="M101" s="28">
        <v>0.43999999999999861</v>
      </c>
      <c r="N101" s="28">
        <v>4.96</v>
      </c>
      <c r="O101" s="28"/>
    </row>
    <row r="102" spans="1:15">
      <c r="A102" s="313"/>
      <c r="B102" s="28" t="s">
        <v>130</v>
      </c>
      <c r="C102" s="28"/>
      <c r="D102" s="28">
        <v>1752</v>
      </c>
      <c r="E102" s="28">
        <v>0.6</v>
      </c>
      <c r="F102" s="28">
        <v>0.4</v>
      </c>
      <c r="G102" s="28">
        <v>0.5</v>
      </c>
      <c r="H102" s="28">
        <v>0.5</v>
      </c>
      <c r="I102" s="28">
        <v>350.4</v>
      </c>
      <c r="J102" s="28">
        <v>200</v>
      </c>
      <c r="K102" s="28">
        <v>0</v>
      </c>
      <c r="L102" s="28">
        <v>200</v>
      </c>
      <c r="M102" s="28">
        <v>80.319999999999979</v>
      </c>
      <c r="N102" s="28">
        <v>70.08</v>
      </c>
      <c r="O102" s="28"/>
    </row>
    <row r="103" spans="1:15">
      <c r="A103" s="313"/>
      <c r="B103" s="28" t="s">
        <v>131</v>
      </c>
      <c r="C103" s="28"/>
      <c r="D103" s="28">
        <v>1559</v>
      </c>
      <c r="E103" s="28">
        <v>0.6</v>
      </c>
      <c r="F103" s="28">
        <v>0.4</v>
      </c>
      <c r="G103" s="28">
        <v>0.4</v>
      </c>
      <c r="H103" s="28">
        <v>0.6</v>
      </c>
      <c r="I103" s="28">
        <v>311.8</v>
      </c>
      <c r="J103" s="28">
        <v>178</v>
      </c>
      <c r="K103" s="28">
        <v>0</v>
      </c>
      <c r="L103" s="28">
        <v>178</v>
      </c>
      <c r="M103" s="28">
        <v>58.970000000000013</v>
      </c>
      <c r="N103" s="28">
        <v>74.83</v>
      </c>
      <c r="O103" s="28"/>
    </row>
    <row r="104" spans="1:15">
      <c r="A104" s="313"/>
      <c r="B104" s="28" t="s">
        <v>132</v>
      </c>
      <c r="C104" s="28">
        <v>5</v>
      </c>
      <c r="D104" s="28">
        <v>497</v>
      </c>
      <c r="E104" s="28">
        <v>0.6</v>
      </c>
      <c r="F104" s="28">
        <v>0.4</v>
      </c>
      <c r="G104" s="28">
        <v>0.7</v>
      </c>
      <c r="H104" s="28">
        <v>0.3</v>
      </c>
      <c r="I104" s="28">
        <v>102.4</v>
      </c>
      <c r="J104" s="28">
        <v>60</v>
      </c>
      <c r="K104" s="28">
        <v>3</v>
      </c>
      <c r="L104" s="28">
        <v>57</v>
      </c>
      <c r="M104" s="28">
        <v>30.470000000000006</v>
      </c>
      <c r="N104" s="28">
        <v>11.93</v>
      </c>
      <c r="O104" s="28"/>
    </row>
    <row r="105" spans="1:15">
      <c r="A105" s="313"/>
      <c r="B105" s="28" t="s">
        <v>133</v>
      </c>
      <c r="C105" s="28">
        <v>9</v>
      </c>
      <c r="D105" s="28">
        <v>1034</v>
      </c>
      <c r="E105" s="28">
        <v>0.6</v>
      </c>
      <c r="F105" s="28">
        <v>0.4</v>
      </c>
      <c r="G105" s="28">
        <v>0.7</v>
      </c>
      <c r="H105" s="28">
        <v>0.3</v>
      </c>
      <c r="I105" s="28">
        <v>212.2</v>
      </c>
      <c r="J105" s="28">
        <v>123.4</v>
      </c>
      <c r="K105" s="28">
        <v>5.4</v>
      </c>
      <c r="L105" s="28">
        <v>118</v>
      </c>
      <c r="M105" s="28">
        <v>63.979999999999983</v>
      </c>
      <c r="N105" s="28">
        <v>24.82</v>
      </c>
      <c r="O105" s="28"/>
    </row>
    <row r="106" spans="1:15">
      <c r="A106" s="313"/>
      <c r="B106" s="28" t="s">
        <v>134</v>
      </c>
      <c r="C106" s="28">
        <v>11</v>
      </c>
      <c r="D106" s="28">
        <v>1389</v>
      </c>
      <c r="E106" s="28">
        <v>0.8</v>
      </c>
      <c r="F106" s="28">
        <v>0.2</v>
      </c>
      <c r="G106" s="28">
        <v>0.8</v>
      </c>
      <c r="H106" s="28">
        <v>0.2</v>
      </c>
      <c r="I106" s="28">
        <v>284.39999999999998</v>
      </c>
      <c r="J106" s="28">
        <v>217.6</v>
      </c>
      <c r="K106" s="28">
        <v>6.6</v>
      </c>
      <c r="L106" s="28">
        <v>211</v>
      </c>
      <c r="M106" s="28">
        <v>55.689999999999984</v>
      </c>
      <c r="N106" s="28">
        <v>11.11</v>
      </c>
      <c r="O106" s="28"/>
    </row>
    <row r="107" spans="1:15">
      <c r="A107" s="313"/>
      <c r="B107" s="28" t="s">
        <v>135</v>
      </c>
      <c r="C107" s="28">
        <v>3</v>
      </c>
      <c r="D107" s="28">
        <v>852</v>
      </c>
      <c r="E107" s="28">
        <v>0.8</v>
      </c>
      <c r="F107" s="28">
        <v>0.2</v>
      </c>
      <c r="G107" s="28">
        <v>0.8</v>
      </c>
      <c r="H107" s="28">
        <v>0.2</v>
      </c>
      <c r="I107" s="28">
        <v>172.2</v>
      </c>
      <c r="J107" s="28">
        <v>130.80000000000001</v>
      </c>
      <c r="K107" s="28">
        <v>1.8</v>
      </c>
      <c r="L107" s="28">
        <v>129</v>
      </c>
      <c r="M107" s="28">
        <v>34.57999999999997</v>
      </c>
      <c r="N107" s="28">
        <v>6.8200000000000101</v>
      </c>
      <c r="O107" s="28"/>
    </row>
    <row r="108" spans="1:15">
      <c r="A108" s="313"/>
      <c r="B108" s="28" t="s">
        <v>136</v>
      </c>
      <c r="C108" s="28">
        <v>9</v>
      </c>
      <c r="D108" s="28">
        <v>1259</v>
      </c>
      <c r="E108" s="28">
        <v>0.8</v>
      </c>
      <c r="F108" s="28">
        <v>0.2</v>
      </c>
      <c r="G108" s="28">
        <v>0.8</v>
      </c>
      <c r="H108" s="28">
        <v>0.2</v>
      </c>
      <c r="I108" s="28">
        <v>257.2</v>
      </c>
      <c r="J108" s="28">
        <v>196.4</v>
      </c>
      <c r="K108" s="28">
        <v>5.4</v>
      </c>
      <c r="L108" s="28">
        <v>191</v>
      </c>
      <c r="M108" s="28">
        <v>50.729999999999983</v>
      </c>
      <c r="N108" s="28">
        <v>10.07</v>
      </c>
      <c r="O108" s="28"/>
    </row>
    <row r="109" spans="1:15">
      <c r="A109" s="313"/>
      <c r="B109" s="28" t="s">
        <v>137</v>
      </c>
      <c r="C109" s="28">
        <v>9</v>
      </c>
      <c r="D109" s="28">
        <v>788</v>
      </c>
      <c r="E109" s="28">
        <v>0.8</v>
      </c>
      <c r="F109" s="28">
        <v>0.2</v>
      </c>
      <c r="G109" s="28">
        <v>0.7</v>
      </c>
      <c r="H109" s="28">
        <v>0.3</v>
      </c>
      <c r="I109" s="28">
        <v>163</v>
      </c>
      <c r="J109" s="28">
        <v>125.4</v>
      </c>
      <c r="K109" s="28">
        <v>5.4</v>
      </c>
      <c r="L109" s="28">
        <v>120</v>
      </c>
      <c r="M109" s="28">
        <v>28.139999999999993</v>
      </c>
      <c r="N109" s="28">
        <v>9.4600000000000009</v>
      </c>
      <c r="O109" s="28"/>
    </row>
    <row r="110" spans="1:15">
      <c r="A110" s="313"/>
      <c r="B110" s="28" t="s">
        <v>138</v>
      </c>
      <c r="C110" s="28">
        <v>8</v>
      </c>
      <c r="D110" s="28">
        <v>918</v>
      </c>
      <c r="E110" s="28">
        <v>0.8</v>
      </c>
      <c r="F110" s="28">
        <v>0.2</v>
      </c>
      <c r="G110" s="28">
        <v>0.8</v>
      </c>
      <c r="H110" s="28">
        <v>0.2</v>
      </c>
      <c r="I110" s="28">
        <v>188.4</v>
      </c>
      <c r="J110" s="28">
        <v>143.80000000000001</v>
      </c>
      <c r="K110" s="28">
        <v>4.8</v>
      </c>
      <c r="L110" s="28">
        <v>139</v>
      </c>
      <c r="M110" s="28">
        <v>37.259999999999991</v>
      </c>
      <c r="N110" s="28">
        <v>7.34</v>
      </c>
      <c r="O110" s="28"/>
    </row>
    <row r="111" spans="1:15">
      <c r="A111" s="313"/>
      <c r="B111" s="28" t="s">
        <v>139</v>
      </c>
      <c r="C111" s="28">
        <v>2</v>
      </c>
      <c r="D111" s="28">
        <v>420</v>
      </c>
      <c r="E111" s="28">
        <v>0.6</v>
      </c>
      <c r="F111" s="28">
        <v>0.4</v>
      </c>
      <c r="G111" s="28">
        <v>0.8</v>
      </c>
      <c r="H111" s="28">
        <v>0.2</v>
      </c>
      <c r="I111" s="28">
        <v>85.2</v>
      </c>
      <c r="J111" s="28">
        <v>49.2</v>
      </c>
      <c r="K111" s="28">
        <v>1.2</v>
      </c>
      <c r="L111" s="28">
        <v>48</v>
      </c>
      <c r="M111" s="28">
        <v>29.28</v>
      </c>
      <c r="N111" s="28">
        <v>6.72</v>
      </c>
      <c r="O111" s="28"/>
    </row>
    <row r="112" spans="1:15">
      <c r="A112" s="313"/>
      <c r="B112" s="197" t="s">
        <v>140</v>
      </c>
      <c r="C112" s="28">
        <v>16</v>
      </c>
      <c r="D112" s="28">
        <v>1935</v>
      </c>
      <c r="E112" s="28">
        <v>0.8</v>
      </c>
      <c r="F112" s="28">
        <v>0.2</v>
      </c>
      <c r="G112" s="28">
        <v>0.7</v>
      </c>
      <c r="H112" s="28">
        <v>0.3</v>
      </c>
      <c r="I112" s="28">
        <v>396.6</v>
      </c>
      <c r="J112" s="28">
        <v>303.60000000000002</v>
      </c>
      <c r="K112" s="28">
        <v>9.6</v>
      </c>
      <c r="L112" s="28">
        <v>294</v>
      </c>
      <c r="M112" s="28">
        <v>69.78</v>
      </c>
      <c r="N112" s="28">
        <v>23.22</v>
      </c>
      <c r="O112" s="28"/>
    </row>
    <row r="113" spans="1:15" ht="18" customHeight="1">
      <c r="A113" s="313" t="s">
        <v>141</v>
      </c>
      <c r="B113" s="28" t="s">
        <v>293</v>
      </c>
      <c r="C113" s="28">
        <v>68</v>
      </c>
      <c r="D113" s="28">
        <v>14361</v>
      </c>
      <c r="E113" s="28"/>
      <c r="F113" s="28"/>
      <c r="G113" s="28"/>
      <c r="H113" s="28"/>
      <c r="I113" s="28">
        <v>2913</v>
      </c>
      <c r="J113" s="28">
        <v>1909.8</v>
      </c>
      <c r="K113" s="28">
        <v>40.799999999999997</v>
      </c>
      <c r="L113" s="28">
        <v>1869</v>
      </c>
      <c r="M113" s="28">
        <v>672.24999999999989</v>
      </c>
      <c r="N113" s="28">
        <v>330.95</v>
      </c>
      <c r="O113" s="28"/>
    </row>
    <row r="114" spans="1:15" ht="21" customHeight="1">
      <c r="A114" s="313"/>
      <c r="B114" s="28" t="s">
        <v>284</v>
      </c>
      <c r="C114" s="28">
        <v>23</v>
      </c>
      <c r="D114" s="28">
        <v>2978</v>
      </c>
      <c r="E114" s="28"/>
      <c r="F114" s="28"/>
      <c r="G114" s="28"/>
      <c r="H114" s="28"/>
      <c r="I114" s="28">
        <v>609.4</v>
      </c>
      <c r="J114" s="28">
        <v>352.8</v>
      </c>
      <c r="K114" s="28">
        <v>13.8</v>
      </c>
      <c r="L114" s="28">
        <v>339</v>
      </c>
      <c r="M114" s="28">
        <v>74.839999999999961</v>
      </c>
      <c r="N114" s="28">
        <v>181.76</v>
      </c>
      <c r="O114" s="28"/>
    </row>
    <row r="115" spans="1:15">
      <c r="A115" s="313"/>
      <c r="B115" s="28" t="s">
        <v>143</v>
      </c>
      <c r="C115" s="28">
        <v>23</v>
      </c>
      <c r="D115" s="28">
        <v>1213</v>
      </c>
      <c r="E115" s="28">
        <v>0.6</v>
      </c>
      <c r="F115" s="28">
        <v>0.4</v>
      </c>
      <c r="G115" s="28">
        <v>0</v>
      </c>
      <c r="H115" s="28">
        <v>1</v>
      </c>
      <c r="I115" s="28">
        <v>256.39999999999998</v>
      </c>
      <c r="J115" s="28">
        <v>151.80000000000001</v>
      </c>
      <c r="K115" s="28">
        <v>13.8</v>
      </c>
      <c r="L115" s="28">
        <v>138</v>
      </c>
      <c r="M115" s="28">
        <v>7.5599999999999596</v>
      </c>
      <c r="N115" s="28">
        <v>97.04</v>
      </c>
      <c r="O115" s="28"/>
    </row>
    <row r="116" spans="1:15">
      <c r="A116" s="313"/>
      <c r="B116" s="28" t="s">
        <v>144</v>
      </c>
      <c r="C116" s="28"/>
      <c r="D116" s="28">
        <v>915</v>
      </c>
      <c r="E116" s="28">
        <v>0.6</v>
      </c>
      <c r="F116" s="28">
        <v>0.4</v>
      </c>
      <c r="G116" s="28">
        <v>0.4</v>
      </c>
      <c r="H116" s="28">
        <v>0.6</v>
      </c>
      <c r="I116" s="28">
        <v>183</v>
      </c>
      <c r="J116" s="28">
        <v>104</v>
      </c>
      <c r="K116" s="28">
        <v>0</v>
      </c>
      <c r="L116" s="28">
        <v>104</v>
      </c>
      <c r="M116" s="28">
        <v>35.08</v>
      </c>
      <c r="N116" s="28">
        <v>43.92</v>
      </c>
      <c r="O116" s="28"/>
    </row>
    <row r="117" spans="1:15">
      <c r="A117" s="313"/>
      <c r="B117" s="28" t="s">
        <v>145</v>
      </c>
      <c r="C117" s="28"/>
      <c r="D117" s="28">
        <v>850</v>
      </c>
      <c r="E117" s="28">
        <v>0.6</v>
      </c>
      <c r="F117" s="28">
        <v>0.4</v>
      </c>
      <c r="G117" s="28">
        <v>0.4</v>
      </c>
      <c r="H117" s="28">
        <v>0.6</v>
      </c>
      <c r="I117" s="28">
        <v>170</v>
      </c>
      <c r="J117" s="28">
        <v>97</v>
      </c>
      <c r="K117" s="28">
        <v>0</v>
      </c>
      <c r="L117" s="28">
        <v>97</v>
      </c>
      <c r="M117" s="28">
        <v>32.200000000000003</v>
      </c>
      <c r="N117" s="28">
        <v>40.799999999999997</v>
      </c>
      <c r="O117" s="28"/>
    </row>
    <row r="118" spans="1:15">
      <c r="A118" s="313"/>
      <c r="B118" s="28" t="s">
        <v>146</v>
      </c>
      <c r="C118" s="28">
        <v>4</v>
      </c>
      <c r="D118" s="28">
        <v>386</v>
      </c>
      <c r="E118" s="28">
        <v>0.6</v>
      </c>
      <c r="F118" s="28">
        <v>0.4</v>
      </c>
      <c r="G118" s="28">
        <v>0.7</v>
      </c>
      <c r="H118" s="28">
        <v>0.3</v>
      </c>
      <c r="I118" s="28">
        <v>79.599999999999994</v>
      </c>
      <c r="J118" s="28">
        <v>46.4</v>
      </c>
      <c r="K118" s="28">
        <v>2.4</v>
      </c>
      <c r="L118" s="28">
        <v>44</v>
      </c>
      <c r="M118" s="28">
        <v>23.939999999999998</v>
      </c>
      <c r="N118" s="28">
        <v>9.26</v>
      </c>
      <c r="O118" s="28"/>
    </row>
    <row r="119" spans="1:15">
      <c r="A119" s="313"/>
      <c r="B119" s="28" t="s">
        <v>147</v>
      </c>
      <c r="C119" s="28">
        <v>9</v>
      </c>
      <c r="D119" s="28">
        <v>628</v>
      </c>
      <c r="E119" s="28">
        <v>0.6</v>
      </c>
      <c r="F119" s="28">
        <v>0.4</v>
      </c>
      <c r="G119" s="28">
        <v>0.7</v>
      </c>
      <c r="H119" s="28">
        <v>0.3</v>
      </c>
      <c r="I119" s="28">
        <v>131</v>
      </c>
      <c r="J119" s="28">
        <v>77.400000000000006</v>
      </c>
      <c r="K119" s="28">
        <v>5.4</v>
      </c>
      <c r="L119" s="28">
        <v>72</v>
      </c>
      <c r="M119" s="28">
        <v>38.529999999999994</v>
      </c>
      <c r="N119" s="28">
        <v>15.07</v>
      </c>
      <c r="O119" s="28"/>
    </row>
    <row r="120" spans="1:15">
      <c r="A120" s="313"/>
      <c r="B120" s="28" t="s">
        <v>148</v>
      </c>
      <c r="C120" s="28">
        <v>4</v>
      </c>
      <c r="D120" s="28">
        <v>387</v>
      </c>
      <c r="E120" s="28">
        <v>0.8</v>
      </c>
      <c r="F120" s="28">
        <v>0.2</v>
      </c>
      <c r="G120" s="28">
        <v>0.7</v>
      </c>
      <c r="H120" s="28">
        <v>0.3</v>
      </c>
      <c r="I120" s="28">
        <v>79.8</v>
      </c>
      <c r="J120" s="28">
        <v>61.4</v>
      </c>
      <c r="K120" s="28">
        <v>2.4</v>
      </c>
      <c r="L120" s="28">
        <v>59</v>
      </c>
      <c r="M120" s="28">
        <v>13.759999999999998</v>
      </c>
      <c r="N120" s="28">
        <v>4.6399999999999997</v>
      </c>
      <c r="O120" s="28"/>
    </row>
    <row r="121" spans="1:15">
      <c r="A121" s="313"/>
      <c r="B121" s="28" t="s">
        <v>149</v>
      </c>
      <c r="C121" s="28">
        <v>7</v>
      </c>
      <c r="D121" s="28">
        <v>3514</v>
      </c>
      <c r="E121" s="28">
        <v>0.6</v>
      </c>
      <c r="F121" s="28">
        <v>0.4</v>
      </c>
      <c r="G121" s="28">
        <v>0.8</v>
      </c>
      <c r="H121" s="28">
        <v>0.2</v>
      </c>
      <c r="I121" s="28">
        <v>707</v>
      </c>
      <c r="J121" s="28">
        <v>404.2</v>
      </c>
      <c r="K121" s="28">
        <v>4.2</v>
      </c>
      <c r="L121" s="28">
        <v>400</v>
      </c>
      <c r="M121" s="28">
        <v>246.5800000000001</v>
      </c>
      <c r="N121" s="28">
        <v>56.219999999999899</v>
      </c>
      <c r="O121" s="28"/>
    </row>
    <row r="122" spans="1:15">
      <c r="A122" s="313"/>
      <c r="B122" s="28" t="s">
        <v>150</v>
      </c>
      <c r="C122" s="28">
        <v>4</v>
      </c>
      <c r="D122" s="28">
        <v>454</v>
      </c>
      <c r="E122" s="28">
        <v>0.6</v>
      </c>
      <c r="F122" s="28">
        <v>0.4</v>
      </c>
      <c r="G122" s="28">
        <v>0.7</v>
      </c>
      <c r="H122" s="28">
        <v>0.3</v>
      </c>
      <c r="I122" s="28">
        <v>93.2</v>
      </c>
      <c r="J122" s="28">
        <v>54.4</v>
      </c>
      <c r="K122" s="28">
        <v>2.4</v>
      </c>
      <c r="L122" s="28">
        <v>52</v>
      </c>
      <c r="M122" s="28">
        <v>27.900000000000006</v>
      </c>
      <c r="N122" s="28">
        <v>10.9</v>
      </c>
      <c r="O122" s="28"/>
    </row>
    <row r="123" spans="1:15">
      <c r="A123" s="313"/>
      <c r="B123" s="28" t="s">
        <v>151</v>
      </c>
      <c r="C123" s="28">
        <v>4</v>
      </c>
      <c r="D123" s="28">
        <v>312</v>
      </c>
      <c r="E123" s="28">
        <v>0.6</v>
      </c>
      <c r="F123" s="28">
        <v>0.4</v>
      </c>
      <c r="G123" s="28">
        <v>0.7</v>
      </c>
      <c r="H123" s="28">
        <v>0.3</v>
      </c>
      <c r="I123" s="28">
        <v>64.8</v>
      </c>
      <c r="J123" s="28">
        <v>38.4</v>
      </c>
      <c r="K123" s="28">
        <v>2.4</v>
      </c>
      <c r="L123" s="28">
        <v>36</v>
      </c>
      <c r="M123" s="28">
        <v>18.909999999999997</v>
      </c>
      <c r="N123" s="28">
        <v>7.49</v>
      </c>
      <c r="O123" s="28"/>
    </row>
    <row r="124" spans="1:15">
      <c r="A124" s="313"/>
      <c r="B124" s="28" t="s">
        <v>152</v>
      </c>
      <c r="C124" s="28">
        <v>5</v>
      </c>
      <c r="D124" s="28">
        <v>2574</v>
      </c>
      <c r="E124" s="28">
        <v>0.8</v>
      </c>
      <c r="F124" s="28">
        <v>0.2</v>
      </c>
      <c r="G124" s="28">
        <v>0.8</v>
      </c>
      <c r="H124" s="28">
        <v>0.2</v>
      </c>
      <c r="I124" s="28">
        <v>517.79999999999995</v>
      </c>
      <c r="J124" s="28">
        <v>394</v>
      </c>
      <c r="K124" s="28">
        <v>3</v>
      </c>
      <c r="L124" s="28">
        <v>391</v>
      </c>
      <c r="M124" s="28">
        <v>103.20999999999995</v>
      </c>
      <c r="N124" s="28">
        <v>20.59</v>
      </c>
      <c r="O124" s="28"/>
    </row>
    <row r="125" spans="1:15">
      <c r="A125" s="313"/>
      <c r="B125" s="28" t="s">
        <v>153</v>
      </c>
      <c r="C125" s="28">
        <v>3</v>
      </c>
      <c r="D125" s="28">
        <v>1044</v>
      </c>
      <c r="E125" s="28">
        <v>0.8</v>
      </c>
      <c r="F125" s="28">
        <v>0.2</v>
      </c>
      <c r="G125" s="28">
        <v>0.8</v>
      </c>
      <c r="H125" s="28">
        <v>0.2</v>
      </c>
      <c r="I125" s="28">
        <v>210.6</v>
      </c>
      <c r="J125" s="28">
        <v>160.80000000000001</v>
      </c>
      <c r="K125" s="28">
        <v>1.8</v>
      </c>
      <c r="L125" s="28">
        <v>159</v>
      </c>
      <c r="M125" s="28">
        <v>41.44999999999996</v>
      </c>
      <c r="N125" s="28">
        <v>8.3500000000000192</v>
      </c>
      <c r="O125" s="28"/>
    </row>
    <row r="126" spans="1:15">
      <c r="A126" s="313"/>
      <c r="B126" s="28" t="s">
        <v>154</v>
      </c>
      <c r="C126" s="28">
        <v>5</v>
      </c>
      <c r="D126" s="28">
        <v>2084</v>
      </c>
      <c r="E126" s="28">
        <v>0.8</v>
      </c>
      <c r="F126" s="28">
        <v>0.2</v>
      </c>
      <c r="G126" s="28">
        <v>0.8</v>
      </c>
      <c r="H126" s="28">
        <v>0.2</v>
      </c>
      <c r="I126" s="28">
        <v>419.8</v>
      </c>
      <c r="J126" s="28">
        <v>320</v>
      </c>
      <c r="K126" s="28">
        <v>3</v>
      </c>
      <c r="L126" s="28">
        <v>317</v>
      </c>
      <c r="M126" s="28">
        <v>83.13000000000001</v>
      </c>
      <c r="N126" s="28">
        <v>16.670000000000002</v>
      </c>
      <c r="O126" s="28"/>
    </row>
    <row r="127" spans="1:15" ht="15.95" customHeight="1">
      <c r="A127" s="313" t="s">
        <v>155</v>
      </c>
      <c r="B127" s="28" t="s">
        <v>294</v>
      </c>
      <c r="C127" s="28">
        <v>46</v>
      </c>
      <c r="D127" s="28">
        <v>17432</v>
      </c>
      <c r="E127" s="28"/>
      <c r="F127" s="28"/>
      <c r="G127" s="28"/>
      <c r="H127" s="28"/>
      <c r="I127" s="28">
        <v>3514</v>
      </c>
      <c r="J127" s="28">
        <v>2321.6000000000004</v>
      </c>
      <c r="K127" s="28">
        <v>27.599999999999998</v>
      </c>
      <c r="L127" s="28">
        <v>2294</v>
      </c>
      <c r="M127" s="28">
        <v>590.70000000000005</v>
      </c>
      <c r="N127" s="28">
        <v>601.70000000000005</v>
      </c>
      <c r="O127" s="28"/>
    </row>
    <row r="128" spans="1:15" ht="25.5" customHeight="1">
      <c r="A128" s="313"/>
      <c r="B128" s="28" t="s">
        <v>284</v>
      </c>
      <c r="C128" s="28">
        <v>17</v>
      </c>
      <c r="D128" s="28">
        <v>5971</v>
      </c>
      <c r="E128" s="28"/>
      <c r="F128" s="28"/>
      <c r="G128" s="28"/>
      <c r="H128" s="28"/>
      <c r="I128" s="28">
        <v>1204.4000000000001</v>
      </c>
      <c r="J128" s="28">
        <v>690.2</v>
      </c>
      <c r="K128" s="28">
        <v>10.199999999999999</v>
      </c>
      <c r="L128" s="28">
        <v>680</v>
      </c>
      <c r="M128" s="28">
        <v>36.520000000000039</v>
      </c>
      <c r="N128" s="28">
        <v>477.68</v>
      </c>
      <c r="O128" s="28"/>
    </row>
    <row r="129" spans="1:15">
      <c r="A129" s="313"/>
      <c r="B129" s="28" t="s">
        <v>157</v>
      </c>
      <c r="C129" s="28">
        <v>17</v>
      </c>
      <c r="D129" s="28">
        <v>5971</v>
      </c>
      <c r="E129" s="28">
        <v>0.6</v>
      </c>
      <c r="F129" s="28">
        <v>0.4</v>
      </c>
      <c r="G129" s="28">
        <v>0</v>
      </c>
      <c r="H129" s="28">
        <v>1</v>
      </c>
      <c r="I129" s="28">
        <v>1204.4000000000001</v>
      </c>
      <c r="J129" s="28">
        <v>690.2</v>
      </c>
      <c r="K129" s="28">
        <v>10.199999999999999</v>
      </c>
      <c r="L129" s="28">
        <v>680</v>
      </c>
      <c r="M129" s="28">
        <v>36.520000000000039</v>
      </c>
      <c r="N129" s="28">
        <v>477.68</v>
      </c>
      <c r="O129" s="28"/>
    </row>
    <row r="130" spans="1:15">
      <c r="A130" s="313"/>
      <c r="B130" s="28" t="s">
        <v>160</v>
      </c>
      <c r="C130" s="28">
        <v>8</v>
      </c>
      <c r="D130" s="28">
        <v>3346</v>
      </c>
      <c r="E130" s="28">
        <v>0.6</v>
      </c>
      <c r="F130" s="28">
        <v>0.4</v>
      </c>
      <c r="G130" s="28">
        <v>0.8</v>
      </c>
      <c r="H130" s="28">
        <v>0.2</v>
      </c>
      <c r="I130" s="28">
        <v>674</v>
      </c>
      <c r="J130" s="28">
        <v>385.8</v>
      </c>
      <c r="K130" s="28">
        <v>4.8</v>
      </c>
      <c r="L130" s="28">
        <v>381</v>
      </c>
      <c r="M130" s="28">
        <v>234.65999999999988</v>
      </c>
      <c r="N130" s="28">
        <v>53.540000000000099</v>
      </c>
      <c r="O130" s="28"/>
    </row>
    <row r="131" spans="1:15">
      <c r="A131" s="313"/>
      <c r="B131" s="28" t="s">
        <v>161</v>
      </c>
      <c r="C131" s="28">
        <v>5</v>
      </c>
      <c r="D131" s="28">
        <v>1388</v>
      </c>
      <c r="E131" s="28">
        <v>0.8</v>
      </c>
      <c r="F131" s="28">
        <v>0.2</v>
      </c>
      <c r="G131" s="28">
        <v>0.7</v>
      </c>
      <c r="H131" s="28">
        <v>0.3</v>
      </c>
      <c r="I131" s="28">
        <v>280.60000000000002</v>
      </c>
      <c r="J131" s="28">
        <v>214</v>
      </c>
      <c r="K131" s="28">
        <v>3</v>
      </c>
      <c r="L131" s="28">
        <v>211</v>
      </c>
      <c r="M131" s="28">
        <v>49.940000000000026</v>
      </c>
      <c r="N131" s="28">
        <v>16.66</v>
      </c>
      <c r="O131" s="28"/>
    </row>
    <row r="132" spans="1:15">
      <c r="A132" s="313"/>
      <c r="B132" s="28" t="s">
        <v>162</v>
      </c>
      <c r="C132" s="28">
        <v>4</v>
      </c>
      <c r="D132" s="28">
        <v>717</v>
      </c>
      <c r="E132" s="28">
        <v>0.8</v>
      </c>
      <c r="F132" s="28">
        <v>0.2</v>
      </c>
      <c r="G132" s="28">
        <v>0.8</v>
      </c>
      <c r="H132" s="28">
        <v>0.2</v>
      </c>
      <c r="I132" s="28">
        <v>145.80000000000001</v>
      </c>
      <c r="J132" s="28">
        <v>111.4</v>
      </c>
      <c r="K132" s="28">
        <v>2.4</v>
      </c>
      <c r="L132" s="28">
        <v>109</v>
      </c>
      <c r="M132" s="28">
        <v>28.659999999999997</v>
      </c>
      <c r="N132" s="28">
        <v>5.74000000000001</v>
      </c>
      <c r="O132" s="28"/>
    </row>
    <row r="133" spans="1:15">
      <c r="A133" s="313"/>
      <c r="B133" s="28" t="s">
        <v>163</v>
      </c>
      <c r="C133" s="28">
        <v>12</v>
      </c>
      <c r="D133" s="28">
        <v>6010</v>
      </c>
      <c r="E133" s="28">
        <v>0.8</v>
      </c>
      <c r="F133" s="28">
        <v>0.2</v>
      </c>
      <c r="G133" s="28">
        <v>0.8</v>
      </c>
      <c r="H133" s="28">
        <v>0.2</v>
      </c>
      <c r="I133" s="28">
        <v>1209.2</v>
      </c>
      <c r="J133" s="28">
        <v>920.2</v>
      </c>
      <c r="K133" s="28">
        <v>7.2</v>
      </c>
      <c r="L133" s="28">
        <v>913</v>
      </c>
      <c r="M133" s="28">
        <v>240.92000000000002</v>
      </c>
      <c r="N133" s="28">
        <v>48.08</v>
      </c>
      <c r="O133" s="28"/>
    </row>
    <row r="134" spans="1:15" ht="14.45" customHeight="1">
      <c r="A134" s="313" t="s">
        <v>164</v>
      </c>
      <c r="B134" s="28" t="s">
        <v>295</v>
      </c>
      <c r="C134" s="28">
        <v>61</v>
      </c>
      <c r="D134" s="28">
        <v>29160</v>
      </c>
      <c r="E134" s="28"/>
      <c r="F134" s="28"/>
      <c r="G134" s="28"/>
      <c r="H134" s="28"/>
      <c r="I134" s="28">
        <v>5868.6</v>
      </c>
      <c r="J134" s="28">
        <v>3892.6</v>
      </c>
      <c r="K134" s="28">
        <v>36.600000000000009</v>
      </c>
      <c r="L134" s="28">
        <v>3856</v>
      </c>
      <c r="M134" s="28">
        <v>1230.7499999999998</v>
      </c>
      <c r="N134" s="28">
        <v>745.25</v>
      </c>
      <c r="O134" s="28"/>
    </row>
    <row r="135" spans="1:15" ht="23.45" customHeight="1">
      <c r="A135" s="313"/>
      <c r="B135" s="28" t="s">
        <v>284</v>
      </c>
      <c r="C135" s="28">
        <v>17</v>
      </c>
      <c r="D135" s="28">
        <v>6873</v>
      </c>
      <c r="E135" s="28"/>
      <c r="F135" s="28"/>
      <c r="G135" s="28"/>
      <c r="H135" s="28"/>
      <c r="I135" s="28">
        <v>1384.8</v>
      </c>
      <c r="J135" s="28">
        <v>793.2</v>
      </c>
      <c r="K135" s="28">
        <v>10.199999999999999</v>
      </c>
      <c r="L135" s="28">
        <v>783</v>
      </c>
      <c r="M135" s="28">
        <v>90.820000000000064</v>
      </c>
      <c r="N135" s="28">
        <v>500.78</v>
      </c>
      <c r="O135" s="28"/>
    </row>
    <row r="136" spans="1:15">
      <c r="A136" s="313"/>
      <c r="B136" s="28" t="s">
        <v>166</v>
      </c>
      <c r="C136" s="28">
        <v>17</v>
      </c>
      <c r="D136" s="28">
        <v>5851</v>
      </c>
      <c r="E136" s="28">
        <v>0.6</v>
      </c>
      <c r="F136" s="28">
        <v>0.4</v>
      </c>
      <c r="G136" s="28">
        <v>0</v>
      </c>
      <c r="H136" s="28">
        <v>1</v>
      </c>
      <c r="I136" s="28">
        <v>1180.4000000000001</v>
      </c>
      <c r="J136" s="28">
        <v>677.2</v>
      </c>
      <c r="K136" s="28">
        <v>10.199999999999999</v>
      </c>
      <c r="L136" s="28">
        <v>667</v>
      </c>
      <c r="M136" s="28">
        <v>35.120000000000061</v>
      </c>
      <c r="N136" s="28">
        <v>468.08</v>
      </c>
      <c r="O136" s="28"/>
    </row>
    <row r="137" spans="1:15">
      <c r="A137" s="313"/>
      <c r="B137" s="28" t="s">
        <v>167</v>
      </c>
      <c r="C137" s="28"/>
      <c r="D137" s="28">
        <v>1022</v>
      </c>
      <c r="E137" s="28">
        <v>0.6</v>
      </c>
      <c r="F137" s="28">
        <v>0.4</v>
      </c>
      <c r="G137" s="28">
        <v>0.6</v>
      </c>
      <c r="H137" s="28">
        <v>0.4</v>
      </c>
      <c r="I137" s="28">
        <v>204.4</v>
      </c>
      <c r="J137" s="28">
        <v>116</v>
      </c>
      <c r="K137" s="28">
        <v>0</v>
      </c>
      <c r="L137" s="28">
        <v>116</v>
      </c>
      <c r="M137" s="28">
        <v>55.7</v>
      </c>
      <c r="N137" s="28">
        <v>32.700000000000003</v>
      </c>
      <c r="O137" s="28"/>
    </row>
    <row r="138" spans="1:15">
      <c r="A138" s="313"/>
      <c r="B138" s="28" t="s">
        <v>168</v>
      </c>
      <c r="C138" s="28">
        <v>4</v>
      </c>
      <c r="D138" s="28">
        <v>2422</v>
      </c>
      <c r="E138" s="28">
        <v>0.8</v>
      </c>
      <c r="F138" s="28">
        <v>0.2</v>
      </c>
      <c r="G138" s="28">
        <v>0.8</v>
      </c>
      <c r="H138" s="28">
        <v>0.2</v>
      </c>
      <c r="I138" s="28">
        <v>486.8</v>
      </c>
      <c r="J138" s="28">
        <v>370.4</v>
      </c>
      <c r="K138" s="28">
        <v>2.4</v>
      </c>
      <c r="L138" s="28">
        <v>368</v>
      </c>
      <c r="M138" s="28">
        <v>97.020000000000039</v>
      </c>
      <c r="N138" s="28">
        <v>19.38</v>
      </c>
      <c r="O138" s="28"/>
    </row>
    <row r="139" spans="1:15">
      <c r="A139" s="313"/>
      <c r="B139" s="28" t="s">
        <v>169</v>
      </c>
      <c r="C139" s="28">
        <v>3</v>
      </c>
      <c r="D139" s="28">
        <v>1660</v>
      </c>
      <c r="E139" s="28">
        <v>0.6</v>
      </c>
      <c r="F139" s="28">
        <v>0.4</v>
      </c>
      <c r="G139" s="28">
        <v>0.8</v>
      </c>
      <c r="H139" s="28">
        <v>0.2</v>
      </c>
      <c r="I139" s="28">
        <v>333.8</v>
      </c>
      <c r="J139" s="28">
        <v>190.8</v>
      </c>
      <c r="K139" s="28">
        <v>1.8</v>
      </c>
      <c r="L139" s="28">
        <v>189</v>
      </c>
      <c r="M139" s="28">
        <v>116.44</v>
      </c>
      <c r="N139" s="28">
        <v>26.56</v>
      </c>
      <c r="O139" s="28"/>
    </row>
    <row r="140" spans="1:15">
      <c r="A140" s="313"/>
      <c r="B140" s="28" t="s">
        <v>170</v>
      </c>
      <c r="C140" s="28">
        <v>11</v>
      </c>
      <c r="D140" s="28">
        <v>5232</v>
      </c>
      <c r="E140" s="28">
        <v>0.6</v>
      </c>
      <c r="F140" s="28">
        <v>0.4</v>
      </c>
      <c r="G140" s="28">
        <v>0.8</v>
      </c>
      <c r="H140" s="28">
        <v>0.2</v>
      </c>
      <c r="I140" s="28">
        <v>1053</v>
      </c>
      <c r="J140" s="28">
        <v>602.6</v>
      </c>
      <c r="K140" s="28">
        <v>6.6</v>
      </c>
      <c r="L140" s="28">
        <v>596</v>
      </c>
      <c r="M140" s="28">
        <v>366.69</v>
      </c>
      <c r="N140" s="28">
        <v>83.71</v>
      </c>
      <c r="O140" s="28"/>
    </row>
    <row r="141" spans="1:15">
      <c r="A141" s="313"/>
      <c r="B141" s="28" t="s">
        <v>171</v>
      </c>
      <c r="C141" s="28">
        <v>2</v>
      </c>
      <c r="D141" s="28">
        <v>1709</v>
      </c>
      <c r="E141" s="28">
        <v>0.8</v>
      </c>
      <c r="F141" s="28">
        <v>0.2</v>
      </c>
      <c r="G141" s="28">
        <v>0.8</v>
      </c>
      <c r="H141" s="28">
        <v>0.2</v>
      </c>
      <c r="I141" s="28">
        <v>343</v>
      </c>
      <c r="J141" s="28">
        <v>261.2</v>
      </c>
      <c r="K141" s="28">
        <v>1.2</v>
      </c>
      <c r="L141" s="28">
        <v>260</v>
      </c>
      <c r="M141" s="28">
        <v>68.13000000000001</v>
      </c>
      <c r="N141" s="28">
        <v>13.67</v>
      </c>
      <c r="O141" s="28"/>
    </row>
    <row r="142" spans="1:15">
      <c r="A142" s="313"/>
      <c r="B142" s="28" t="s">
        <v>172</v>
      </c>
      <c r="C142" s="28">
        <v>1</v>
      </c>
      <c r="D142" s="28">
        <v>926</v>
      </c>
      <c r="E142" s="28">
        <v>0.8</v>
      </c>
      <c r="F142" s="28">
        <v>0.2</v>
      </c>
      <c r="G142" s="28">
        <v>0.8</v>
      </c>
      <c r="H142" s="28">
        <v>0.2</v>
      </c>
      <c r="I142" s="28">
        <v>185.8</v>
      </c>
      <c r="J142" s="28">
        <v>141.6</v>
      </c>
      <c r="K142" s="28">
        <v>0.6</v>
      </c>
      <c r="L142" s="28">
        <v>141</v>
      </c>
      <c r="M142" s="28">
        <v>36.790000000000028</v>
      </c>
      <c r="N142" s="28">
        <v>7.4099999999999904</v>
      </c>
      <c r="O142" s="28"/>
    </row>
    <row r="143" spans="1:15">
      <c r="A143" s="313"/>
      <c r="B143" s="28" t="s">
        <v>173</v>
      </c>
      <c r="C143" s="28">
        <v>9</v>
      </c>
      <c r="D143" s="28">
        <v>3485</v>
      </c>
      <c r="E143" s="28">
        <v>0.8</v>
      </c>
      <c r="F143" s="28">
        <v>0.2</v>
      </c>
      <c r="G143" s="28">
        <v>0.8</v>
      </c>
      <c r="H143" s="28">
        <v>0.2</v>
      </c>
      <c r="I143" s="28">
        <v>702.4</v>
      </c>
      <c r="J143" s="28">
        <v>534.4</v>
      </c>
      <c r="K143" s="28">
        <v>5.4</v>
      </c>
      <c r="L143" s="28">
        <v>529</v>
      </c>
      <c r="M143" s="28">
        <v>140.12</v>
      </c>
      <c r="N143" s="28">
        <v>27.88</v>
      </c>
      <c r="O143" s="28"/>
    </row>
    <row r="144" spans="1:15">
      <c r="A144" s="313"/>
      <c r="B144" s="28" t="s">
        <v>174</v>
      </c>
      <c r="C144" s="28">
        <v>1</v>
      </c>
      <c r="D144" s="28">
        <v>674</v>
      </c>
      <c r="E144" s="28">
        <v>0.6</v>
      </c>
      <c r="F144" s="28">
        <v>0.4</v>
      </c>
      <c r="G144" s="28">
        <v>0.8</v>
      </c>
      <c r="H144" s="28">
        <v>0.2</v>
      </c>
      <c r="I144" s="28">
        <v>135.4</v>
      </c>
      <c r="J144" s="28">
        <v>77.599999999999994</v>
      </c>
      <c r="K144" s="28">
        <v>0.6</v>
      </c>
      <c r="L144" s="28">
        <v>77</v>
      </c>
      <c r="M144" s="28">
        <v>47.02000000000001</v>
      </c>
      <c r="N144" s="28">
        <v>10.78</v>
      </c>
      <c r="O144" s="28"/>
    </row>
    <row r="145" spans="1:15">
      <c r="A145" s="313"/>
      <c r="B145" s="28" t="s">
        <v>175</v>
      </c>
      <c r="C145" s="28">
        <v>3</v>
      </c>
      <c r="D145" s="28">
        <v>646</v>
      </c>
      <c r="E145" s="28">
        <v>0.6</v>
      </c>
      <c r="F145" s="28">
        <v>0.4</v>
      </c>
      <c r="G145" s="28">
        <v>0.8</v>
      </c>
      <c r="H145" s="28">
        <v>0.2</v>
      </c>
      <c r="I145" s="28">
        <v>131</v>
      </c>
      <c r="J145" s="28">
        <v>75.8</v>
      </c>
      <c r="K145" s="28">
        <v>1.8</v>
      </c>
      <c r="L145" s="28">
        <v>74</v>
      </c>
      <c r="M145" s="28">
        <v>44.86</v>
      </c>
      <c r="N145" s="28">
        <v>10.34</v>
      </c>
      <c r="O145" s="28"/>
    </row>
    <row r="146" spans="1:15">
      <c r="A146" s="313"/>
      <c r="B146" s="28" t="s">
        <v>176</v>
      </c>
      <c r="C146" s="28">
        <v>1</v>
      </c>
      <c r="D146" s="28">
        <v>60</v>
      </c>
      <c r="E146" s="28">
        <v>0.6</v>
      </c>
      <c r="F146" s="28">
        <v>0.4</v>
      </c>
      <c r="G146" s="28">
        <v>0.8</v>
      </c>
      <c r="H146" s="28">
        <v>0.2</v>
      </c>
      <c r="I146" s="28">
        <v>12.6</v>
      </c>
      <c r="J146" s="28">
        <v>7.6</v>
      </c>
      <c r="K146" s="28">
        <v>0.6</v>
      </c>
      <c r="L146" s="28">
        <v>7</v>
      </c>
      <c r="M146" s="28">
        <v>4.04</v>
      </c>
      <c r="N146" s="28">
        <v>0.96</v>
      </c>
      <c r="O146" s="28"/>
    </row>
    <row r="147" spans="1:15">
      <c r="A147" s="313"/>
      <c r="B147" s="28" t="s">
        <v>177</v>
      </c>
      <c r="C147" s="28">
        <v>3</v>
      </c>
      <c r="D147" s="28">
        <v>2108</v>
      </c>
      <c r="E147" s="28">
        <v>0.8</v>
      </c>
      <c r="F147" s="28">
        <v>0.2</v>
      </c>
      <c r="G147" s="28">
        <v>0.8</v>
      </c>
      <c r="H147" s="28">
        <v>0.2</v>
      </c>
      <c r="I147" s="28">
        <v>423.4</v>
      </c>
      <c r="J147" s="28">
        <v>321.8</v>
      </c>
      <c r="K147" s="28">
        <v>1.8</v>
      </c>
      <c r="L147" s="28">
        <v>320</v>
      </c>
      <c r="M147" s="28">
        <v>84.739999999999867</v>
      </c>
      <c r="N147" s="28">
        <v>16.860000000000099</v>
      </c>
      <c r="O147" s="28"/>
    </row>
    <row r="148" spans="1:15">
      <c r="A148" s="313"/>
      <c r="B148" s="28" t="s">
        <v>178</v>
      </c>
      <c r="C148" s="28">
        <v>5</v>
      </c>
      <c r="D148" s="28">
        <v>2387</v>
      </c>
      <c r="E148" s="28">
        <v>0.8</v>
      </c>
      <c r="F148" s="28">
        <v>0.2</v>
      </c>
      <c r="G148" s="28">
        <v>0.8</v>
      </c>
      <c r="H148" s="28">
        <v>0.2</v>
      </c>
      <c r="I148" s="28">
        <v>480.4</v>
      </c>
      <c r="J148" s="28">
        <v>366</v>
      </c>
      <c r="K148" s="28">
        <v>3</v>
      </c>
      <c r="L148" s="28">
        <v>363</v>
      </c>
      <c r="M148" s="28">
        <v>95.299999999999983</v>
      </c>
      <c r="N148" s="28">
        <v>19.100000000000001</v>
      </c>
      <c r="O148" s="28"/>
    </row>
    <row r="149" spans="1:15">
      <c r="A149" s="313"/>
      <c r="B149" s="28" t="s">
        <v>179</v>
      </c>
      <c r="C149" s="28">
        <v>1</v>
      </c>
      <c r="D149" s="28">
        <v>978</v>
      </c>
      <c r="E149" s="28">
        <v>0.8</v>
      </c>
      <c r="F149" s="28">
        <v>0.2</v>
      </c>
      <c r="G149" s="28">
        <v>0.8</v>
      </c>
      <c r="H149" s="28">
        <v>0.2</v>
      </c>
      <c r="I149" s="28">
        <v>196.2</v>
      </c>
      <c r="J149" s="28">
        <v>149.6</v>
      </c>
      <c r="K149" s="28">
        <v>0.6</v>
      </c>
      <c r="L149" s="28">
        <v>149</v>
      </c>
      <c r="M149" s="28">
        <v>38.779999999999994</v>
      </c>
      <c r="N149" s="28">
        <v>7.82</v>
      </c>
      <c r="O149" s="28"/>
    </row>
    <row r="150" spans="1:15" ht="26.45" customHeight="1">
      <c r="A150" s="313" t="s">
        <v>180</v>
      </c>
      <c r="B150" s="28" t="s">
        <v>296</v>
      </c>
      <c r="C150" s="28">
        <v>33</v>
      </c>
      <c r="D150" s="28">
        <v>14186</v>
      </c>
      <c r="E150" s="28"/>
      <c r="F150" s="28"/>
      <c r="G150" s="28"/>
      <c r="H150" s="28"/>
      <c r="I150" s="28">
        <v>2857</v>
      </c>
      <c r="J150" s="28">
        <v>2175.7999999999997</v>
      </c>
      <c r="K150" s="28">
        <v>19.800000000000004</v>
      </c>
      <c r="L150" s="28">
        <v>2156</v>
      </c>
      <c r="M150" s="28">
        <v>492.81000000000012</v>
      </c>
      <c r="N150" s="28">
        <v>188.39</v>
      </c>
      <c r="O150" s="28"/>
    </row>
    <row r="151" spans="1:15">
      <c r="A151" s="313"/>
      <c r="B151" s="28" t="s">
        <v>183</v>
      </c>
      <c r="C151" s="28">
        <v>5</v>
      </c>
      <c r="D151" s="28">
        <v>2341</v>
      </c>
      <c r="E151" s="28">
        <v>0.8</v>
      </c>
      <c r="F151" s="28">
        <v>0.2</v>
      </c>
      <c r="G151" s="28">
        <v>0</v>
      </c>
      <c r="H151" s="28">
        <v>1</v>
      </c>
      <c r="I151" s="28">
        <v>471.2</v>
      </c>
      <c r="J151" s="28">
        <v>359</v>
      </c>
      <c r="K151" s="28">
        <v>3</v>
      </c>
      <c r="L151" s="28">
        <v>356</v>
      </c>
      <c r="M151" s="28">
        <v>18.559999999999988</v>
      </c>
      <c r="N151" s="28">
        <v>93.64</v>
      </c>
      <c r="O151" s="28"/>
    </row>
    <row r="152" spans="1:15">
      <c r="A152" s="313"/>
      <c r="B152" s="28" t="s">
        <v>184</v>
      </c>
      <c r="C152" s="28">
        <v>5</v>
      </c>
      <c r="D152" s="28">
        <v>1620</v>
      </c>
      <c r="E152" s="28">
        <v>0.8</v>
      </c>
      <c r="F152" s="28">
        <v>0.2</v>
      </c>
      <c r="G152" s="28">
        <v>0.8</v>
      </c>
      <c r="H152" s="28">
        <v>0.2</v>
      </c>
      <c r="I152" s="28">
        <v>327</v>
      </c>
      <c r="J152" s="28">
        <v>249</v>
      </c>
      <c r="K152" s="28">
        <v>3</v>
      </c>
      <c r="L152" s="28">
        <v>246</v>
      </c>
      <c r="M152" s="28">
        <v>65.039999999999992</v>
      </c>
      <c r="N152" s="28">
        <v>12.96</v>
      </c>
      <c r="O152" s="28"/>
    </row>
    <row r="153" spans="1:15">
      <c r="A153" s="313"/>
      <c r="B153" s="28" t="s">
        <v>185</v>
      </c>
      <c r="C153" s="28">
        <v>4</v>
      </c>
      <c r="D153" s="28">
        <v>1573</v>
      </c>
      <c r="E153" s="28">
        <v>0.8</v>
      </c>
      <c r="F153" s="28">
        <v>0.2</v>
      </c>
      <c r="G153" s="28">
        <v>0.8</v>
      </c>
      <c r="H153" s="28">
        <v>0.2</v>
      </c>
      <c r="I153" s="28">
        <v>317</v>
      </c>
      <c r="J153" s="28">
        <v>241.4</v>
      </c>
      <c r="K153" s="28">
        <v>2.4</v>
      </c>
      <c r="L153" s="28">
        <v>239</v>
      </c>
      <c r="M153" s="28">
        <v>63.019999999999996</v>
      </c>
      <c r="N153" s="28">
        <v>12.58</v>
      </c>
      <c r="O153" s="28"/>
    </row>
    <row r="154" spans="1:15">
      <c r="A154" s="313"/>
      <c r="B154" s="28" t="s">
        <v>186</v>
      </c>
      <c r="C154" s="28">
        <v>3</v>
      </c>
      <c r="D154" s="28">
        <v>1289</v>
      </c>
      <c r="E154" s="28">
        <v>0.8</v>
      </c>
      <c r="F154" s="28">
        <v>0.2</v>
      </c>
      <c r="G154" s="28">
        <v>0.8</v>
      </c>
      <c r="H154" s="28">
        <v>0.2</v>
      </c>
      <c r="I154" s="28">
        <v>259.60000000000002</v>
      </c>
      <c r="J154" s="28">
        <v>197.8</v>
      </c>
      <c r="K154" s="28">
        <v>1.8</v>
      </c>
      <c r="L154" s="28">
        <v>196</v>
      </c>
      <c r="M154" s="28">
        <v>51.490000000000009</v>
      </c>
      <c r="N154" s="28">
        <v>10.31</v>
      </c>
      <c r="O154" s="28"/>
    </row>
    <row r="155" spans="1:15">
      <c r="A155" s="313"/>
      <c r="B155" s="28" t="s">
        <v>187</v>
      </c>
      <c r="C155" s="28">
        <v>2</v>
      </c>
      <c r="D155" s="28">
        <v>1202</v>
      </c>
      <c r="E155" s="28">
        <v>0.8</v>
      </c>
      <c r="F155" s="28">
        <v>0.2</v>
      </c>
      <c r="G155" s="28">
        <v>0.8</v>
      </c>
      <c r="H155" s="28">
        <v>0.2</v>
      </c>
      <c r="I155" s="28">
        <v>241.6</v>
      </c>
      <c r="J155" s="28">
        <v>184.2</v>
      </c>
      <c r="K155" s="28">
        <v>1.2</v>
      </c>
      <c r="L155" s="28">
        <v>183</v>
      </c>
      <c r="M155" s="28">
        <v>47.779999999999994</v>
      </c>
      <c r="N155" s="28">
        <v>9.6200000000000099</v>
      </c>
      <c r="O155" s="28"/>
    </row>
    <row r="156" spans="1:15">
      <c r="A156" s="313"/>
      <c r="B156" s="28" t="s">
        <v>188</v>
      </c>
      <c r="C156" s="28">
        <v>3</v>
      </c>
      <c r="D156" s="28">
        <v>1164</v>
      </c>
      <c r="E156" s="28">
        <v>0.8</v>
      </c>
      <c r="F156" s="28">
        <v>0.2</v>
      </c>
      <c r="G156" s="28">
        <v>0.8</v>
      </c>
      <c r="H156" s="28">
        <v>0.2</v>
      </c>
      <c r="I156" s="28">
        <v>234.6</v>
      </c>
      <c r="J156" s="28">
        <v>178.8</v>
      </c>
      <c r="K156" s="28">
        <v>1.8</v>
      </c>
      <c r="L156" s="28">
        <v>177</v>
      </c>
      <c r="M156" s="28">
        <v>46.489999999999981</v>
      </c>
      <c r="N156" s="28">
        <v>9.31</v>
      </c>
      <c r="O156" s="28"/>
    </row>
    <row r="157" spans="1:15">
      <c r="A157" s="313"/>
      <c r="B157" s="28" t="s">
        <v>190</v>
      </c>
      <c r="C157" s="28">
        <v>4</v>
      </c>
      <c r="D157" s="28">
        <v>1876</v>
      </c>
      <c r="E157" s="28">
        <v>0.8</v>
      </c>
      <c r="F157" s="28">
        <v>0.2</v>
      </c>
      <c r="G157" s="28">
        <v>0.8</v>
      </c>
      <c r="H157" s="28">
        <v>0.2</v>
      </c>
      <c r="I157" s="28">
        <v>377.6</v>
      </c>
      <c r="J157" s="28">
        <v>287.39999999999998</v>
      </c>
      <c r="K157" s="28">
        <v>2.4</v>
      </c>
      <c r="L157" s="28">
        <v>285</v>
      </c>
      <c r="M157" s="28">
        <v>75.19000000000004</v>
      </c>
      <c r="N157" s="28">
        <v>15.01</v>
      </c>
      <c r="O157" s="28"/>
    </row>
    <row r="158" spans="1:15">
      <c r="A158" s="313"/>
      <c r="B158" s="28" t="s">
        <v>189</v>
      </c>
      <c r="C158" s="28">
        <v>1</v>
      </c>
      <c r="D158" s="28">
        <v>368</v>
      </c>
      <c r="E158" s="28">
        <v>0.8</v>
      </c>
      <c r="F158" s="28">
        <v>0.2</v>
      </c>
      <c r="G158" s="28">
        <v>0.8</v>
      </c>
      <c r="H158" s="28">
        <v>0.2</v>
      </c>
      <c r="I158" s="28">
        <v>74.2</v>
      </c>
      <c r="J158" s="28">
        <v>56.6</v>
      </c>
      <c r="K158" s="28">
        <v>0.6</v>
      </c>
      <c r="L158" s="28">
        <v>56</v>
      </c>
      <c r="M158" s="28">
        <v>14.660000000000011</v>
      </c>
      <c r="N158" s="28">
        <v>2.9399999999999902</v>
      </c>
      <c r="O158" s="28"/>
    </row>
    <row r="159" spans="1:15">
      <c r="A159" s="313"/>
      <c r="B159" s="28" t="s">
        <v>191</v>
      </c>
      <c r="C159" s="28">
        <v>6</v>
      </c>
      <c r="D159" s="28">
        <v>2753</v>
      </c>
      <c r="E159" s="28">
        <v>0.8</v>
      </c>
      <c r="F159" s="28">
        <v>0.2</v>
      </c>
      <c r="G159" s="28">
        <v>0.8</v>
      </c>
      <c r="H159" s="28">
        <v>0.2</v>
      </c>
      <c r="I159" s="28">
        <v>554.20000000000005</v>
      </c>
      <c r="J159" s="28">
        <v>421.6</v>
      </c>
      <c r="K159" s="28">
        <v>3.6</v>
      </c>
      <c r="L159" s="28">
        <v>418</v>
      </c>
      <c r="M159" s="28">
        <v>110.58000000000003</v>
      </c>
      <c r="N159" s="28">
        <v>22.02</v>
      </c>
      <c r="O159" s="28"/>
    </row>
  </sheetData>
  <mergeCells count="30">
    <mergeCell ref="A150:A159"/>
    <mergeCell ref="C5:C6"/>
    <mergeCell ref="A61:A71"/>
    <mergeCell ref="A72:A82"/>
    <mergeCell ref="A83:A89"/>
    <mergeCell ref="A90:A98"/>
    <mergeCell ref="A99:A112"/>
    <mergeCell ref="A8:A17"/>
    <mergeCell ref="A18:A25"/>
    <mergeCell ref="A26:A33"/>
    <mergeCell ref="A34:A48"/>
    <mergeCell ref="A49:A60"/>
    <mergeCell ref="A113:A126"/>
    <mergeCell ref="A127:A133"/>
    <mergeCell ref="A134:A149"/>
    <mergeCell ref="A1:B1"/>
    <mergeCell ref="A2:O2"/>
    <mergeCell ref="L3:M3"/>
    <mergeCell ref="C4:D4"/>
    <mergeCell ref="E4:H4"/>
    <mergeCell ref="I4:N4"/>
    <mergeCell ref="M5:M6"/>
    <mergeCell ref="N5:N6"/>
    <mergeCell ref="O4:O6"/>
    <mergeCell ref="A4:B6"/>
    <mergeCell ref="G5:H5"/>
    <mergeCell ref="J5:L5"/>
    <mergeCell ref="I5:I6"/>
    <mergeCell ref="E5:F5"/>
    <mergeCell ref="D5:D6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8"/>
  <sheetViews>
    <sheetView workbookViewId="0">
      <selection activeCell="F13" sqref="F13"/>
    </sheetView>
  </sheetViews>
  <sheetFormatPr defaultColWidth="9" defaultRowHeight="14.25"/>
  <cols>
    <col min="1" max="1" width="11.625" style="23" customWidth="1"/>
    <col min="2" max="2" width="21.5" style="23" customWidth="1"/>
    <col min="3" max="3" width="9" style="23" customWidth="1"/>
    <col min="4" max="4" width="8.625" style="23" customWidth="1"/>
    <col min="5" max="8" width="4.5" style="23" customWidth="1"/>
    <col min="9" max="9" width="10.375" style="23" customWidth="1"/>
    <col min="10" max="13" width="8.625" style="23" customWidth="1"/>
    <col min="14" max="14" width="11" style="23" customWidth="1"/>
    <col min="15" max="15" width="10.5" style="23" customWidth="1"/>
    <col min="16" max="244" width="9" style="23"/>
    <col min="245" max="245" width="11.625" style="23" customWidth="1"/>
    <col min="246" max="246" width="21.5" style="23" customWidth="1"/>
    <col min="247" max="248" width="5.375" style="23" customWidth="1"/>
    <col min="249" max="252" width="4.5" style="23" customWidth="1"/>
    <col min="253" max="255" width="6.875" style="23" customWidth="1"/>
    <col min="256" max="256" width="5.25" style="23" customWidth="1"/>
    <col min="257" max="257" width="6.375" style="23" customWidth="1"/>
    <col min="258" max="258" width="5.25" style="23" customWidth="1"/>
    <col min="259" max="259" width="6.5" style="23" customWidth="1"/>
    <col min="260" max="260" width="6.375" style="23" customWidth="1"/>
    <col min="261" max="261" width="8.125" style="23" customWidth="1"/>
    <col min="262" max="263" width="7.625" style="23" customWidth="1"/>
    <col min="264" max="264" width="11.625" style="23" customWidth="1"/>
    <col min="265" max="265" width="6.5" style="23" customWidth="1"/>
    <col min="266" max="266" width="9" style="23" hidden="1" customWidth="1"/>
    <col min="267" max="267" width="11.5" style="23" customWidth="1"/>
    <col min="268" max="268" width="7.625" style="23" customWidth="1"/>
    <col min="269" max="271" width="9" style="23" hidden="1" customWidth="1"/>
    <col min="272" max="500" width="9" style="23"/>
    <col min="501" max="501" width="11.625" style="23" customWidth="1"/>
    <col min="502" max="502" width="21.5" style="23" customWidth="1"/>
    <col min="503" max="504" width="5.375" style="23" customWidth="1"/>
    <col min="505" max="508" width="4.5" style="23" customWidth="1"/>
    <col min="509" max="511" width="6.875" style="23" customWidth="1"/>
    <col min="512" max="512" width="5.25" style="23" customWidth="1"/>
    <col min="513" max="513" width="6.375" style="23" customWidth="1"/>
    <col min="514" max="514" width="5.25" style="23" customWidth="1"/>
    <col min="515" max="515" width="6.5" style="23" customWidth="1"/>
    <col min="516" max="516" width="6.375" style="23" customWidth="1"/>
    <col min="517" max="517" width="8.125" style="23" customWidth="1"/>
    <col min="518" max="519" width="7.625" style="23" customWidth="1"/>
    <col min="520" max="520" width="11.625" style="23" customWidth="1"/>
    <col min="521" max="521" width="6.5" style="23" customWidth="1"/>
    <col min="522" max="522" width="9" style="23" hidden="1" customWidth="1"/>
    <col min="523" max="523" width="11.5" style="23" customWidth="1"/>
    <col min="524" max="524" width="7.625" style="23" customWidth="1"/>
    <col min="525" max="527" width="9" style="23" hidden="1" customWidth="1"/>
    <col min="528" max="756" width="9" style="23"/>
    <col min="757" max="757" width="11.625" style="23" customWidth="1"/>
    <col min="758" max="758" width="21.5" style="23" customWidth="1"/>
    <col min="759" max="760" width="5.375" style="23" customWidth="1"/>
    <col min="761" max="764" width="4.5" style="23" customWidth="1"/>
    <col min="765" max="767" width="6.875" style="23" customWidth="1"/>
    <col min="768" max="768" width="5.25" style="23" customWidth="1"/>
    <col min="769" max="769" width="6.375" style="23" customWidth="1"/>
    <col min="770" max="770" width="5.25" style="23" customWidth="1"/>
    <col min="771" max="771" width="6.5" style="23" customWidth="1"/>
    <col min="772" max="772" width="6.375" style="23" customWidth="1"/>
    <col min="773" max="773" width="8.125" style="23" customWidth="1"/>
    <col min="774" max="775" width="7.625" style="23" customWidth="1"/>
    <col min="776" max="776" width="11.625" style="23" customWidth="1"/>
    <col min="777" max="777" width="6.5" style="23" customWidth="1"/>
    <col min="778" max="778" width="9" style="23" hidden="1" customWidth="1"/>
    <col min="779" max="779" width="11.5" style="23" customWidth="1"/>
    <col min="780" max="780" width="7.625" style="23" customWidth="1"/>
    <col min="781" max="783" width="9" style="23" hidden="1" customWidth="1"/>
    <col min="784" max="1012" width="9" style="23"/>
    <col min="1013" max="1013" width="11.625" style="23" customWidth="1"/>
    <col min="1014" max="1014" width="21.5" style="23" customWidth="1"/>
    <col min="1015" max="1016" width="5.375" style="23" customWidth="1"/>
    <col min="1017" max="1020" width="4.5" style="23" customWidth="1"/>
    <col min="1021" max="1023" width="6.875" style="23" customWidth="1"/>
    <col min="1024" max="1024" width="5.25" style="23" customWidth="1"/>
    <col min="1025" max="1025" width="6.375" style="23" customWidth="1"/>
    <col min="1026" max="1026" width="5.25" style="23" customWidth="1"/>
    <col min="1027" max="1027" width="6.5" style="23" customWidth="1"/>
    <col min="1028" max="1028" width="6.375" style="23" customWidth="1"/>
    <col min="1029" max="1029" width="8.125" style="23" customWidth="1"/>
    <col min="1030" max="1031" width="7.625" style="23" customWidth="1"/>
    <col min="1032" max="1032" width="11.625" style="23" customWidth="1"/>
    <col min="1033" max="1033" width="6.5" style="23" customWidth="1"/>
    <col min="1034" max="1034" width="9" style="23" hidden="1" customWidth="1"/>
    <col min="1035" max="1035" width="11.5" style="23" customWidth="1"/>
    <col min="1036" max="1036" width="7.625" style="23" customWidth="1"/>
    <col min="1037" max="1039" width="9" style="23" hidden="1" customWidth="1"/>
    <col min="1040" max="1268" width="9" style="23"/>
    <col min="1269" max="1269" width="11.625" style="23" customWidth="1"/>
    <col min="1270" max="1270" width="21.5" style="23" customWidth="1"/>
    <col min="1271" max="1272" width="5.375" style="23" customWidth="1"/>
    <col min="1273" max="1276" width="4.5" style="23" customWidth="1"/>
    <col min="1277" max="1279" width="6.875" style="23" customWidth="1"/>
    <col min="1280" max="1280" width="5.25" style="23" customWidth="1"/>
    <col min="1281" max="1281" width="6.375" style="23" customWidth="1"/>
    <col min="1282" max="1282" width="5.25" style="23" customWidth="1"/>
    <col min="1283" max="1283" width="6.5" style="23" customWidth="1"/>
    <col min="1284" max="1284" width="6.375" style="23" customWidth="1"/>
    <col min="1285" max="1285" width="8.125" style="23" customWidth="1"/>
    <col min="1286" max="1287" width="7.625" style="23" customWidth="1"/>
    <col min="1288" max="1288" width="11.625" style="23" customWidth="1"/>
    <col min="1289" max="1289" width="6.5" style="23" customWidth="1"/>
    <col min="1290" max="1290" width="9" style="23" hidden="1" customWidth="1"/>
    <col min="1291" max="1291" width="11.5" style="23" customWidth="1"/>
    <col min="1292" max="1292" width="7.625" style="23" customWidth="1"/>
    <col min="1293" max="1295" width="9" style="23" hidden="1" customWidth="1"/>
    <col min="1296" max="1524" width="9" style="23"/>
    <col min="1525" max="1525" width="11.625" style="23" customWidth="1"/>
    <col min="1526" max="1526" width="21.5" style="23" customWidth="1"/>
    <col min="1527" max="1528" width="5.375" style="23" customWidth="1"/>
    <col min="1529" max="1532" width="4.5" style="23" customWidth="1"/>
    <col min="1533" max="1535" width="6.875" style="23" customWidth="1"/>
    <col min="1536" max="1536" width="5.25" style="23" customWidth="1"/>
    <col min="1537" max="1537" width="6.375" style="23" customWidth="1"/>
    <col min="1538" max="1538" width="5.25" style="23" customWidth="1"/>
    <col min="1539" max="1539" width="6.5" style="23" customWidth="1"/>
    <col min="1540" max="1540" width="6.375" style="23" customWidth="1"/>
    <col min="1541" max="1541" width="8.125" style="23" customWidth="1"/>
    <col min="1542" max="1543" width="7.625" style="23" customWidth="1"/>
    <col min="1544" max="1544" width="11.625" style="23" customWidth="1"/>
    <col min="1545" max="1545" width="6.5" style="23" customWidth="1"/>
    <col min="1546" max="1546" width="9" style="23" hidden="1" customWidth="1"/>
    <col min="1547" max="1547" width="11.5" style="23" customWidth="1"/>
    <col min="1548" max="1548" width="7.625" style="23" customWidth="1"/>
    <col min="1549" max="1551" width="9" style="23" hidden="1" customWidth="1"/>
    <col min="1552" max="1780" width="9" style="23"/>
    <col min="1781" max="1781" width="11.625" style="23" customWidth="1"/>
    <col min="1782" max="1782" width="21.5" style="23" customWidth="1"/>
    <col min="1783" max="1784" width="5.375" style="23" customWidth="1"/>
    <col min="1785" max="1788" width="4.5" style="23" customWidth="1"/>
    <col min="1789" max="1791" width="6.875" style="23" customWidth="1"/>
    <col min="1792" max="1792" width="5.25" style="23" customWidth="1"/>
    <col min="1793" max="1793" width="6.375" style="23" customWidth="1"/>
    <col min="1794" max="1794" width="5.25" style="23" customWidth="1"/>
    <col min="1795" max="1795" width="6.5" style="23" customWidth="1"/>
    <col min="1796" max="1796" width="6.375" style="23" customWidth="1"/>
    <col min="1797" max="1797" width="8.125" style="23" customWidth="1"/>
    <col min="1798" max="1799" width="7.625" style="23" customWidth="1"/>
    <col min="1800" max="1800" width="11.625" style="23" customWidth="1"/>
    <col min="1801" max="1801" width="6.5" style="23" customWidth="1"/>
    <col min="1802" max="1802" width="9" style="23" hidden="1" customWidth="1"/>
    <col min="1803" max="1803" width="11.5" style="23" customWidth="1"/>
    <col min="1804" max="1804" width="7.625" style="23" customWidth="1"/>
    <col min="1805" max="1807" width="9" style="23" hidden="1" customWidth="1"/>
    <col min="1808" max="2036" width="9" style="23"/>
    <col min="2037" max="2037" width="11.625" style="23" customWidth="1"/>
    <col min="2038" max="2038" width="21.5" style="23" customWidth="1"/>
    <col min="2039" max="2040" width="5.375" style="23" customWidth="1"/>
    <col min="2041" max="2044" width="4.5" style="23" customWidth="1"/>
    <col min="2045" max="2047" width="6.875" style="23" customWidth="1"/>
    <col min="2048" max="2048" width="5.25" style="23" customWidth="1"/>
    <col min="2049" max="2049" width="6.375" style="23" customWidth="1"/>
    <col min="2050" max="2050" width="5.25" style="23" customWidth="1"/>
    <col min="2051" max="2051" width="6.5" style="23" customWidth="1"/>
    <col min="2052" max="2052" width="6.375" style="23" customWidth="1"/>
    <col min="2053" max="2053" width="8.125" style="23" customWidth="1"/>
    <col min="2054" max="2055" width="7.625" style="23" customWidth="1"/>
    <col min="2056" max="2056" width="11.625" style="23" customWidth="1"/>
    <col min="2057" max="2057" width="6.5" style="23" customWidth="1"/>
    <col min="2058" max="2058" width="9" style="23" hidden="1" customWidth="1"/>
    <col min="2059" max="2059" width="11.5" style="23" customWidth="1"/>
    <col min="2060" max="2060" width="7.625" style="23" customWidth="1"/>
    <col min="2061" max="2063" width="9" style="23" hidden="1" customWidth="1"/>
    <col min="2064" max="2292" width="9" style="23"/>
    <col min="2293" max="2293" width="11.625" style="23" customWidth="1"/>
    <col min="2294" max="2294" width="21.5" style="23" customWidth="1"/>
    <col min="2295" max="2296" width="5.375" style="23" customWidth="1"/>
    <col min="2297" max="2300" width="4.5" style="23" customWidth="1"/>
    <col min="2301" max="2303" width="6.875" style="23" customWidth="1"/>
    <col min="2304" max="2304" width="5.25" style="23" customWidth="1"/>
    <col min="2305" max="2305" width="6.375" style="23" customWidth="1"/>
    <col min="2306" max="2306" width="5.25" style="23" customWidth="1"/>
    <col min="2307" max="2307" width="6.5" style="23" customWidth="1"/>
    <col min="2308" max="2308" width="6.375" style="23" customWidth="1"/>
    <col min="2309" max="2309" width="8.125" style="23" customWidth="1"/>
    <col min="2310" max="2311" width="7.625" style="23" customWidth="1"/>
    <col min="2312" max="2312" width="11.625" style="23" customWidth="1"/>
    <col min="2313" max="2313" width="6.5" style="23" customWidth="1"/>
    <col min="2314" max="2314" width="9" style="23" hidden="1" customWidth="1"/>
    <col min="2315" max="2315" width="11.5" style="23" customWidth="1"/>
    <col min="2316" max="2316" width="7.625" style="23" customWidth="1"/>
    <col min="2317" max="2319" width="9" style="23" hidden="1" customWidth="1"/>
    <col min="2320" max="2548" width="9" style="23"/>
    <col min="2549" max="2549" width="11.625" style="23" customWidth="1"/>
    <col min="2550" max="2550" width="21.5" style="23" customWidth="1"/>
    <col min="2551" max="2552" width="5.375" style="23" customWidth="1"/>
    <col min="2553" max="2556" width="4.5" style="23" customWidth="1"/>
    <col min="2557" max="2559" width="6.875" style="23" customWidth="1"/>
    <col min="2560" max="2560" width="5.25" style="23" customWidth="1"/>
    <col min="2561" max="2561" width="6.375" style="23" customWidth="1"/>
    <col min="2562" max="2562" width="5.25" style="23" customWidth="1"/>
    <col min="2563" max="2563" width="6.5" style="23" customWidth="1"/>
    <col min="2564" max="2564" width="6.375" style="23" customWidth="1"/>
    <col min="2565" max="2565" width="8.125" style="23" customWidth="1"/>
    <col min="2566" max="2567" width="7.625" style="23" customWidth="1"/>
    <col min="2568" max="2568" width="11.625" style="23" customWidth="1"/>
    <col min="2569" max="2569" width="6.5" style="23" customWidth="1"/>
    <col min="2570" max="2570" width="9" style="23" hidden="1" customWidth="1"/>
    <col min="2571" max="2571" width="11.5" style="23" customWidth="1"/>
    <col min="2572" max="2572" width="7.625" style="23" customWidth="1"/>
    <col min="2573" max="2575" width="9" style="23" hidden="1" customWidth="1"/>
    <col min="2576" max="2804" width="9" style="23"/>
    <col min="2805" max="2805" width="11.625" style="23" customWidth="1"/>
    <col min="2806" max="2806" width="21.5" style="23" customWidth="1"/>
    <col min="2807" max="2808" width="5.375" style="23" customWidth="1"/>
    <col min="2809" max="2812" width="4.5" style="23" customWidth="1"/>
    <col min="2813" max="2815" width="6.875" style="23" customWidth="1"/>
    <col min="2816" max="2816" width="5.25" style="23" customWidth="1"/>
    <col min="2817" max="2817" width="6.375" style="23" customWidth="1"/>
    <col min="2818" max="2818" width="5.25" style="23" customWidth="1"/>
    <col min="2819" max="2819" width="6.5" style="23" customWidth="1"/>
    <col min="2820" max="2820" width="6.375" style="23" customWidth="1"/>
    <col min="2821" max="2821" width="8.125" style="23" customWidth="1"/>
    <col min="2822" max="2823" width="7.625" style="23" customWidth="1"/>
    <col min="2824" max="2824" width="11.625" style="23" customWidth="1"/>
    <col min="2825" max="2825" width="6.5" style="23" customWidth="1"/>
    <col min="2826" max="2826" width="9" style="23" hidden="1" customWidth="1"/>
    <col min="2827" max="2827" width="11.5" style="23" customWidth="1"/>
    <col min="2828" max="2828" width="7.625" style="23" customWidth="1"/>
    <col min="2829" max="2831" width="9" style="23" hidden="1" customWidth="1"/>
    <col min="2832" max="3060" width="9" style="23"/>
    <col min="3061" max="3061" width="11.625" style="23" customWidth="1"/>
    <col min="3062" max="3062" width="21.5" style="23" customWidth="1"/>
    <col min="3063" max="3064" width="5.375" style="23" customWidth="1"/>
    <col min="3065" max="3068" width="4.5" style="23" customWidth="1"/>
    <col min="3069" max="3071" width="6.875" style="23" customWidth="1"/>
    <col min="3072" max="3072" width="5.25" style="23" customWidth="1"/>
    <col min="3073" max="3073" width="6.375" style="23" customWidth="1"/>
    <col min="3074" max="3074" width="5.25" style="23" customWidth="1"/>
    <col min="3075" max="3075" width="6.5" style="23" customWidth="1"/>
    <col min="3076" max="3076" width="6.375" style="23" customWidth="1"/>
    <col min="3077" max="3077" width="8.125" style="23" customWidth="1"/>
    <col min="3078" max="3079" width="7.625" style="23" customWidth="1"/>
    <col min="3080" max="3080" width="11.625" style="23" customWidth="1"/>
    <col min="3081" max="3081" width="6.5" style="23" customWidth="1"/>
    <col min="3082" max="3082" width="9" style="23" hidden="1" customWidth="1"/>
    <col min="3083" max="3083" width="11.5" style="23" customWidth="1"/>
    <col min="3084" max="3084" width="7.625" style="23" customWidth="1"/>
    <col min="3085" max="3087" width="9" style="23" hidden="1" customWidth="1"/>
    <col min="3088" max="3316" width="9" style="23"/>
    <col min="3317" max="3317" width="11.625" style="23" customWidth="1"/>
    <col min="3318" max="3318" width="21.5" style="23" customWidth="1"/>
    <col min="3319" max="3320" width="5.375" style="23" customWidth="1"/>
    <col min="3321" max="3324" width="4.5" style="23" customWidth="1"/>
    <col min="3325" max="3327" width="6.875" style="23" customWidth="1"/>
    <col min="3328" max="3328" width="5.25" style="23" customWidth="1"/>
    <col min="3329" max="3329" width="6.375" style="23" customWidth="1"/>
    <col min="3330" max="3330" width="5.25" style="23" customWidth="1"/>
    <col min="3331" max="3331" width="6.5" style="23" customWidth="1"/>
    <col min="3332" max="3332" width="6.375" style="23" customWidth="1"/>
    <col min="3333" max="3333" width="8.125" style="23" customWidth="1"/>
    <col min="3334" max="3335" width="7.625" style="23" customWidth="1"/>
    <col min="3336" max="3336" width="11.625" style="23" customWidth="1"/>
    <col min="3337" max="3337" width="6.5" style="23" customWidth="1"/>
    <col min="3338" max="3338" width="9" style="23" hidden="1" customWidth="1"/>
    <col min="3339" max="3339" width="11.5" style="23" customWidth="1"/>
    <col min="3340" max="3340" width="7.625" style="23" customWidth="1"/>
    <col min="3341" max="3343" width="9" style="23" hidden="1" customWidth="1"/>
    <col min="3344" max="3572" width="9" style="23"/>
    <col min="3573" max="3573" width="11.625" style="23" customWidth="1"/>
    <col min="3574" max="3574" width="21.5" style="23" customWidth="1"/>
    <col min="3575" max="3576" width="5.375" style="23" customWidth="1"/>
    <col min="3577" max="3580" width="4.5" style="23" customWidth="1"/>
    <col min="3581" max="3583" width="6.875" style="23" customWidth="1"/>
    <col min="3584" max="3584" width="5.25" style="23" customWidth="1"/>
    <col min="3585" max="3585" width="6.375" style="23" customWidth="1"/>
    <col min="3586" max="3586" width="5.25" style="23" customWidth="1"/>
    <col min="3587" max="3587" width="6.5" style="23" customWidth="1"/>
    <col min="3588" max="3588" width="6.375" style="23" customWidth="1"/>
    <col min="3589" max="3589" width="8.125" style="23" customWidth="1"/>
    <col min="3590" max="3591" width="7.625" style="23" customWidth="1"/>
    <col min="3592" max="3592" width="11.625" style="23" customWidth="1"/>
    <col min="3593" max="3593" width="6.5" style="23" customWidth="1"/>
    <col min="3594" max="3594" width="9" style="23" hidden="1" customWidth="1"/>
    <col min="3595" max="3595" width="11.5" style="23" customWidth="1"/>
    <col min="3596" max="3596" width="7.625" style="23" customWidth="1"/>
    <col min="3597" max="3599" width="9" style="23" hidden="1" customWidth="1"/>
    <col min="3600" max="3828" width="9" style="23"/>
    <col min="3829" max="3829" width="11.625" style="23" customWidth="1"/>
    <col min="3830" max="3830" width="21.5" style="23" customWidth="1"/>
    <col min="3831" max="3832" width="5.375" style="23" customWidth="1"/>
    <col min="3833" max="3836" width="4.5" style="23" customWidth="1"/>
    <col min="3837" max="3839" width="6.875" style="23" customWidth="1"/>
    <col min="3840" max="3840" width="5.25" style="23" customWidth="1"/>
    <col min="3841" max="3841" width="6.375" style="23" customWidth="1"/>
    <col min="3842" max="3842" width="5.25" style="23" customWidth="1"/>
    <col min="3843" max="3843" width="6.5" style="23" customWidth="1"/>
    <col min="3844" max="3844" width="6.375" style="23" customWidth="1"/>
    <col min="3845" max="3845" width="8.125" style="23" customWidth="1"/>
    <col min="3846" max="3847" width="7.625" style="23" customWidth="1"/>
    <col min="3848" max="3848" width="11.625" style="23" customWidth="1"/>
    <col min="3849" max="3849" width="6.5" style="23" customWidth="1"/>
    <col min="3850" max="3850" width="9" style="23" hidden="1" customWidth="1"/>
    <col min="3851" max="3851" width="11.5" style="23" customWidth="1"/>
    <col min="3852" max="3852" width="7.625" style="23" customWidth="1"/>
    <col min="3853" max="3855" width="9" style="23" hidden="1" customWidth="1"/>
    <col min="3856" max="4084" width="9" style="23"/>
    <col min="4085" max="4085" width="11.625" style="23" customWidth="1"/>
    <col min="4086" max="4086" width="21.5" style="23" customWidth="1"/>
    <col min="4087" max="4088" width="5.375" style="23" customWidth="1"/>
    <col min="4089" max="4092" width="4.5" style="23" customWidth="1"/>
    <col min="4093" max="4095" width="6.875" style="23" customWidth="1"/>
    <col min="4096" max="4096" width="5.25" style="23" customWidth="1"/>
    <col min="4097" max="4097" width="6.375" style="23" customWidth="1"/>
    <col min="4098" max="4098" width="5.25" style="23" customWidth="1"/>
    <col min="4099" max="4099" width="6.5" style="23" customWidth="1"/>
    <col min="4100" max="4100" width="6.375" style="23" customWidth="1"/>
    <col min="4101" max="4101" width="8.125" style="23" customWidth="1"/>
    <col min="4102" max="4103" width="7.625" style="23" customWidth="1"/>
    <col min="4104" max="4104" width="11.625" style="23" customWidth="1"/>
    <col min="4105" max="4105" width="6.5" style="23" customWidth="1"/>
    <col min="4106" max="4106" width="9" style="23" hidden="1" customWidth="1"/>
    <col min="4107" max="4107" width="11.5" style="23" customWidth="1"/>
    <col min="4108" max="4108" width="7.625" style="23" customWidth="1"/>
    <col min="4109" max="4111" width="9" style="23" hidden="1" customWidth="1"/>
    <col min="4112" max="4340" width="9" style="23"/>
    <col min="4341" max="4341" width="11.625" style="23" customWidth="1"/>
    <col min="4342" max="4342" width="21.5" style="23" customWidth="1"/>
    <col min="4343" max="4344" width="5.375" style="23" customWidth="1"/>
    <col min="4345" max="4348" width="4.5" style="23" customWidth="1"/>
    <col min="4349" max="4351" width="6.875" style="23" customWidth="1"/>
    <col min="4352" max="4352" width="5.25" style="23" customWidth="1"/>
    <col min="4353" max="4353" width="6.375" style="23" customWidth="1"/>
    <col min="4354" max="4354" width="5.25" style="23" customWidth="1"/>
    <col min="4355" max="4355" width="6.5" style="23" customWidth="1"/>
    <col min="4356" max="4356" width="6.375" style="23" customWidth="1"/>
    <col min="4357" max="4357" width="8.125" style="23" customWidth="1"/>
    <col min="4358" max="4359" width="7.625" style="23" customWidth="1"/>
    <col min="4360" max="4360" width="11.625" style="23" customWidth="1"/>
    <col min="4361" max="4361" width="6.5" style="23" customWidth="1"/>
    <col min="4362" max="4362" width="9" style="23" hidden="1" customWidth="1"/>
    <col min="4363" max="4363" width="11.5" style="23" customWidth="1"/>
    <col min="4364" max="4364" width="7.625" style="23" customWidth="1"/>
    <col min="4365" max="4367" width="9" style="23" hidden="1" customWidth="1"/>
    <col min="4368" max="4596" width="9" style="23"/>
    <col min="4597" max="4597" width="11.625" style="23" customWidth="1"/>
    <col min="4598" max="4598" width="21.5" style="23" customWidth="1"/>
    <col min="4599" max="4600" width="5.375" style="23" customWidth="1"/>
    <col min="4601" max="4604" width="4.5" style="23" customWidth="1"/>
    <col min="4605" max="4607" width="6.875" style="23" customWidth="1"/>
    <col min="4608" max="4608" width="5.25" style="23" customWidth="1"/>
    <col min="4609" max="4609" width="6.375" style="23" customWidth="1"/>
    <col min="4610" max="4610" width="5.25" style="23" customWidth="1"/>
    <col min="4611" max="4611" width="6.5" style="23" customWidth="1"/>
    <col min="4612" max="4612" width="6.375" style="23" customWidth="1"/>
    <col min="4613" max="4613" width="8.125" style="23" customWidth="1"/>
    <col min="4614" max="4615" width="7.625" style="23" customWidth="1"/>
    <col min="4616" max="4616" width="11.625" style="23" customWidth="1"/>
    <col min="4617" max="4617" width="6.5" style="23" customWidth="1"/>
    <col min="4618" max="4618" width="9" style="23" hidden="1" customWidth="1"/>
    <col min="4619" max="4619" width="11.5" style="23" customWidth="1"/>
    <col min="4620" max="4620" width="7.625" style="23" customWidth="1"/>
    <col min="4621" max="4623" width="9" style="23" hidden="1" customWidth="1"/>
    <col min="4624" max="4852" width="9" style="23"/>
    <col min="4853" max="4853" width="11.625" style="23" customWidth="1"/>
    <col min="4854" max="4854" width="21.5" style="23" customWidth="1"/>
    <col min="4855" max="4856" width="5.375" style="23" customWidth="1"/>
    <col min="4857" max="4860" width="4.5" style="23" customWidth="1"/>
    <col min="4861" max="4863" width="6.875" style="23" customWidth="1"/>
    <col min="4864" max="4864" width="5.25" style="23" customWidth="1"/>
    <col min="4865" max="4865" width="6.375" style="23" customWidth="1"/>
    <col min="4866" max="4866" width="5.25" style="23" customWidth="1"/>
    <col min="4867" max="4867" width="6.5" style="23" customWidth="1"/>
    <col min="4868" max="4868" width="6.375" style="23" customWidth="1"/>
    <col min="4869" max="4869" width="8.125" style="23" customWidth="1"/>
    <col min="4870" max="4871" width="7.625" style="23" customWidth="1"/>
    <col min="4872" max="4872" width="11.625" style="23" customWidth="1"/>
    <col min="4873" max="4873" width="6.5" style="23" customWidth="1"/>
    <col min="4874" max="4874" width="9" style="23" hidden="1" customWidth="1"/>
    <col min="4875" max="4875" width="11.5" style="23" customWidth="1"/>
    <col min="4876" max="4876" width="7.625" style="23" customWidth="1"/>
    <col min="4877" max="4879" width="9" style="23" hidden="1" customWidth="1"/>
    <col min="4880" max="5108" width="9" style="23"/>
    <col min="5109" max="5109" width="11.625" style="23" customWidth="1"/>
    <col min="5110" max="5110" width="21.5" style="23" customWidth="1"/>
    <col min="5111" max="5112" width="5.375" style="23" customWidth="1"/>
    <col min="5113" max="5116" width="4.5" style="23" customWidth="1"/>
    <col min="5117" max="5119" width="6.875" style="23" customWidth="1"/>
    <col min="5120" max="5120" width="5.25" style="23" customWidth="1"/>
    <col min="5121" max="5121" width="6.375" style="23" customWidth="1"/>
    <col min="5122" max="5122" width="5.25" style="23" customWidth="1"/>
    <col min="5123" max="5123" width="6.5" style="23" customWidth="1"/>
    <col min="5124" max="5124" width="6.375" style="23" customWidth="1"/>
    <col min="5125" max="5125" width="8.125" style="23" customWidth="1"/>
    <col min="5126" max="5127" width="7.625" style="23" customWidth="1"/>
    <col min="5128" max="5128" width="11.625" style="23" customWidth="1"/>
    <col min="5129" max="5129" width="6.5" style="23" customWidth="1"/>
    <col min="5130" max="5130" width="9" style="23" hidden="1" customWidth="1"/>
    <col min="5131" max="5131" width="11.5" style="23" customWidth="1"/>
    <col min="5132" max="5132" width="7.625" style="23" customWidth="1"/>
    <col min="5133" max="5135" width="9" style="23" hidden="1" customWidth="1"/>
    <col min="5136" max="5364" width="9" style="23"/>
    <col min="5365" max="5365" width="11.625" style="23" customWidth="1"/>
    <col min="5366" max="5366" width="21.5" style="23" customWidth="1"/>
    <col min="5367" max="5368" width="5.375" style="23" customWidth="1"/>
    <col min="5369" max="5372" width="4.5" style="23" customWidth="1"/>
    <col min="5373" max="5375" width="6.875" style="23" customWidth="1"/>
    <col min="5376" max="5376" width="5.25" style="23" customWidth="1"/>
    <col min="5377" max="5377" width="6.375" style="23" customWidth="1"/>
    <col min="5378" max="5378" width="5.25" style="23" customWidth="1"/>
    <col min="5379" max="5379" width="6.5" style="23" customWidth="1"/>
    <col min="5380" max="5380" width="6.375" style="23" customWidth="1"/>
    <col min="5381" max="5381" width="8.125" style="23" customWidth="1"/>
    <col min="5382" max="5383" width="7.625" style="23" customWidth="1"/>
    <col min="5384" max="5384" width="11.625" style="23" customWidth="1"/>
    <col min="5385" max="5385" width="6.5" style="23" customWidth="1"/>
    <col min="5386" max="5386" width="9" style="23" hidden="1" customWidth="1"/>
    <col min="5387" max="5387" width="11.5" style="23" customWidth="1"/>
    <col min="5388" max="5388" width="7.625" style="23" customWidth="1"/>
    <col min="5389" max="5391" width="9" style="23" hidden="1" customWidth="1"/>
    <col min="5392" max="5620" width="9" style="23"/>
    <col min="5621" max="5621" width="11.625" style="23" customWidth="1"/>
    <col min="5622" max="5622" width="21.5" style="23" customWidth="1"/>
    <col min="5623" max="5624" width="5.375" style="23" customWidth="1"/>
    <col min="5625" max="5628" width="4.5" style="23" customWidth="1"/>
    <col min="5629" max="5631" width="6.875" style="23" customWidth="1"/>
    <col min="5632" max="5632" width="5.25" style="23" customWidth="1"/>
    <col min="5633" max="5633" width="6.375" style="23" customWidth="1"/>
    <col min="5634" max="5634" width="5.25" style="23" customWidth="1"/>
    <col min="5635" max="5635" width="6.5" style="23" customWidth="1"/>
    <col min="5636" max="5636" width="6.375" style="23" customWidth="1"/>
    <col min="5637" max="5637" width="8.125" style="23" customWidth="1"/>
    <col min="5638" max="5639" width="7.625" style="23" customWidth="1"/>
    <col min="5640" max="5640" width="11.625" style="23" customWidth="1"/>
    <col min="5641" max="5641" width="6.5" style="23" customWidth="1"/>
    <col min="5642" max="5642" width="9" style="23" hidden="1" customWidth="1"/>
    <col min="5643" max="5643" width="11.5" style="23" customWidth="1"/>
    <col min="5644" max="5644" width="7.625" style="23" customWidth="1"/>
    <col min="5645" max="5647" width="9" style="23" hidden="1" customWidth="1"/>
    <col min="5648" max="5876" width="9" style="23"/>
    <col min="5877" max="5877" width="11.625" style="23" customWidth="1"/>
    <col min="5878" max="5878" width="21.5" style="23" customWidth="1"/>
    <col min="5879" max="5880" width="5.375" style="23" customWidth="1"/>
    <col min="5881" max="5884" width="4.5" style="23" customWidth="1"/>
    <col min="5885" max="5887" width="6.875" style="23" customWidth="1"/>
    <col min="5888" max="5888" width="5.25" style="23" customWidth="1"/>
    <col min="5889" max="5889" width="6.375" style="23" customWidth="1"/>
    <col min="5890" max="5890" width="5.25" style="23" customWidth="1"/>
    <col min="5891" max="5891" width="6.5" style="23" customWidth="1"/>
    <col min="5892" max="5892" width="6.375" style="23" customWidth="1"/>
    <col min="5893" max="5893" width="8.125" style="23" customWidth="1"/>
    <col min="5894" max="5895" width="7.625" style="23" customWidth="1"/>
    <col min="5896" max="5896" width="11.625" style="23" customWidth="1"/>
    <col min="5897" max="5897" width="6.5" style="23" customWidth="1"/>
    <col min="5898" max="5898" width="9" style="23" hidden="1" customWidth="1"/>
    <col min="5899" max="5899" width="11.5" style="23" customWidth="1"/>
    <col min="5900" max="5900" width="7.625" style="23" customWidth="1"/>
    <col min="5901" max="5903" width="9" style="23" hidden="1" customWidth="1"/>
    <col min="5904" max="6132" width="9" style="23"/>
    <col min="6133" max="6133" width="11.625" style="23" customWidth="1"/>
    <col min="6134" max="6134" width="21.5" style="23" customWidth="1"/>
    <col min="6135" max="6136" width="5.375" style="23" customWidth="1"/>
    <col min="6137" max="6140" width="4.5" style="23" customWidth="1"/>
    <col min="6141" max="6143" width="6.875" style="23" customWidth="1"/>
    <col min="6144" max="6144" width="5.25" style="23" customWidth="1"/>
    <col min="6145" max="6145" width="6.375" style="23" customWidth="1"/>
    <col min="6146" max="6146" width="5.25" style="23" customWidth="1"/>
    <col min="6147" max="6147" width="6.5" style="23" customWidth="1"/>
    <col min="6148" max="6148" width="6.375" style="23" customWidth="1"/>
    <col min="6149" max="6149" width="8.125" style="23" customWidth="1"/>
    <col min="6150" max="6151" width="7.625" style="23" customWidth="1"/>
    <col min="6152" max="6152" width="11.625" style="23" customWidth="1"/>
    <col min="6153" max="6153" width="6.5" style="23" customWidth="1"/>
    <col min="6154" max="6154" width="9" style="23" hidden="1" customWidth="1"/>
    <col min="6155" max="6155" width="11.5" style="23" customWidth="1"/>
    <col min="6156" max="6156" width="7.625" style="23" customWidth="1"/>
    <col min="6157" max="6159" width="9" style="23" hidden="1" customWidth="1"/>
    <col min="6160" max="6388" width="9" style="23"/>
    <col min="6389" max="6389" width="11.625" style="23" customWidth="1"/>
    <col min="6390" max="6390" width="21.5" style="23" customWidth="1"/>
    <col min="6391" max="6392" width="5.375" style="23" customWidth="1"/>
    <col min="6393" max="6396" width="4.5" style="23" customWidth="1"/>
    <col min="6397" max="6399" width="6.875" style="23" customWidth="1"/>
    <col min="6400" max="6400" width="5.25" style="23" customWidth="1"/>
    <col min="6401" max="6401" width="6.375" style="23" customWidth="1"/>
    <col min="6402" max="6402" width="5.25" style="23" customWidth="1"/>
    <col min="6403" max="6403" width="6.5" style="23" customWidth="1"/>
    <col min="6404" max="6404" width="6.375" style="23" customWidth="1"/>
    <col min="6405" max="6405" width="8.125" style="23" customWidth="1"/>
    <col min="6406" max="6407" width="7.625" style="23" customWidth="1"/>
    <col min="6408" max="6408" width="11.625" style="23" customWidth="1"/>
    <col min="6409" max="6409" width="6.5" style="23" customWidth="1"/>
    <col min="6410" max="6410" width="9" style="23" hidden="1" customWidth="1"/>
    <col min="6411" max="6411" width="11.5" style="23" customWidth="1"/>
    <col min="6412" max="6412" width="7.625" style="23" customWidth="1"/>
    <col min="6413" max="6415" width="9" style="23" hidden="1" customWidth="1"/>
    <col min="6416" max="6644" width="9" style="23"/>
    <col min="6645" max="6645" width="11.625" style="23" customWidth="1"/>
    <col min="6646" max="6646" width="21.5" style="23" customWidth="1"/>
    <col min="6647" max="6648" width="5.375" style="23" customWidth="1"/>
    <col min="6649" max="6652" width="4.5" style="23" customWidth="1"/>
    <col min="6653" max="6655" width="6.875" style="23" customWidth="1"/>
    <col min="6656" max="6656" width="5.25" style="23" customWidth="1"/>
    <col min="6657" max="6657" width="6.375" style="23" customWidth="1"/>
    <col min="6658" max="6658" width="5.25" style="23" customWidth="1"/>
    <col min="6659" max="6659" width="6.5" style="23" customWidth="1"/>
    <col min="6660" max="6660" width="6.375" style="23" customWidth="1"/>
    <col min="6661" max="6661" width="8.125" style="23" customWidth="1"/>
    <col min="6662" max="6663" width="7.625" style="23" customWidth="1"/>
    <col min="6664" max="6664" width="11.625" style="23" customWidth="1"/>
    <col min="6665" max="6665" width="6.5" style="23" customWidth="1"/>
    <col min="6666" max="6666" width="9" style="23" hidden="1" customWidth="1"/>
    <col min="6667" max="6667" width="11.5" style="23" customWidth="1"/>
    <col min="6668" max="6668" width="7.625" style="23" customWidth="1"/>
    <col min="6669" max="6671" width="9" style="23" hidden="1" customWidth="1"/>
    <col min="6672" max="6900" width="9" style="23"/>
    <col min="6901" max="6901" width="11.625" style="23" customWidth="1"/>
    <col min="6902" max="6902" width="21.5" style="23" customWidth="1"/>
    <col min="6903" max="6904" width="5.375" style="23" customWidth="1"/>
    <col min="6905" max="6908" width="4.5" style="23" customWidth="1"/>
    <col min="6909" max="6911" width="6.875" style="23" customWidth="1"/>
    <col min="6912" max="6912" width="5.25" style="23" customWidth="1"/>
    <col min="6913" max="6913" width="6.375" style="23" customWidth="1"/>
    <col min="6914" max="6914" width="5.25" style="23" customWidth="1"/>
    <col min="6915" max="6915" width="6.5" style="23" customWidth="1"/>
    <col min="6916" max="6916" width="6.375" style="23" customWidth="1"/>
    <col min="6917" max="6917" width="8.125" style="23" customWidth="1"/>
    <col min="6918" max="6919" width="7.625" style="23" customWidth="1"/>
    <col min="6920" max="6920" width="11.625" style="23" customWidth="1"/>
    <col min="6921" max="6921" width="6.5" style="23" customWidth="1"/>
    <col min="6922" max="6922" width="9" style="23" hidden="1" customWidth="1"/>
    <col min="6923" max="6923" width="11.5" style="23" customWidth="1"/>
    <col min="6924" max="6924" width="7.625" style="23" customWidth="1"/>
    <col min="6925" max="6927" width="9" style="23" hidden="1" customWidth="1"/>
    <col min="6928" max="7156" width="9" style="23"/>
    <col min="7157" max="7157" width="11.625" style="23" customWidth="1"/>
    <col min="7158" max="7158" width="21.5" style="23" customWidth="1"/>
    <col min="7159" max="7160" width="5.375" style="23" customWidth="1"/>
    <col min="7161" max="7164" width="4.5" style="23" customWidth="1"/>
    <col min="7165" max="7167" width="6.875" style="23" customWidth="1"/>
    <col min="7168" max="7168" width="5.25" style="23" customWidth="1"/>
    <col min="7169" max="7169" width="6.375" style="23" customWidth="1"/>
    <col min="7170" max="7170" width="5.25" style="23" customWidth="1"/>
    <col min="7171" max="7171" width="6.5" style="23" customWidth="1"/>
    <col min="7172" max="7172" width="6.375" style="23" customWidth="1"/>
    <col min="7173" max="7173" width="8.125" style="23" customWidth="1"/>
    <col min="7174" max="7175" width="7.625" style="23" customWidth="1"/>
    <col min="7176" max="7176" width="11.625" style="23" customWidth="1"/>
    <col min="7177" max="7177" width="6.5" style="23" customWidth="1"/>
    <col min="7178" max="7178" width="9" style="23" hidden="1" customWidth="1"/>
    <col min="7179" max="7179" width="11.5" style="23" customWidth="1"/>
    <col min="7180" max="7180" width="7.625" style="23" customWidth="1"/>
    <col min="7181" max="7183" width="9" style="23" hidden="1" customWidth="1"/>
    <col min="7184" max="7412" width="9" style="23"/>
    <col min="7413" max="7413" width="11.625" style="23" customWidth="1"/>
    <col min="7414" max="7414" width="21.5" style="23" customWidth="1"/>
    <col min="7415" max="7416" width="5.375" style="23" customWidth="1"/>
    <col min="7417" max="7420" width="4.5" style="23" customWidth="1"/>
    <col min="7421" max="7423" width="6.875" style="23" customWidth="1"/>
    <col min="7424" max="7424" width="5.25" style="23" customWidth="1"/>
    <col min="7425" max="7425" width="6.375" style="23" customWidth="1"/>
    <col min="7426" max="7426" width="5.25" style="23" customWidth="1"/>
    <col min="7427" max="7427" width="6.5" style="23" customWidth="1"/>
    <col min="7428" max="7428" width="6.375" style="23" customWidth="1"/>
    <col min="7429" max="7429" width="8.125" style="23" customWidth="1"/>
    <col min="7430" max="7431" width="7.625" style="23" customWidth="1"/>
    <col min="7432" max="7432" width="11.625" style="23" customWidth="1"/>
    <col min="7433" max="7433" width="6.5" style="23" customWidth="1"/>
    <col min="7434" max="7434" width="9" style="23" hidden="1" customWidth="1"/>
    <col min="7435" max="7435" width="11.5" style="23" customWidth="1"/>
    <col min="7436" max="7436" width="7.625" style="23" customWidth="1"/>
    <col min="7437" max="7439" width="9" style="23" hidden="1" customWidth="1"/>
    <col min="7440" max="7668" width="9" style="23"/>
    <col min="7669" max="7669" width="11.625" style="23" customWidth="1"/>
    <col min="7670" max="7670" width="21.5" style="23" customWidth="1"/>
    <col min="7671" max="7672" width="5.375" style="23" customWidth="1"/>
    <col min="7673" max="7676" width="4.5" style="23" customWidth="1"/>
    <col min="7677" max="7679" width="6.875" style="23" customWidth="1"/>
    <col min="7680" max="7680" width="5.25" style="23" customWidth="1"/>
    <col min="7681" max="7681" width="6.375" style="23" customWidth="1"/>
    <col min="7682" max="7682" width="5.25" style="23" customWidth="1"/>
    <col min="7683" max="7683" width="6.5" style="23" customWidth="1"/>
    <col min="7684" max="7684" width="6.375" style="23" customWidth="1"/>
    <col min="7685" max="7685" width="8.125" style="23" customWidth="1"/>
    <col min="7686" max="7687" width="7.625" style="23" customWidth="1"/>
    <col min="7688" max="7688" width="11.625" style="23" customWidth="1"/>
    <col min="7689" max="7689" width="6.5" style="23" customWidth="1"/>
    <col min="7690" max="7690" width="9" style="23" hidden="1" customWidth="1"/>
    <col min="7691" max="7691" width="11.5" style="23" customWidth="1"/>
    <col min="7692" max="7692" width="7.625" style="23" customWidth="1"/>
    <col min="7693" max="7695" width="9" style="23" hidden="1" customWidth="1"/>
    <col min="7696" max="7924" width="9" style="23"/>
    <col min="7925" max="7925" width="11.625" style="23" customWidth="1"/>
    <col min="7926" max="7926" width="21.5" style="23" customWidth="1"/>
    <col min="7927" max="7928" width="5.375" style="23" customWidth="1"/>
    <col min="7929" max="7932" width="4.5" style="23" customWidth="1"/>
    <col min="7933" max="7935" width="6.875" style="23" customWidth="1"/>
    <col min="7936" max="7936" width="5.25" style="23" customWidth="1"/>
    <col min="7937" max="7937" width="6.375" style="23" customWidth="1"/>
    <col min="7938" max="7938" width="5.25" style="23" customWidth="1"/>
    <col min="7939" max="7939" width="6.5" style="23" customWidth="1"/>
    <col min="7940" max="7940" width="6.375" style="23" customWidth="1"/>
    <col min="7941" max="7941" width="8.125" style="23" customWidth="1"/>
    <col min="7942" max="7943" width="7.625" style="23" customWidth="1"/>
    <col min="7944" max="7944" width="11.625" style="23" customWidth="1"/>
    <col min="7945" max="7945" width="6.5" style="23" customWidth="1"/>
    <col min="7946" max="7946" width="9" style="23" hidden="1" customWidth="1"/>
    <col min="7947" max="7947" width="11.5" style="23" customWidth="1"/>
    <col min="7948" max="7948" width="7.625" style="23" customWidth="1"/>
    <col min="7949" max="7951" width="9" style="23" hidden="1" customWidth="1"/>
    <col min="7952" max="8180" width="9" style="23"/>
    <col min="8181" max="8181" width="11.625" style="23" customWidth="1"/>
    <col min="8182" max="8182" width="21.5" style="23" customWidth="1"/>
    <col min="8183" max="8184" width="5.375" style="23" customWidth="1"/>
    <col min="8185" max="8188" width="4.5" style="23" customWidth="1"/>
    <col min="8189" max="8191" width="6.875" style="23" customWidth="1"/>
    <col min="8192" max="8192" width="5.25" style="23" customWidth="1"/>
    <col min="8193" max="8193" width="6.375" style="23" customWidth="1"/>
    <col min="8194" max="8194" width="5.25" style="23" customWidth="1"/>
    <col min="8195" max="8195" width="6.5" style="23" customWidth="1"/>
    <col min="8196" max="8196" width="6.375" style="23" customWidth="1"/>
    <col min="8197" max="8197" width="8.125" style="23" customWidth="1"/>
    <col min="8198" max="8199" width="7.625" style="23" customWidth="1"/>
    <col min="8200" max="8200" width="11.625" style="23" customWidth="1"/>
    <col min="8201" max="8201" width="6.5" style="23" customWidth="1"/>
    <col min="8202" max="8202" width="9" style="23" hidden="1" customWidth="1"/>
    <col min="8203" max="8203" width="11.5" style="23" customWidth="1"/>
    <col min="8204" max="8204" width="7.625" style="23" customWidth="1"/>
    <col min="8205" max="8207" width="9" style="23" hidden="1" customWidth="1"/>
    <col min="8208" max="8436" width="9" style="23"/>
    <col min="8437" max="8437" width="11.625" style="23" customWidth="1"/>
    <col min="8438" max="8438" width="21.5" style="23" customWidth="1"/>
    <col min="8439" max="8440" width="5.375" style="23" customWidth="1"/>
    <col min="8441" max="8444" width="4.5" style="23" customWidth="1"/>
    <col min="8445" max="8447" width="6.875" style="23" customWidth="1"/>
    <col min="8448" max="8448" width="5.25" style="23" customWidth="1"/>
    <col min="8449" max="8449" width="6.375" style="23" customWidth="1"/>
    <col min="8450" max="8450" width="5.25" style="23" customWidth="1"/>
    <col min="8451" max="8451" width="6.5" style="23" customWidth="1"/>
    <col min="8452" max="8452" width="6.375" style="23" customWidth="1"/>
    <col min="8453" max="8453" width="8.125" style="23" customWidth="1"/>
    <col min="8454" max="8455" width="7.625" style="23" customWidth="1"/>
    <col min="8456" max="8456" width="11.625" style="23" customWidth="1"/>
    <col min="8457" max="8457" width="6.5" style="23" customWidth="1"/>
    <col min="8458" max="8458" width="9" style="23" hidden="1" customWidth="1"/>
    <col min="8459" max="8459" width="11.5" style="23" customWidth="1"/>
    <col min="8460" max="8460" width="7.625" style="23" customWidth="1"/>
    <col min="8461" max="8463" width="9" style="23" hidden="1" customWidth="1"/>
    <col min="8464" max="8692" width="9" style="23"/>
    <col min="8693" max="8693" width="11.625" style="23" customWidth="1"/>
    <col min="8694" max="8694" width="21.5" style="23" customWidth="1"/>
    <col min="8695" max="8696" width="5.375" style="23" customWidth="1"/>
    <col min="8697" max="8700" width="4.5" style="23" customWidth="1"/>
    <col min="8701" max="8703" width="6.875" style="23" customWidth="1"/>
    <col min="8704" max="8704" width="5.25" style="23" customWidth="1"/>
    <col min="8705" max="8705" width="6.375" style="23" customWidth="1"/>
    <col min="8706" max="8706" width="5.25" style="23" customWidth="1"/>
    <col min="8707" max="8707" width="6.5" style="23" customWidth="1"/>
    <col min="8708" max="8708" width="6.375" style="23" customWidth="1"/>
    <col min="8709" max="8709" width="8.125" style="23" customWidth="1"/>
    <col min="8710" max="8711" width="7.625" style="23" customWidth="1"/>
    <col min="8712" max="8712" width="11.625" style="23" customWidth="1"/>
    <col min="8713" max="8713" width="6.5" style="23" customWidth="1"/>
    <col min="8714" max="8714" width="9" style="23" hidden="1" customWidth="1"/>
    <col min="8715" max="8715" width="11.5" style="23" customWidth="1"/>
    <col min="8716" max="8716" width="7.625" style="23" customWidth="1"/>
    <col min="8717" max="8719" width="9" style="23" hidden="1" customWidth="1"/>
    <col min="8720" max="8948" width="9" style="23"/>
    <col min="8949" max="8949" width="11.625" style="23" customWidth="1"/>
    <col min="8950" max="8950" width="21.5" style="23" customWidth="1"/>
    <col min="8951" max="8952" width="5.375" style="23" customWidth="1"/>
    <col min="8953" max="8956" width="4.5" style="23" customWidth="1"/>
    <col min="8957" max="8959" width="6.875" style="23" customWidth="1"/>
    <col min="8960" max="8960" width="5.25" style="23" customWidth="1"/>
    <col min="8961" max="8961" width="6.375" style="23" customWidth="1"/>
    <col min="8962" max="8962" width="5.25" style="23" customWidth="1"/>
    <col min="8963" max="8963" width="6.5" style="23" customWidth="1"/>
    <col min="8964" max="8964" width="6.375" style="23" customWidth="1"/>
    <col min="8965" max="8965" width="8.125" style="23" customWidth="1"/>
    <col min="8966" max="8967" width="7.625" style="23" customWidth="1"/>
    <col min="8968" max="8968" width="11.625" style="23" customWidth="1"/>
    <col min="8969" max="8969" width="6.5" style="23" customWidth="1"/>
    <col min="8970" max="8970" width="9" style="23" hidden="1" customWidth="1"/>
    <col min="8971" max="8971" width="11.5" style="23" customWidth="1"/>
    <col min="8972" max="8972" width="7.625" style="23" customWidth="1"/>
    <col min="8973" max="8975" width="9" style="23" hidden="1" customWidth="1"/>
    <col min="8976" max="9204" width="9" style="23"/>
    <col min="9205" max="9205" width="11.625" style="23" customWidth="1"/>
    <col min="9206" max="9206" width="21.5" style="23" customWidth="1"/>
    <col min="9207" max="9208" width="5.375" style="23" customWidth="1"/>
    <col min="9209" max="9212" width="4.5" style="23" customWidth="1"/>
    <col min="9213" max="9215" width="6.875" style="23" customWidth="1"/>
    <col min="9216" max="9216" width="5.25" style="23" customWidth="1"/>
    <col min="9217" max="9217" width="6.375" style="23" customWidth="1"/>
    <col min="9218" max="9218" width="5.25" style="23" customWidth="1"/>
    <col min="9219" max="9219" width="6.5" style="23" customWidth="1"/>
    <col min="9220" max="9220" width="6.375" style="23" customWidth="1"/>
    <col min="9221" max="9221" width="8.125" style="23" customWidth="1"/>
    <col min="9222" max="9223" width="7.625" style="23" customWidth="1"/>
    <col min="9224" max="9224" width="11.625" style="23" customWidth="1"/>
    <col min="9225" max="9225" width="6.5" style="23" customWidth="1"/>
    <col min="9226" max="9226" width="9" style="23" hidden="1" customWidth="1"/>
    <col min="9227" max="9227" width="11.5" style="23" customWidth="1"/>
    <col min="9228" max="9228" width="7.625" style="23" customWidth="1"/>
    <col min="9229" max="9231" width="9" style="23" hidden="1" customWidth="1"/>
    <col min="9232" max="9460" width="9" style="23"/>
    <col min="9461" max="9461" width="11.625" style="23" customWidth="1"/>
    <col min="9462" max="9462" width="21.5" style="23" customWidth="1"/>
    <col min="9463" max="9464" width="5.375" style="23" customWidth="1"/>
    <col min="9465" max="9468" width="4.5" style="23" customWidth="1"/>
    <col min="9469" max="9471" width="6.875" style="23" customWidth="1"/>
    <col min="9472" max="9472" width="5.25" style="23" customWidth="1"/>
    <col min="9473" max="9473" width="6.375" style="23" customWidth="1"/>
    <col min="9474" max="9474" width="5.25" style="23" customWidth="1"/>
    <col min="9475" max="9475" width="6.5" style="23" customWidth="1"/>
    <col min="9476" max="9476" width="6.375" style="23" customWidth="1"/>
    <col min="9477" max="9477" width="8.125" style="23" customWidth="1"/>
    <col min="9478" max="9479" width="7.625" style="23" customWidth="1"/>
    <col min="9480" max="9480" width="11.625" style="23" customWidth="1"/>
    <col min="9481" max="9481" width="6.5" style="23" customWidth="1"/>
    <col min="9482" max="9482" width="9" style="23" hidden="1" customWidth="1"/>
    <col min="9483" max="9483" width="11.5" style="23" customWidth="1"/>
    <col min="9484" max="9484" width="7.625" style="23" customWidth="1"/>
    <col min="9485" max="9487" width="9" style="23" hidden="1" customWidth="1"/>
    <col min="9488" max="9716" width="9" style="23"/>
    <col min="9717" max="9717" width="11.625" style="23" customWidth="1"/>
    <col min="9718" max="9718" width="21.5" style="23" customWidth="1"/>
    <col min="9719" max="9720" width="5.375" style="23" customWidth="1"/>
    <col min="9721" max="9724" width="4.5" style="23" customWidth="1"/>
    <col min="9725" max="9727" width="6.875" style="23" customWidth="1"/>
    <col min="9728" max="9728" width="5.25" style="23" customWidth="1"/>
    <col min="9729" max="9729" width="6.375" style="23" customWidth="1"/>
    <col min="9730" max="9730" width="5.25" style="23" customWidth="1"/>
    <col min="9731" max="9731" width="6.5" style="23" customWidth="1"/>
    <col min="9732" max="9732" width="6.375" style="23" customWidth="1"/>
    <col min="9733" max="9733" width="8.125" style="23" customWidth="1"/>
    <col min="9734" max="9735" width="7.625" style="23" customWidth="1"/>
    <col min="9736" max="9736" width="11.625" style="23" customWidth="1"/>
    <col min="9737" max="9737" width="6.5" style="23" customWidth="1"/>
    <col min="9738" max="9738" width="9" style="23" hidden="1" customWidth="1"/>
    <col min="9739" max="9739" width="11.5" style="23" customWidth="1"/>
    <col min="9740" max="9740" width="7.625" style="23" customWidth="1"/>
    <col min="9741" max="9743" width="9" style="23" hidden="1" customWidth="1"/>
    <col min="9744" max="9972" width="9" style="23"/>
    <col min="9973" max="9973" width="11.625" style="23" customWidth="1"/>
    <col min="9974" max="9974" width="21.5" style="23" customWidth="1"/>
    <col min="9975" max="9976" width="5.375" style="23" customWidth="1"/>
    <col min="9977" max="9980" width="4.5" style="23" customWidth="1"/>
    <col min="9981" max="9983" width="6.875" style="23" customWidth="1"/>
    <col min="9984" max="9984" width="5.25" style="23" customWidth="1"/>
    <col min="9985" max="9985" width="6.375" style="23" customWidth="1"/>
    <col min="9986" max="9986" width="5.25" style="23" customWidth="1"/>
    <col min="9987" max="9987" width="6.5" style="23" customWidth="1"/>
    <col min="9988" max="9988" width="6.375" style="23" customWidth="1"/>
    <col min="9989" max="9989" width="8.125" style="23" customWidth="1"/>
    <col min="9990" max="9991" width="7.625" style="23" customWidth="1"/>
    <col min="9992" max="9992" width="11.625" style="23" customWidth="1"/>
    <col min="9993" max="9993" width="6.5" style="23" customWidth="1"/>
    <col min="9994" max="9994" width="9" style="23" hidden="1" customWidth="1"/>
    <col min="9995" max="9995" width="11.5" style="23" customWidth="1"/>
    <col min="9996" max="9996" width="7.625" style="23" customWidth="1"/>
    <col min="9997" max="9999" width="9" style="23" hidden="1" customWidth="1"/>
    <col min="10000" max="10228" width="9" style="23"/>
    <col min="10229" max="10229" width="11.625" style="23" customWidth="1"/>
    <col min="10230" max="10230" width="21.5" style="23" customWidth="1"/>
    <col min="10231" max="10232" width="5.375" style="23" customWidth="1"/>
    <col min="10233" max="10236" width="4.5" style="23" customWidth="1"/>
    <col min="10237" max="10239" width="6.875" style="23" customWidth="1"/>
    <col min="10240" max="10240" width="5.25" style="23" customWidth="1"/>
    <col min="10241" max="10241" width="6.375" style="23" customWidth="1"/>
    <col min="10242" max="10242" width="5.25" style="23" customWidth="1"/>
    <col min="10243" max="10243" width="6.5" style="23" customWidth="1"/>
    <col min="10244" max="10244" width="6.375" style="23" customWidth="1"/>
    <col min="10245" max="10245" width="8.125" style="23" customWidth="1"/>
    <col min="10246" max="10247" width="7.625" style="23" customWidth="1"/>
    <col min="10248" max="10248" width="11.625" style="23" customWidth="1"/>
    <col min="10249" max="10249" width="6.5" style="23" customWidth="1"/>
    <col min="10250" max="10250" width="9" style="23" hidden="1" customWidth="1"/>
    <col min="10251" max="10251" width="11.5" style="23" customWidth="1"/>
    <col min="10252" max="10252" width="7.625" style="23" customWidth="1"/>
    <col min="10253" max="10255" width="9" style="23" hidden="1" customWidth="1"/>
    <col min="10256" max="10484" width="9" style="23"/>
    <col min="10485" max="10485" width="11.625" style="23" customWidth="1"/>
    <col min="10486" max="10486" width="21.5" style="23" customWidth="1"/>
    <col min="10487" max="10488" width="5.375" style="23" customWidth="1"/>
    <col min="10489" max="10492" width="4.5" style="23" customWidth="1"/>
    <col min="10493" max="10495" width="6.875" style="23" customWidth="1"/>
    <col min="10496" max="10496" width="5.25" style="23" customWidth="1"/>
    <col min="10497" max="10497" width="6.375" style="23" customWidth="1"/>
    <col min="10498" max="10498" width="5.25" style="23" customWidth="1"/>
    <col min="10499" max="10499" width="6.5" style="23" customWidth="1"/>
    <col min="10500" max="10500" width="6.375" style="23" customWidth="1"/>
    <col min="10501" max="10501" width="8.125" style="23" customWidth="1"/>
    <col min="10502" max="10503" width="7.625" style="23" customWidth="1"/>
    <col min="10504" max="10504" width="11.625" style="23" customWidth="1"/>
    <col min="10505" max="10505" width="6.5" style="23" customWidth="1"/>
    <col min="10506" max="10506" width="9" style="23" hidden="1" customWidth="1"/>
    <col min="10507" max="10507" width="11.5" style="23" customWidth="1"/>
    <col min="10508" max="10508" width="7.625" style="23" customWidth="1"/>
    <col min="10509" max="10511" width="9" style="23" hidden="1" customWidth="1"/>
    <col min="10512" max="10740" width="9" style="23"/>
    <col min="10741" max="10741" width="11.625" style="23" customWidth="1"/>
    <col min="10742" max="10742" width="21.5" style="23" customWidth="1"/>
    <col min="10743" max="10744" width="5.375" style="23" customWidth="1"/>
    <col min="10745" max="10748" width="4.5" style="23" customWidth="1"/>
    <col min="10749" max="10751" width="6.875" style="23" customWidth="1"/>
    <col min="10752" max="10752" width="5.25" style="23" customWidth="1"/>
    <col min="10753" max="10753" width="6.375" style="23" customWidth="1"/>
    <col min="10754" max="10754" width="5.25" style="23" customWidth="1"/>
    <col min="10755" max="10755" width="6.5" style="23" customWidth="1"/>
    <col min="10756" max="10756" width="6.375" style="23" customWidth="1"/>
    <col min="10757" max="10757" width="8.125" style="23" customWidth="1"/>
    <col min="10758" max="10759" width="7.625" style="23" customWidth="1"/>
    <col min="10760" max="10760" width="11.625" style="23" customWidth="1"/>
    <col min="10761" max="10761" width="6.5" style="23" customWidth="1"/>
    <col min="10762" max="10762" width="9" style="23" hidden="1" customWidth="1"/>
    <col min="10763" max="10763" width="11.5" style="23" customWidth="1"/>
    <col min="10764" max="10764" width="7.625" style="23" customWidth="1"/>
    <col min="10765" max="10767" width="9" style="23" hidden="1" customWidth="1"/>
    <col min="10768" max="10996" width="9" style="23"/>
    <col min="10997" max="10997" width="11.625" style="23" customWidth="1"/>
    <col min="10998" max="10998" width="21.5" style="23" customWidth="1"/>
    <col min="10999" max="11000" width="5.375" style="23" customWidth="1"/>
    <col min="11001" max="11004" width="4.5" style="23" customWidth="1"/>
    <col min="11005" max="11007" width="6.875" style="23" customWidth="1"/>
    <col min="11008" max="11008" width="5.25" style="23" customWidth="1"/>
    <col min="11009" max="11009" width="6.375" style="23" customWidth="1"/>
    <col min="11010" max="11010" width="5.25" style="23" customWidth="1"/>
    <col min="11011" max="11011" width="6.5" style="23" customWidth="1"/>
    <col min="11012" max="11012" width="6.375" style="23" customWidth="1"/>
    <col min="11013" max="11013" width="8.125" style="23" customWidth="1"/>
    <col min="11014" max="11015" width="7.625" style="23" customWidth="1"/>
    <col min="11016" max="11016" width="11.625" style="23" customWidth="1"/>
    <col min="11017" max="11017" width="6.5" style="23" customWidth="1"/>
    <col min="11018" max="11018" width="9" style="23" hidden="1" customWidth="1"/>
    <col min="11019" max="11019" width="11.5" style="23" customWidth="1"/>
    <col min="11020" max="11020" width="7.625" style="23" customWidth="1"/>
    <col min="11021" max="11023" width="9" style="23" hidden="1" customWidth="1"/>
    <col min="11024" max="11252" width="9" style="23"/>
    <col min="11253" max="11253" width="11.625" style="23" customWidth="1"/>
    <col min="11254" max="11254" width="21.5" style="23" customWidth="1"/>
    <col min="11255" max="11256" width="5.375" style="23" customWidth="1"/>
    <col min="11257" max="11260" width="4.5" style="23" customWidth="1"/>
    <col min="11261" max="11263" width="6.875" style="23" customWidth="1"/>
    <col min="11264" max="11264" width="5.25" style="23" customWidth="1"/>
    <col min="11265" max="11265" width="6.375" style="23" customWidth="1"/>
    <col min="11266" max="11266" width="5.25" style="23" customWidth="1"/>
    <col min="11267" max="11267" width="6.5" style="23" customWidth="1"/>
    <col min="11268" max="11268" width="6.375" style="23" customWidth="1"/>
    <col min="11269" max="11269" width="8.125" style="23" customWidth="1"/>
    <col min="11270" max="11271" width="7.625" style="23" customWidth="1"/>
    <col min="11272" max="11272" width="11.625" style="23" customWidth="1"/>
    <col min="11273" max="11273" width="6.5" style="23" customWidth="1"/>
    <col min="11274" max="11274" width="9" style="23" hidden="1" customWidth="1"/>
    <col min="11275" max="11275" width="11.5" style="23" customWidth="1"/>
    <col min="11276" max="11276" width="7.625" style="23" customWidth="1"/>
    <col min="11277" max="11279" width="9" style="23" hidden="1" customWidth="1"/>
    <col min="11280" max="11508" width="9" style="23"/>
    <col min="11509" max="11509" width="11.625" style="23" customWidth="1"/>
    <col min="11510" max="11510" width="21.5" style="23" customWidth="1"/>
    <col min="11511" max="11512" width="5.375" style="23" customWidth="1"/>
    <col min="11513" max="11516" width="4.5" style="23" customWidth="1"/>
    <col min="11517" max="11519" width="6.875" style="23" customWidth="1"/>
    <col min="11520" max="11520" width="5.25" style="23" customWidth="1"/>
    <col min="11521" max="11521" width="6.375" style="23" customWidth="1"/>
    <col min="11522" max="11522" width="5.25" style="23" customWidth="1"/>
    <col min="11523" max="11523" width="6.5" style="23" customWidth="1"/>
    <col min="11524" max="11524" width="6.375" style="23" customWidth="1"/>
    <col min="11525" max="11525" width="8.125" style="23" customWidth="1"/>
    <col min="11526" max="11527" width="7.625" style="23" customWidth="1"/>
    <col min="11528" max="11528" width="11.625" style="23" customWidth="1"/>
    <col min="11529" max="11529" width="6.5" style="23" customWidth="1"/>
    <col min="11530" max="11530" width="9" style="23" hidden="1" customWidth="1"/>
    <col min="11531" max="11531" width="11.5" style="23" customWidth="1"/>
    <col min="11532" max="11532" width="7.625" style="23" customWidth="1"/>
    <col min="11533" max="11535" width="9" style="23" hidden="1" customWidth="1"/>
    <col min="11536" max="11764" width="9" style="23"/>
    <col min="11765" max="11765" width="11.625" style="23" customWidth="1"/>
    <col min="11766" max="11766" width="21.5" style="23" customWidth="1"/>
    <col min="11767" max="11768" width="5.375" style="23" customWidth="1"/>
    <col min="11769" max="11772" width="4.5" style="23" customWidth="1"/>
    <col min="11773" max="11775" width="6.875" style="23" customWidth="1"/>
    <col min="11776" max="11776" width="5.25" style="23" customWidth="1"/>
    <col min="11777" max="11777" width="6.375" style="23" customWidth="1"/>
    <col min="11778" max="11778" width="5.25" style="23" customWidth="1"/>
    <col min="11779" max="11779" width="6.5" style="23" customWidth="1"/>
    <col min="11780" max="11780" width="6.375" style="23" customWidth="1"/>
    <col min="11781" max="11781" width="8.125" style="23" customWidth="1"/>
    <col min="11782" max="11783" width="7.625" style="23" customWidth="1"/>
    <col min="11784" max="11784" width="11.625" style="23" customWidth="1"/>
    <col min="11785" max="11785" width="6.5" style="23" customWidth="1"/>
    <col min="11786" max="11786" width="9" style="23" hidden="1" customWidth="1"/>
    <col min="11787" max="11787" width="11.5" style="23" customWidth="1"/>
    <col min="11788" max="11788" width="7.625" style="23" customWidth="1"/>
    <col min="11789" max="11791" width="9" style="23" hidden="1" customWidth="1"/>
    <col min="11792" max="12020" width="9" style="23"/>
    <col min="12021" max="12021" width="11.625" style="23" customWidth="1"/>
    <col min="12022" max="12022" width="21.5" style="23" customWidth="1"/>
    <col min="12023" max="12024" width="5.375" style="23" customWidth="1"/>
    <col min="12025" max="12028" width="4.5" style="23" customWidth="1"/>
    <col min="12029" max="12031" width="6.875" style="23" customWidth="1"/>
    <col min="12032" max="12032" width="5.25" style="23" customWidth="1"/>
    <col min="12033" max="12033" width="6.375" style="23" customWidth="1"/>
    <col min="12034" max="12034" width="5.25" style="23" customWidth="1"/>
    <col min="12035" max="12035" width="6.5" style="23" customWidth="1"/>
    <col min="12036" max="12036" width="6.375" style="23" customWidth="1"/>
    <col min="12037" max="12037" width="8.125" style="23" customWidth="1"/>
    <col min="12038" max="12039" width="7.625" style="23" customWidth="1"/>
    <col min="12040" max="12040" width="11.625" style="23" customWidth="1"/>
    <col min="12041" max="12041" width="6.5" style="23" customWidth="1"/>
    <col min="12042" max="12042" width="9" style="23" hidden="1" customWidth="1"/>
    <col min="12043" max="12043" width="11.5" style="23" customWidth="1"/>
    <col min="12044" max="12044" width="7.625" style="23" customWidth="1"/>
    <col min="12045" max="12047" width="9" style="23" hidden="1" customWidth="1"/>
    <col min="12048" max="12276" width="9" style="23"/>
    <col min="12277" max="12277" width="11.625" style="23" customWidth="1"/>
    <col min="12278" max="12278" width="21.5" style="23" customWidth="1"/>
    <col min="12279" max="12280" width="5.375" style="23" customWidth="1"/>
    <col min="12281" max="12284" width="4.5" style="23" customWidth="1"/>
    <col min="12285" max="12287" width="6.875" style="23" customWidth="1"/>
    <col min="12288" max="12288" width="5.25" style="23" customWidth="1"/>
    <col min="12289" max="12289" width="6.375" style="23" customWidth="1"/>
    <col min="12290" max="12290" width="5.25" style="23" customWidth="1"/>
    <col min="12291" max="12291" width="6.5" style="23" customWidth="1"/>
    <col min="12292" max="12292" width="6.375" style="23" customWidth="1"/>
    <col min="12293" max="12293" width="8.125" style="23" customWidth="1"/>
    <col min="12294" max="12295" width="7.625" style="23" customWidth="1"/>
    <col min="12296" max="12296" width="11.625" style="23" customWidth="1"/>
    <col min="12297" max="12297" width="6.5" style="23" customWidth="1"/>
    <col min="12298" max="12298" width="9" style="23" hidden="1" customWidth="1"/>
    <col min="12299" max="12299" width="11.5" style="23" customWidth="1"/>
    <col min="12300" max="12300" width="7.625" style="23" customWidth="1"/>
    <col min="12301" max="12303" width="9" style="23" hidden="1" customWidth="1"/>
    <col min="12304" max="12532" width="9" style="23"/>
    <col min="12533" max="12533" width="11.625" style="23" customWidth="1"/>
    <col min="12534" max="12534" width="21.5" style="23" customWidth="1"/>
    <col min="12535" max="12536" width="5.375" style="23" customWidth="1"/>
    <col min="12537" max="12540" width="4.5" style="23" customWidth="1"/>
    <col min="12541" max="12543" width="6.875" style="23" customWidth="1"/>
    <col min="12544" max="12544" width="5.25" style="23" customWidth="1"/>
    <col min="12545" max="12545" width="6.375" style="23" customWidth="1"/>
    <col min="12546" max="12546" width="5.25" style="23" customWidth="1"/>
    <col min="12547" max="12547" width="6.5" style="23" customWidth="1"/>
    <col min="12548" max="12548" width="6.375" style="23" customWidth="1"/>
    <col min="12549" max="12549" width="8.125" style="23" customWidth="1"/>
    <col min="12550" max="12551" width="7.625" style="23" customWidth="1"/>
    <col min="12552" max="12552" width="11.625" style="23" customWidth="1"/>
    <col min="12553" max="12553" width="6.5" style="23" customWidth="1"/>
    <col min="12554" max="12554" width="9" style="23" hidden="1" customWidth="1"/>
    <col min="12555" max="12555" width="11.5" style="23" customWidth="1"/>
    <col min="12556" max="12556" width="7.625" style="23" customWidth="1"/>
    <col min="12557" max="12559" width="9" style="23" hidden="1" customWidth="1"/>
    <col min="12560" max="12788" width="9" style="23"/>
    <col min="12789" max="12789" width="11.625" style="23" customWidth="1"/>
    <col min="12790" max="12790" width="21.5" style="23" customWidth="1"/>
    <col min="12791" max="12792" width="5.375" style="23" customWidth="1"/>
    <col min="12793" max="12796" width="4.5" style="23" customWidth="1"/>
    <col min="12797" max="12799" width="6.875" style="23" customWidth="1"/>
    <col min="12800" max="12800" width="5.25" style="23" customWidth="1"/>
    <col min="12801" max="12801" width="6.375" style="23" customWidth="1"/>
    <col min="12802" max="12802" width="5.25" style="23" customWidth="1"/>
    <col min="12803" max="12803" width="6.5" style="23" customWidth="1"/>
    <col min="12804" max="12804" width="6.375" style="23" customWidth="1"/>
    <col min="12805" max="12805" width="8.125" style="23" customWidth="1"/>
    <col min="12806" max="12807" width="7.625" style="23" customWidth="1"/>
    <col min="12808" max="12808" width="11.625" style="23" customWidth="1"/>
    <col min="12809" max="12809" width="6.5" style="23" customWidth="1"/>
    <col min="12810" max="12810" width="9" style="23" hidden="1" customWidth="1"/>
    <col min="12811" max="12811" width="11.5" style="23" customWidth="1"/>
    <col min="12812" max="12812" width="7.625" style="23" customWidth="1"/>
    <col min="12813" max="12815" width="9" style="23" hidden="1" customWidth="1"/>
    <col min="12816" max="13044" width="9" style="23"/>
    <col min="13045" max="13045" width="11.625" style="23" customWidth="1"/>
    <col min="13046" max="13046" width="21.5" style="23" customWidth="1"/>
    <col min="13047" max="13048" width="5.375" style="23" customWidth="1"/>
    <col min="13049" max="13052" width="4.5" style="23" customWidth="1"/>
    <col min="13053" max="13055" width="6.875" style="23" customWidth="1"/>
    <col min="13056" max="13056" width="5.25" style="23" customWidth="1"/>
    <col min="13057" max="13057" width="6.375" style="23" customWidth="1"/>
    <col min="13058" max="13058" width="5.25" style="23" customWidth="1"/>
    <col min="13059" max="13059" width="6.5" style="23" customWidth="1"/>
    <col min="13060" max="13060" width="6.375" style="23" customWidth="1"/>
    <col min="13061" max="13061" width="8.125" style="23" customWidth="1"/>
    <col min="13062" max="13063" width="7.625" style="23" customWidth="1"/>
    <col min="13064" max="13064" width="11.625" style="23" customWidth="1"/>
    <col min="13065" max="13065" width="6.5" style="23" customWidth="1"/>
    <col min="13066" max="13066" width="9" style="23" hidden="1" customWidth="1"/>
    <col min="13067" max="13067" width="11.5" style="23" customWidth="1"/>
    <col min="13068" max="13068" width="7.625" style="23" customWidth="1"/>
    <col min="13069" max="13071" width="9" style="23" hidden="1" customWidth="1"/>
    <col min="13072" max="13300" width="9" style="23"/>
    <col min="13301" max="13301" width="11.625" style="23" customWidth="1"/>
    <col min="13302" max="13302" width="21.5" style="23" customWidth="1"/>
    <col min="13303" max="13304" width="5.375" style="23" customWidth="1"/>
    <col min="13305" max="13308" width="4.5" style="23" customWidth="1"/>
    <col min="13309" max="13311" width="6.875" style="23" customWidth="1"/>
    <col min="13312" max="13312" width="5.25" style="23" customWidth="1"/>
    <col min="13313" max="13313" width="6.375" style="23" customWidth="1"/>
    <col min="13314" max="13314" width="5.25" style="23" customWidth="1"/>
    <col min="13315" max="13315" width="6.5" style="23" customWidth="1"/>
    <col min="13316" max="13316" width="6.375" style="23" customWidth="1"/>
    <col min="13317" max="13317" width="8.125" style="23" customWidth="1"/>
    <col min="13318" max="13319" width="7.625" style="23" customWidth="1"/>
    <col min="13320" max="13320" width="11.625" style="23" customWidth="1"/>
    <col min="13321" max="13321" width="6.5" style="23" customWidth="1"/>
    <col min="13322" max="13322" width="9" style="23" hidden="1" customWidth="1"/>
    <col min="13323" max="13323" width="11.5" style="23" customWidth="1"/>
    <col min="13324" max="13324" width="7.625" style="23" customWidth="1"/>
    <col min="13325" max="13327" width="9" style="23" hidden="1" customWidth="1"/>
    <col min="13328" max="13556" width="9" style="23"/>
    <col min="13557" max="13557" width="11.625" style="23" customWidth="1"/>
    <col min="13558" max="13558" width="21.5" style="23" customWidth="1"/>
    <col min="13559" max="13560" width="5.375" style="23" customWidth="1"/>
    <col min="13561" max="13564" width="4.5" style="23" customWidth="1"/>
    <col min="13565" max="13567" width="6.875" style="23" customWidth="1"/>
    <col min="13568" max="13568" width="5.25" style="23" customWidth="1"/>
    <col min="13569" max="13569" width="6.375" style="23" customWidth="1"/>
    <col min="13570" max="13570" width="5.25" style="23" customWidth="1"/>
    <col min="13571" max="13571" width="6.5" style="23" customWidth="1"/>
    <col min="13572" max="13572" width="6.375" style="23" customWidth="1"/>
    <col min="13573" max="13573" width="8.125" style="23" customWidth="1"/>
    <col min="13574" max="13575" width="7.625" style="23" customWidth="1"/>
    <col min="13576" max="13576" width="11.625" style="23" customWidth="1"/>
    <col min="13577" max="13577" width="6.5" style="23" customWidth="1"/>
    <col min="13578" max="13578" width="9" style="23" hidden="1" customWidth="1"/>
    <col min="13579" max="13579" width="11.5" style="23" customWidth="1"/>
    <col min="13580" max="13580" width="7.625" style="23" customWidth="1"/>
    <col min="13581" max="13583" width="9" style="23" hidden="1" customWidth="1"/>
    <col min="13584" max="13812" width="9" style="23"/>
    <col min="13813" max="13813" width="11.625" style="23" customWidth="1"/>
    <col min="13814" max="13814" width="21.5" style="23" customWidth="1"/>
    <col min="13815" max="13816" width="5.375" style="23" customWidth="1"/>
    <col min="13817" max="13820" width="4.5" style="23" customWidth="1"/>
    <col min="13821" max="13823" width="6.875" style="23" customWidth="1"/>
    <col min="13824" max="13824" width="5.25" style="23" customWidth="1"/>
    <col min="13825" max="13825" width="6.375" style="23" customWidth="1"/>
    <col min="13826" max="13826" width="5.25" style="23" customWidth="1"/>
    <col min="13827" max="13827" width="6.5" style="23" customWidth="1"/>
    <col min="13828" max="13828" width="6.375" style="23" customWidth="1"/>
    <col min="13829" max="13829" width="8.125" style="23" customWidth="1"/>
    <col min="13830" max="13831" width="7.625" style="23" customWidth="1"/>
    <col min="13832" max="13832" width="11.625" style="23" customWidth="1"/>
    <col min="13833" max="13833" width="6.5" style="23" customWidth="1"/>
    <col min="13834" max="13834" width="9" style="23" hidden="1" customWidth="1"/>
    <col min="13835" max="13835" width="11.5" style="23" customWidth="1"/>
    <col min="13836" max="13836" width="7.625" style="23" customWidth="1"/>
    <col min="13837" max="13839" width="9" style="23" hidden="1" customWidth="1"/>
    <col min="13840" max="14068" width="9" style="23"/>
    <col min="14069" max="14069" width="11.625" style="23" customWidth="1"/>
    <col min="14070" max="14070" width="21.5" style="23" customWidth="1"/>
    <col min="14071" max="14072" width="5.375" style="23" customWidth="1"/>
    <col min="14073" max="14076" width="4.5" style="23" customWidth="1"/>
    <col min="14077" max="14079" width="6.875" style="23" customWidth="1"/>
    <col min="14080" max="14080" width="5.25" style="23" customWidth="1"/>
    <col min="14081" max="14081" width="6.375" style="23" customWidth="1"/>
    <col min="14082" max="14082" width="5.25" style="23" customWidth="1"/>
    <col min="14083" max="14083" width="6.5" style="23" customWidth="1"/>
    <col min="14084" max="14084" width="6.375" style="23" customWidth="1"/>
    <col min="14085" max="14085" width="8.125" style="23" customWidth="1"/>
    <col min="14086" max="14087" width="7.625" style="23" customWidth="1"/>
    <col min="14088" max="14088" width="11.625" style="23" customWidth="1"/>
    <col min="14089" max="14089" width="6.5" style="23" customWidth="1"/>
    <col min="14090" max="14090" width="9" style="23" hidden="1" customWidth="1"/>
    <col min="14091" max="14091" width="11.5" style="23" customWidth="1"/>
    <col min="14092" max="14092" width="7.625" style="23" customWidth="1"/>
    <col min="14093" max="14095" width="9" style="23" hidden="1" customWidth="1"/>
    <col min="14096" max="14324" width="9" style="23"/>
    <col min="14325" max="14325" width="11.625" style="23" customWidth="1"/>
    <col min="14326" max="14326" width="21.5" style="23" customWidth="1"/>
    <col min="14327" max="14328" width="5.375" style="23" customWidth="1"/>
    <col min="14329" max="14332" width="4.5" style="23" customWidth="1"/>
    <col min="14333" max="14335" width="6.875" style="23" customWidth="1"/>
    <col min="14336" max="14336" width="5.25" style="23" customWidth="1"/>
    <col min="14337" max="14337" width="6.375" style="23" customWidth="1"/>
    <col min="14338" max="14338" width="5.25" style="23" customWidth="1"/>
    <col min="14339" max="14339" width="6.5" style="23" customWidth="1"/>
    <col min="14340" max="14340" width="6.375" style="23" customWidth="1"/>
    <col min="14341" max="14341" width="8.125" style="23" customWidth="1"/>
    <col min="14342" max="14343" width="7.625" style="23" customWidth="1"/>
    <col min="14344" max="14344" width="11.625" style="23" customWidth="1"/>
    <col min="14345" max="14345" width="6.5" style="23" customWidth="1"/>
    <col min="14346" max="14346" width="9" style="23" hidden="1" customWidth="1"/>
    <col min="14347" max="14347" width="11.5" style="23" customWidth="1"/>
    <col min="14348" max="14348" width="7.625" style="23" customWidth="1"/>
    <col min="14349" max="14351" width="9" style="23" hidden="1" customWidth="1"/>
    <col min="14352" max="14580" width="9" style="23"/>
    <col min="14581" max="14581" width="11.625" style="23" customWidth="1"/>
    <col min="14582" max="14582" width="21.5" style="23" customWidth="1"/>
    <col min="14583" max="14584" width="5.375" style="23" customWidth="1"/>
    <col min="14585" max="14588" width="4.5" style="23" customWidth="1"/>
    <col min="14589" max="14591" width="6.875" style="23" customWidth="1"/>
    <col min="14592" max="14592" width="5.25" style="23" customWidth="1"/>
    <col min="14593" max="14593" width="6.375" style="23" customWidth="1"/>
    <col min="14594" max="14594" width="5.25" style="23" customWidth="1"/>
    <col min="14595" max="14595" width="6.5" style="23" customWidth="1"/>
    <col min="14596" max="14596" width="6.375" style="23" customWidth="1"/>
    <col min="14597" max="14597" width="8.125" style="23" customWidth="1"/>
    <col min="14598" max="14599" width="7.625" style="23" customWidth="1"/>
    <col min="14600" max="14600" width="11.625" style="23" customWidth="1"/>
    <col min="14601" max="14601" width="6.5" style="23" customWidth="1"/>
    <col min="14602" max="14602" width="9" style="23" hidden="1" customWidth="1"/>
    <col min="14603" max="14603" width="11.5" style="23" customWidth="1"/>
    <col min="14604" max="14604" width="7.625" style="23" customWidth="1"/>
    <col min="14605" max="14607" width="9" style="23" hidden="1" customWidth="1"/>
    <col min="14608" max="14836" width="9" style="23"/>
    <col min="14837" max="14837" width="11.625" style="23" customWidth="1"/>
    <col min="14838" max="14838" width="21.5" style="23" customWidth="1"/>
    <col min="14839" max="14840" width="5.375" style="23" customWidth="1"/>
    <col min="14841" max="14844" width="4.5" style="23" customWidth="1"/>
    <col min="14845" max="14847" width="6.875" style="23" customWidth="1"/>
    <col min="14848" max="14848" width="5.25" style="23" customWidth="1"/>
    <col min="14849" max="14849" width="6.375" style="23" customWidth="1"/>
    <col min="14850" max="14850" width="5.25" style="23" customWidth="1"/>
    <col min="14851" max="14851" width="6.5" style="23" customWidth="1"/>
    <col min="14852" max="14852" width="6.375" style="23" customWidth="1"/>
    <col min="14853" max="14853" width="8.125" style="23" customWidth="1"/>
    <col min="14854" max="14855" width="7.625" style="23" customWidth="1"/>
    <col min="14856" max="14856" width="11.625" style="23" customWidth="1"/>
    <col min="14857" max="14857" width="6.5" style="23" customWidth="1"/>
    <col min="14858" max="14858" width="9" style="23" hidden="1" customWidth="1"/>
    <col min="14859" max="14859" width="11.5" style="23" customWidth="1"/>
    <col min="14860" max="14860" width="7.625" style="23" customWidth="1"/>
    <col min="14861" max="14863" width="9" style="23" hidden="1" customWidth="1"/>
    <col min="14864" max="15092" width="9" style="23"/>
    <col min="15093" max="15093" width="11.625" style="23" customWidth="1"/>
    <col min="15094" max="15094" width="21.5" style="23" customWidth="1"/>
    <col min="15095" max="15096" width="5.375" style="23" customWidth="1"/>
    <col min="15097" max="15100" width="4.5" style="23" customWidth="1"/>
    <col min="15101" max="15103" width="6.875" style="23" customWidth="1"/>
    <col min="15104" max="15104" width="5.25" style="23" customWidth="1"/>
    <col min="15105" max="15105" width="6.375" style="23" customWidth="1"/>
    <col min="15106" max="15106" width="5.25" style="23" customWidth="1"/>
    <col min="15107" max="15107" width="6.5" style="23" customWidth="1"/>
    <col min="15108" max="15108" width="6.375" style="23" customWidth="1"/>
    <col min="15109" max="15109" width="8.125" style="23" customWidth="1"/>
    <col min="15110" max="15111" width="7.625" style="23" customWidth="1"/>
    <col min="15112" max="15112" width="11.625" style="23" customWidth="1"/>
    <col min="15113" max="15113" width="6.5" style="23" customWidth="1"/>
    <col min="15114" max="15114" width="9" style="23" hidden="1" customWidth="1"/>
    <col min="15115" max="15115" width="11.5" style="23" customWidth="1"/>
    <col min="15116" max="15116" width="7.625" style="23" customWidth="1"/>
    <col min="15117" max="15119" width="9" style="23" hidden="1" customWidth="1"/>
    <col min="15120" max="15348" width="9" style="23"/>
    <col min="15349" max="15349" width="11.625" style="23" customWidth="1"/>
    <col min="15350" max="15350" width="21.5" style="23" customWidth="1"/>
    <col min="15351" max="15352" width="5.375" style="23" customWidth="1"/>
    <col min="15353" max="15356" width="4.5" style="23" customWidth="1"/>
    <col min="15357" max="15359" width="6.875" style="23" customWidth="1"/>
    <col min="15360" max="15360" width="5.25" style="23" customWidth="1"/>
    <col min="15361" max="15361" width="6.375" style="23" customWidth="1"/>
    <col min="15362" max="15362" width="5.25" style="23" customWidth="1"/>
    <col min="15363" max="15363" width="6.5" style="23" customWidth="1"/>
    <col min="15364" max="15364" width="6.375" style="23" customWidth="1"/>
    <col min="15365" max="15365" width="8.125" style="23" customWidth="1"/>
    <col min="15366" max="15367" width="7.625" style="23" customWidth="1"/>
    <col min="15368" max="15368" width="11.625" style="23" customWidth="1"/>
    <col min="15369" max="15369" width="6.5" style="23" customWidth="1"/>
    <col min="15370" max="15370" width="9" style="23" hidden="1" customWidth="1"/>
    <col min="15371" max="15371" width="11.5" style="23" customWidth="1"/>
    <col min="15372" max="15372" width="7.625" style="23" customWidth="1"/>
    <col min="15373" max="15375" width="9" style="23" hidden="1" customWidth="1"/>
    <col min="15376" max="15604" width="9" style="23"/>
    <col min="15605" max="15605" width="11.625" style="23" customWidth="1"/>
    <col min="15606" max="15606" width="21.5" style="23" customWidth="1"/>
    <col min="15607" max="15608" width="5.375" style="23" customWidth="1"/>
    <col min="15609" max="15612" width="4.5" style="23" customWidth="1"/>
    <col min="15613" max="15615" width="6.875" style="23" customWidth="1"/>
    <col min="15616" max="15616" width="5.25" style="23" customWidth="1"/>
    <col min="15617" max="15617" width="6.375" style="23" customWidth="1"/>
    <col min="15618" max="15618" width="5.25" style="23" customWidth="1"/>
    <col min="15619" max="15619" width="6.5" style="23" customWidth="1"/>
    <col min="15620" max="15620" width="6.375" style="23" customWidth="1"/>
    <col min="15621" max="15621" width="8.125" style="23" customWidth="1"/>
    <col min="15622" max="15623" width="7.625" style="23" customWidth="1"/>
    <col min="15624" max="15624" width="11.625" style="23" customWidth="1"/>
    <col min="15625" max="15625" width="6.5" style="23" customWidth="1"/>
    <col min="15626" max="15626" width="9" style="23" hidden="1" customWidth="1"/>
    <col min="15627" max="15627" width="11.5" style="23" customWidth="1"/>
    <col min="15628" max="15628" width="7.625" style="23" customWidth="1"/>
    <col min="15629" max="15631" width="9" style="23" hidden="1" customWidth="1"/>
    <col min="15632" max="15860" width="9" style="23"/>
    <col min="15861" max="15861" width="11.625" style="23" customWidth="1"/>
    <col min="15862" max="15862" width="21.5" style="23" customWidth="1"/>
    <col min="15863" max="15864" width="5.375" style="23" customWidth="1"/>
    <col min="15865" max="15868" width="4.5" style="23" customWidth="1"/>
    <col min="15869" max="15871" width="6.875" style="23" customWidth="1"/>
    <col min="15872" max="15872" width="5.25" style="23" customWidth="1"/>
    <col min="15873" max="15873" width="6.375" style="23" customWidth="1"/>
    <col min="15874" max="15874" width="5.25" style="23" customWidth="1"/>
    <col min="15875" max="15875" width="6.5" style="23" customWidth="1"/>
    <col min="15876" max="15876" width="6.375" style="23" customWidth="1"/>
    <col min="15877" max="15877" width="8.125" style="23" customWidth="1"/>
    <col min="15878" max="15879" width="7.625" style="23" customWidth="1"/>
    <col min="15880" max="15880" width="11.625" style="23" customWidth="1"/>
    <col min="15881" max="15881" width="6.5" style="23" customWidth="1"/>
    <col min="15882" max="15882" width="9" style="23" hidden="1" customWidth="1"/>
    <col min="15883" max="15883" width="11.5" style="23" customWidth="1"/>
    <col min="15884" max="15884" width="7.625" style="23" customWidth="1"/>
    <col min="15885" max="15887" width="9" style="23" hidden="1" customWidth="1"/>
    <col min="15888" max="16116" width="9" style="23"/>
    <col min="16117" max="16117" width="11.625" style="23" customWidth="1"/>
    <col min="16118" max="16118" width="21.5" style="23" customWidth="1"/>
    <col min="16119" max="16120" width="5.375" style="23" customWidth="1"/>
    <col min="16121" max="16124" width="4.5" style="23" customWidth="1"/>
    <col min="16125" max="16127" width="6.875" style="23" customWidth="1"/>
    <col min="16128" max="16128" width="5.25" style="23" customWidth="1"/>
    <col min="16129" max="16129" width="6.375" style="23" customWidth="1"/>
    <col min="16130" max="16130" width="5.25" style="23" customWidth="1"/>
    <col min="16131" max="16131" width="6.5" style="23" customWidth="1"/>
    <col min="16132" max="16132" width="6.375" style="23" customWidth="1"/>
    <col min="16133" max="16133" width="8.125" style="23" customWidth="1"/>
    <col min="16134" max="16135" width="7.625" style="23" customWidth="1"/>
    <col min="16136" max="16136" width="11.625" style="23" customWidth="1"/>
    <col min="16137" max="16137" width="6.5" style="23" customWidth="1"/>
    <col min="16138" max="16138" width="9" style="23" hidden="1" customWidth="1"/>
    <col min="16139" max="16139" width="11.5" style="23" customWidth="1"/>
    <col min="16140" max="16140" width="7.625" style="23" customWidth="1"/>
    <col min="16141" max="16143" width="9" style="23" hidden="1" customWidth="1"/>
    <col min="16144" max="16384" width="9" style="23"/>
  </cols>
  <sheetData>
    <row r="1" spans="1:15" ht="24" customHeight="1">
      <c r="A1" s="305" t="s">
        <v>424</v>
      </c>
      <c r="B1" s="312"/>
    </row>
    <row r="2" spans="1:15" ht="27" customHeight="1">
      <c r="A2" s="314" t="s">
        <v>300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27.75" customHeight="1">
      <c r="A3" s="23" t="s">
        <v>1</v>
      </c>
      <c r="K3" s="315" t="s">
        <v>2</v>
      </c>
      <c r="L3" s="315"/>
    </row>
    <row r="4" spans="1:15" ht="69" customHeight="1">
      <c r="A4" s="316" t="s">
        <v>260</v>
      </c>
      <c r="B4" s="316"/>
      <c r="C4" s="316" t="s">
        <v>301</v>
      </c>
      <c r="D4" s="316"/>
      <c r="E4" s="316" t="s">
        <v>277</v>
      </c>
      <c r="F4" s="316"/>
      <c r="G4" s="316"/>
      <c r="H4" s="316"/>
      <c r="I4" s="316" t="s">
        <v>302</v>
      </c>
      <c r="J4" s="316"/>
      <c r="K4" s="316"/>
      <c r="L4" s="316"/>
      <c r="M4" s="316"/>
      <c r="N4" s="316"/>
      <c r="O4" s="316" t="s">
        <v>9</v>
      </c>
    </row>
    <row r="5" spans="1:15" ht="48.75" customHeight="1">
      <c r="A5" s="316"/>
      <c r="B5" s="316"/>
      <c r="C5" s="316" t="s">
        <v>267</v>
      </c>
      <c r="D5" s="316" t="s">
        <v>12</v>
      </c>
      <c r="E5" s="316" t="s">
        <v>280</v>
      </c>
      <c r="F5" s="316"/>
      <c r="G5" s="316" t="s">
        <v>281</v>
      </c>
      <c r="H5" s="316"/>
      <c r="I5" s="316" t="s">
        <v>3</v>
      </c>
      <c r="J5" s="318" t="s">
        <v>204</v>
      </c>
      <c r="K5" s="319"/>
      <c r="L5" s="320"/>
      <c r="M5" s="316" t="s">
        <v>206</v>
      </c>
      <c r="N5" s="316" t="s">
        <v>273</v>
      </c>
      <c r="O5" s="316"/>
    </row>
    <row r="6" spans="1:15" ht="30" customHeight="1">
      <c r="A6" s="316"/>
      <c r="B6" s="316"/>
      <c r="C6" s="316"/>
      <c r="D6" s="316"/>
      <c r="E6" s="24" t="s">
        <v>204</v>
      </c>
      <c r="F6" s="24" t="s">
        <v>205</v>
      </c>
      <c r="G6" s="24" t="s">
        <v>206</v>
      </c>
      <c r="H6" s="24" t="s">
        <v>273</v>
      </c>
      <c r="I6" s="316"/>
      <c r="J6" s="133" t="s">
        <v>10</v>
      </c>
      <c r="K6" s="133" t="s">
        <v>267</v>
      </c>
      <c r="L6" s="133" t="s">
        <v>12</v>
      </c>
      <c r="M6" s="316"/>
      <c r="N6" s="316"/>
      <c r="O6" s="316"/>
    </row>
    <row r="7" spans="1:15" ht="12" customHeight="1">
      <c r="A7" s="202" t="s">
        <v>425</v>
      </c>
      <c r="B7" s="202" t="s">
        <v>425</v>
      </c>
      <c r="C7" s="202">
        <f>C8+C12+C16+C19+C24+C28+C31++C37+C41+C46+C51+C54+C58+C61</f>
        <v>148</v>
      </c>
      <c r="D7" s="202">
        <f>D8+D12+D16+D19+D24+D28+D31++D37+D41+D46+D51+D54+D58+D61</f>
        <v>29109</v>
      </c>
      <c r="E7" s="202"/>
      <c r="F7" s="202"/>
      <c r="G7" s="202"/>
      <c r="H7" s="202"/>
      <c r="I7" s="202">
        <v>5910.6</v>
      </c>
      <c r="J7" s="202">
        <v>3506.35</v>
      </c>
      <c r="K7" s="202">
        <v>88.8</v>
      </c>
      <c r="L7" s="202">
        <v>3417.55</v>
      </c>
      <c r="M7" s="202">
        <v>424.24</v>
      </c>
      <c r="N7" s="202">
        <v>1980.01</v>
      </c>
      <c r="O7" s="25"/>
    </row>
    <row r="8" spans="1:15" ht="12" customHeight="1">
      <c r="A8" s="317" t="s">
        <v>16</v>
      </c>
      <c r="B8" s="202" t="s">
        <v>426</v>
      </c>
      <c r="C8" s="202">
        <f>SUM(C9,C11:C11)</f>
        <v>39</v>
      </c>
      <c r="D8" s="202">
        <f>SUM(D9,D11:D11)</f>
        <v>9120</v>
      </c>
      <c r="E8" s="202"/>
      <c r="F8" s="202"/>
      <c r="G8" s="202"/>
      <c r="H8" s="202"/>
      <c r="I8" s="202">
        <v>1847.4</v>
      </c>
      <c r="J8" s="202">
        <v>1049.23</v>
      </c>
      <c r="K8" s="202">
        <v>23.4</v>
      </c>
      <c r="L8" s="202">
        <v>1025.83</v>
      </c>
      <c r="M8" s="202">
        <v>78.650000000000006</v>
      </c>
      <c r="N8" s="202">
        <v>719.52</v>
      </c>
      <c r="O8" s="25"/>
    </row>
    <row r="9" spans="1:15" ht="12" customHeight="1">
      <c r="A9" s="317"/>
      <c r="B9" s="202" t="s">
        <v>427</v>
      </c>
      <c r="C9" s="202">
        <f>SUM(C10:C10)</f>
        <v>37</v>
      </c>
      <c r="D9" s="202">
        <f>SUM(D10:D10)</f>
        <v>8910</v>
      </c>
      <c r="E9" s="202"/>
      <c r="F9" s="202"/>
      <c r="G9" s="202"/>
      <c r="H9" s="202"/>
      <c r="I9" s="202">
        <v>1804.2</v>
      </c>
      <c r="J9" s="202">
        <v>1024.4100000000001</v>
      </c>
      <c r="K9" s="202">
        <v>22.2</v>
      </c>
      <c r="L9" s="202">
        <v>1002.21</v>
      </c>
      <c r="M9" s="202">
        <v>66.989999999999995</v>
      </c>
      <c r="N9" s="202">
        <v>712.8</v>
      </c>
      <c r="O9" s="25"/>
    </row>
    <row r="10" spans="1:15" ht="12" customHeight="1">
      <c r="A10" s="317"/>
      <c r="B10" s="202" t="s">
        <v>18</v>
      </c>
      <c r="C10" s="202">
        <v>37</v>
      </c>
      <c r="D10" s="202">
        <v>8910</v>
      </c>
      <c r="E10" s="202">
        <v>0.6</v>
      </c>
      <c r="F10" s="202">
        <f>1-E10</f>
        <v>0.4</v>
      </c>
      <c r="G10" s="202">
        <v>0</v>
      </c>
      <c r="H10" s="202">
        <f>1-G10</f>
        <v>1</v>
      </c>
      <c r="I10" s="202">
        <v>1804.2</v>
      </c>
      <c r="J10" s="202">
        <v>1024.4100000000001</v>
      </c>
      <c r="K10" s="202">
        <v>22.2</v>
      </c>
      <c r="L10" s="202">
        <v>1002.21</v>
      </c>
      <c r="M10" s="202">
        <v>66.989999999999995</v>
      </c>
      <c r="N10" s="202">
        <v>712.8</v>
      </c>
      <c r="O10" s="25"/>
    </row>
    <row r="11" spans="1:15" ht="12" customHeight="1">
      <c r="A11" s="317"/>
      <c r="B11" s="202" t="s">
        <v>27</v>
      </c>
      <c r="C11" s="202">
        <v>2</v>
      </c>
      <c r="D11" s="202">
        <v>210</v>
      </c>
      <c r="E11" s="202">
        <v>0.6</v>
      </c>
      <c r="F11" s="202">
        <f>1-E11</f>
        <v>0.4</v>
      </c>
      <c r="G11" s="202">
        <v>0.6</v>
      </c>
      <c r="H11" s="202">
        <f>1-G11</f>
        <v>0.4</v>
      </c>
      <c r="I11" s="202">
        <v>43.2</v>
      </c>
      <c r="J11" s="202">
        <v>24.82</v>
      </c>
      <c r="K11" s="202">
        <v>1.2</v>
      </c>
      <c r="L11" s="202">
        <v>23.62</v>
      </c>
      <c r="M11" s="202">
        <v>11.66</v>
      </c>
      <c r="N11" s="202">
        <v>6.72</v>
      </c>
      <c r="O11" s="25"/>
    </row>
    <row r="12" spans="1:15" ht="12" customHeight="1">
      <c r="A12" s="317" t="s">
        <v>29</v>
      </c>
      <c r="B12" s="202" t="s">
        <v>428</v>
      </c>
      <c r="C12" s="202">
        <f>SUM(C13,C15:C15)</f>
        <v>14</v>
      </c>
      <c r="D12" s="202">
        <f>SUM(D13,D15:D15)</f>
        <v>1497</v>
      </c>
      <c r="E12" s="202"/>
      <c r="F12" s="202"/>
      <c r="G12" s="202"/>
      <c r="H12" s="202"/>
      <c r="I12" s="202">
        <v>307.8</v>
      </c>
      <c r="J12" s="202">
        <v>176.79</v>
      </c>
      <c r="K12" s="202">
        <v>8.4</v>
      </c>
      <c r="L12" s="202">
        <v>168.39</v>
      </c>
      <c r="M12" s="202">
        <v>11.25</v>
      </c>
      <c r="N12" s="202">
        <v>119.76</v>
      </c>
      <c r="O12" s="25"/>
    </row>
    <row r="13" spans="1:15" ht="12" customHeight="1">
      <c r="A13" s="317"/>
      <c r="B13" s="202" t="s">
        <v>427</v>
      </c>
      <c r="C13" s="202">
        <f>C14</f>
        <v>14</v>
      </c>
      <c r="D13" s="202">
        <f>D14</f>
        <v>1497</v>
      </c>
      <c r="E13" s="202"/>
      <c r="F13" s="202"/>
      <c r="G13" s="202"/>
      <c r="H13" s="202"/>
      <c r="I13" s="202">
        <v>307.8</v>
      </c>
      <c r="J13" s="202">
        <v>176.79</v>
      </c>
      <c r="K13" s="202">
        <v>8.4</v>
      </c>
      <c r="L13" s="202">
        <v>168.39</v>
      </c>
      <c r="M13" s="202">
        <v>11.25</v>
      </c>
      <c r="N13" s="202">
        <v>119.76</v>
      </c>
      <c r="O13" s="25"/>
    </row>
    <row r="14" spans="1:15" ht="12" customHeight="1">
      <c r="A14" s="317"/>
      <c r="B14" s="202" t="s">
        <v>31</v>
      </c>
      <c r="C14" s="202">
        <v>14</v>
      </c>
      <c r="D14" s="202">
        <v>1497</v>
      </c>
      <c r="E14" s="202">
        <v>0.6</v>
      </c>
      <c r="F14" s="202">
        <f>1-E14</f>
        <v>0.4</v>
      </c>
      <c r="G14" s="202">
        <v>0</v>
      </c>
      <c r="H14" s="202">
        <f>1-G14</f>
        <v>1</v>
      </c>
      <c r="I14" s="202">
        <v>307.8</v>
      </c>
      <c r="J14" s="202">
        <v>176.79</v>
      </c>
      <c r="K14" s="202">
        <v>8.4</v>
      </c>
      <c r="L14" s="202">
        <v>168.39</v>
      </c>
      <c r="M14" s="202">
        <v>11.25</v>
      </c>
      <c r="N14" s="202">
        <v>119.76</v>
      </c>
      <c r="O14" s="25"/>
    </row>
    <row r="15" spans="1:15" ht="12" customHeight="1">
      <c r="A15" s="317"/>
      <c r="B15" s="202" t="s">
        <v>36</v>
      </c>
      <c r="C15" s="202"/>
      <c r="D15" s="202">
        <v>0</v>
      </c>
      <c r="E15" s="202">
        <v>0.6</v>
      </c>
      <c r="F15" s="202">
        <f>1-E15</f>
        <v>0.4</v>
      </c>
      <c r="G15" s="202">
        <v>0.65</v>
      </c>
      <c r="H15" s="202">
        <f>1-G15</f>
        <v>0.35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5"/>
    </row>
    <row r="16" spans="1:15" ht="12" customHeight="1">
      <c r="A16" s="317" t="s">
        <v>41</v>
      </c>
      <c r="B16" s="202" t="s">
        <v>429</v>
      </c>
      <c r="C16" s="202">
        <f>C17</f>
        <v>8</v>
      </c>
      <c r="D16" s="202">
        <f>D17</f>
        <v>1022</v>
      </c>
      <c r="E16" s="202"/>
      <c r="F16" s="202"/>
      <c r="G16" s="202"/>
      <c r="H16" s="202"/>
      <c r="I16" s="202">
        <v>209.2</v>
      </c>
      <c r="J16" s="202">
        <v>119.76</v>
      </c>
      <c r="K16" s="202">
        <v>4.8</v>
      </c>
      <c r="L16" s="202">
        <v>114.96</v>
      </c>
      <c r="M16" s="202">
        <v>7.6800000000000201</v>
      </c>
      <c r="N16" s="202">
        <v>81.760000000000005</v>
      </c>
      <c r="O16" s="25"/>
    </row>
    <row r="17" spans="1:15" ht="12" customHeight="1">
      <c r="A17" s="317"/>
      <c r="B17" s="202" t="s">
        <v>427</v>
      </c>
      <c r="C17" s="202">
        <f>SUM(C18:C18)</f>
        <v>8</v>
      </c>
      <c r="D17" s="202">
        <f>SUM(D18:D18)</f>
        <v>1022</v>
      </c>
      <c r="E17" s="202"/>
      <c r="F17" s="202"/>
      <c r="G17" s="202"/>
      <c r="H17" s="202"/>
      <c r="I17" s="202">
        <v>209.2</v>
      </c>
      <c r="J17" s="202">
        <v>119.76</v>
      </c>
      <c r="K17" s="202">
        <v>4.8</v>
      </c>
      <c r="L17" s="202">
        <v>114.96</v>
      </c>
      <c r="M17" s="202">
        <v>7.6800000000000201</v>
      </c>
      <c r="N17" s="202">
        <v>81.760000000000005</v>
      </c>
      <c r="O17" s="25"/>
    </row>
    <row r="18" spans="1:15" ht="12" customHeight="1">
      <c r="A18" s="317"/>
      <c r="B18" s="202" t="s">
        <v>43</v>
      </c>
      <c r="C18" s="202">
        <v>8</v>
      </c>
      <c r="D18" s="202">
        <v>1022</v>
      </c>
      <c r="E18" s="202">
        <v>0.6</v>
      </c>
      <c r="F18" s="202">
        <f>1-E18</f>
        <v>0.4</v>
      </c>
      <c r="G18" s="202">
        <v>0</v>
      </c>
      <c r="H18" s="202">
        <f>1-G18</f>
        <v>1</v>
      </c>
      <c r="I18" s="202">
        <v>209.2</v>
      </c>
      <c r="J18" s="202">
        <v>119.76</v>
      </c>
      <c r="K18" s="202">
        <v>4.8</v>
      </c>
      <c r="L18" s="202">
        <v>114.96</v>
      </c>
      <c r="M18" s="202">
        <v>7.6800000000000201</v>
      </c>
      <c r="N18" s="202">
        <v>81.760000000000005</v>
      </c>
      <c r="O18" s="25"/>
    </row>
    <row r="19" spans="1:15" ht="21" customHeight="1">
      <c r="A19" s="317" t="s">
        <v>49</v>
      </c>
      <c r="B19" s="202" t="s">
        <v>430</v>
      </c>
      <c r="C19" s="202">
        <f>SUM(C20,C22:C23)</f>
        <v>15</v>
      </c>
      <c r="D19" s="202">
        <f>SUM(D20,D22:D23)</f>
        <v>2154</v>
      </c>
      <c r="E19" s="202"/>
      <c r="F19" s="202"/>
      <c r="G19" s="202"/>
      <c r="H19" s="202"/>
      <c r="I19" s="202">
        <v>439.8</v>
      </c>
      <c r="J19" s="202">
        <v>251.28</v>
      </c>
      <c r="K19" s="202">
        <v>9</v>
      </c>
      <c r="L19" s="202">
        <v>242.28</v>
      </c>
      <c r="M19" s="202">
        <v>40.26</v>
      </c>
      <c r="N19" s="202">
        <v>148.26</v>
      </c>
      <c r="O19" s="25"/>
    </row>
    <row r="20" spans="1:15" ht="18" customHeight="1">
      <c r="A20" s="317"/>
      <c r="B20" s="202" t="s">
        <v>427</v>
      </c>
      <c r="C20" s="202">
        <f>SUM(C21:C21)</f>
        <v>10</v>
      </c>
      <c r="D20" s="202">
        <f>SUM(D21:D21)</f>
        <v>1753</v>
      </c>
      <c r="E20" s="202"/>
      <c r="F20" s="202"/>
      <c r="G20" s="202"/>
      <c r="H20" s="202"/>
      <c r="I20" s="202">
        <v>356.6</v>
      </c>
      <c r="J20" s="202">
        <v>203.18</v>
      </c>
      <c r="K20" s="202">
        <v>6</v>
      </c>
      <c r="L20" s="202">
        <v>197.18</v>
      </c>
      <c r="M20" s="202">
        <v>13.18</v>
      </c>
      <c r="N20" s="202">
        <v>140.24</v>
      </c>
      <c r="O20" s="25"/>
    </row>
    <row r="21" spans="1:15" ht="12" customHeight="1">
      <c r="A21" s="317"/>
      <c r="B21" s="202" t="s">
        <v>51</v>
      </c>
      <c r="C21" s="202">
        <v>10</v>
      </c>
      <c r="D21" s="202">
        <v>1753</v>
      </c>
      <c r="E21" s="202">
        <v>0.6</v>
      </c>
      <c r="F21" s="202">
        <f>1-E21</f>
        <v>0.4</v>
      </c>
      <c r="G21" s="202">
        <v>0</v>
      </c>
      <c r="H21" s="202">
        <f>1-G21</f>
        <v>1</v>
      </c>
      <c r="I21" s="202">
        <v>356.6</v>
      </c>
      <c r="J21" s="202">
        <v>203.18</v>
      </c>
      <c r="K21" s="202">
        <v>6</v>
      </c>
      <c r="L21" s="202">
        <v>197.18</v>
      </c>
      <c r="M21" s="202">
        <v>13.18</v>
      </c>
      <c r="N21" s="202">
        <v>140.24</v>
      </c>
      <c r="O21" s="25"/>
    </row>
    <row r="22" spans="1:15" ht="12" customHeight="1">
      <c r="A22" s="317"/>
      <c r="B22" s="202" t="s">
        <v>58</v>
      </c>
      <c r="C22" s="202">
        <v>3</v>
      </c>
      <c r="D22" s="202">
        <v>190</v>
      </c>
      <c r="E22" s="202">
        <v>0.6</v>
      </c>
      <c r="F22" s="202">
        <f>1-E22</f>
        <v>0.4</v>
      </c>
      <c r="G22" s="202">
        <v>0.75</v>
      </c>
      <c r="H22" s="202">
        <f>1-G22</f>
        <v>0.25</v>
      </c>
      <c r="I22" s="202">
        <v>39.799999999999997</v>
      </c>
      <c r="J22" s="202">
        <v>23.17</v>
      </c>
      <c r="K22" s="202">
        <v>1.8</v>
      </c>
      <c r="L22" s="202">
        <v>21.37</v>
      </c>
      <c r="M22" s="202">
        <v>12.83</v>
      </c>
      <c r="N22" s="202">
        <v>3.8</v>
      </c>
      <c r="O22" s="25"/>
    </row>
    <row r="23" spans="1:15" ht="12" customHeight="1">
      <c r="A23" s="317"/>
      <c r="B23" s="202" t="s">
        <v>57</v>
      </c>
      <c r="C23" s="202">
        <v>2</v>
      </c>
      <c r="D23" s="202">
        <v>211</v>
      </c>
      <c r="E23" s="202">
        <v>0.6</v>
      </c>
      <c r="F23" s="202">
        <f>1-E23</f>
        <v>0.4</v>
      </c>
      <c r="G23" s="202">
        <v>0.75</v>
      </c>
      <c r="H23" s="202">
        <f>1-G23</f>
        <v>0.25</v>
      </c>
      <c r="I23" s="202">
        <v>43.4</v>
      </c>
      <c r="J23" s="202">
        <v>24.93</v>
      </c>
      <c r="K23" s="202">
        <v>1.2</v>
      </c>
      <c r="L23" s="202">
        <v>23.73</v>
      </c>
      <c r="M23" s="202">
        <v>14.25</v>
      </c>
      <c r="N23" s="202">
        <v>4.22</v>
      </c>
      <c r="O23" s="25"/>
    </row>
    <row r="24" spans="1:15" ht="18" customHeight="1">
      <c r="A24" s="317" t="s">
        <v>64</v>
      </c>
      <c r="B24" s="202" t="s">
        <v>431</v>
      </c>
      <c r="C24" s="202">
        <f>SUM(C25,C27:C27)</f>
        <v>12</v>
      </c>
      <c r="D24" s="202">
        <f>SUM(D25,D27:D27)</f>
        <v>3978</v>
      </c>
      <c r="E24" s="202"/>
      <c r="F24" s="202"/>
      <c r="G24" s="202"/>
      <c r="H24" s="202"/>
      <c r="I24" s="202">
        <v>802.8</v>
      </c>
      <c r="J24" s="202">
        <v>454.66</v>
      </c>
      <c r="K24" s="202">
        <v>7.2</v>
      </c>
      <c r="L24" s="202">
        <v>447.46</v>
      </c>
      <c r="M24" s="202">
        <v>80.08</v>
      </c>
      <c r="N24" s="202">
        <v>268.06</v>
      </c>
      <c r="O24" s="25"/>
    </row>
    <row r="25" spans="1:15" ht="14.1" customHeight="1">
      <c r="A25" s="317"/>
      <c r="B25" s="202" t="s">
        <v>427</v>
      </c>
      <c r="C25" s="202">
        <f>C26</f>
        <v>11</v>
      </c>
      <c r="D25" s="202">
        <f>D26</f>
        <v>3194</v>
      </c>
      <c r="E25" s="202"/>
      <c r="F25" s="202"/>
      <c r="G25" s="202"/>
      <c r="H25" s="202"/>
      <c r="I25" s="202">
        <v>645.4</v>
      </c>
      <c r="J25" s="202">
        <v>365.87</v>
      </c>
      <c r="K25" s="202">
        <v>6.6</v>
      </c>
      <c r="L25" s="202">
        <v>359.27</v>
      </c>
      <c r="M25" s="202">
        <v>24.01</v>
      </c>
      <c r="N25" s="202">
        <v>255.52</v>
      </c>
      <c r="O25" s="25"/>
    </row>
    <row r="26" spans="1:15" ht="12" customHeight="1">
      <c r="A26" s="317"/>
      <c r="B26" s="202" t="s">
        <v>66</v>
      </c>
      <c r="C26" s="202">
        <v>11</v>
      </c>
      <c r="D26" s="202">
        <v>3194</v>
      </c>
      <c r="E26" s="202">
        <v>0.6</v>
      </c>
      <c r="F26" s="202">
        <f>1-E26</f>
        <v>0.4</v>
      </c>
      <c r="G26" s="202">
        <v>0</v>
      </c>
      <c r="H26" s="202">
        <f>1-G26</f>
        <v>1</v>
      </c>
      <c r="I26" s="202">
        <v>645.4</v>
      </c>
      <c r="J26" s="202">
        <v>365.87</v>
      </c>
      <c r="K26" s="202">
        <v>6.6</v>
      </c>
      <c r="L26" s="202">
        <v>359.27</v>
      </c>
      <c r="M26" s="202">
        <v>24.01</v>
      </c>
      <c r="N26" s="202">
        <v>255.52</v>
      </c>
      <c r="O26" s="25"/>
    </row>
    <row r="27" spans="1:15" ht="12" customHeight="1">
      <c r="A27" s="317"/>
      <c r="B27" s="202" t="s">
        <v>73</v>
      </c>
      <c r="C27" s="202">
        <v>1</v>
      </c>
      <c r="D27" s="202">
        <v>784</v>
      </c>
      <c r="E27" s="202">
        <v>0.6</v>
      </c>
      <c r="F27" s="202">
        <f>1-E27</f>
        <v>0.4</v>
      </c>
      <c r="G27" s="202">
        <v>0.8</v>
      </c>
      <c r="H27" s="202">
        <f>1-G27</f>
        <v>0.19999999999999996</v>
      </c>
      <c r="I27" s="202">
        <v>157.4</v>
      </c>
      <c r="J27" s="202">
        <v>88.79</v>
      </c>
      <c r="K27" s="202">
        <v>0.6</v>
      </c>
      <c r="L27" s="202">
        <v>88.19</v>
      </c>
      <c r="M27" s="202">
        <v>56.07</v>
      </c>
      <c r="N27" s="202">
        <v>12.54</v>
      </c>
      <c r="O27" s="25"/>
    </row>
    <row r="28" spans="1:15" ht="12" customHeight="1">
      <c r="A28" s="317" t="s">
        <v>79</v>
      </c>
      <c r="B28" s="202" t="s">
        <v>432</v>
      </c>
      <c r="C28" s="202">
        <f>SUM(C30:C30)</f>
        <v>6</v>
      </c>
      <c r="D28" s="202">
        <f>SUM(D30:D30)</f>
        <v>429</v>
      </c>
      <c r="E28" s="202"/>
      <c r="F28" s="202"/>
      <c r="G28" s="202"/>
      <c r="H28" s="202"/>
      <c r="I28" s="202">
        <v>89.4</v>
      </c>
      <c r="J28" s="202">
        <v>51.86</v>
      </c>
      <c r="K28" s="202">
        <v>3.6</v>
      </c>
      <c r="L28" s="202">
        <v>48.26</v>
      </c>
      <c r="M28" s="202">
        <v>3.21999999999999</v>
      </c>
      <c r="N28" s="202">
        <v>34.32</v>
      </c>
      <c r="O28" s="25"/>
    </row>
    <row r="29" spans="1:15" ht="12" customHeight="1">
      <c r="A29" s="317"/>
      <c r="B29" s="202" t="s">
        <v>427</v>
      </c>
      <c r="C29" s="202">
        <f>SUM(C30:C30)</f>
        <v>6</v>
      </c>
      <c r="D29" s="202">
        <f>SUM(D30:D30)</f>
        <v>429</v>
      </c>
      <c r="E29" s="202"/>
      <c r="F29" s="202"/>
      <c r="G29" s="202"/>
      <c r="H29" s="202"/>
      <c r="I29" s="202">
        <v>89.4</v>
      </c>
      <c r="J29" s="202">
        <v>51.86</v>
      </c>
      <c r="K29" s="202">
        <v>3.6</v>
      </c>
      <c r="L29" s="202">
        <v>48.26</v>
      </c>
      <c r="M29" s="202">
        <v>3.21999999999999</v>
      </c>
      <c r="N29" s="202">
        <v>34.32</v>
      </c>
      <c r="O29" s="25"/>
    </row>
    <row r="30" spans="1:15" ht="12" customHeight="1">
      <c r="A30" s="317"/>
      <c r="B30" s="202" t="s">
        <v>81</v>
      </c>
      <c r="C30" s="202">
        <v>6</v>
      </c>
      <c r="D30" s="202">
        <v>429</v>
      </c>
      <c r="E30" s="202">
        <v>0.6</v>
      </c>
      <c r="F30" s="202">
        <f>1-E30</f>
        <v>0.4</v>
      </c>
      <c r="G30" s="202">
        <v>0</v>
      </c>
      <c r="H30" s="202">
        <f>1-G30</f>
        <v>1</v>
      </c>
      <c r="I30" s="202">
        <v>89.4</v>
      </c>
      <c r="J30" s="202">
        <v>51.86</v>
      </c>
      <c r="K30" s="202">
        <v>3.6</v>
      </c>
      <c r="L30" s="202">
        <v>48.26</v>
      </c>
      <c r="M30" s="202">
        <v>3.21999999999999</v>
      </c>
      <c r="N30" s="202">
        <v>34.32</v>
      </c>
      <c r="O30" s="25"/>
    </row>
    <row r="31" spans="1:15" ht="12" customHeight="1">
      <c r="A31" s="317" t="s">
        <v>92</v>
      </c>
      <c r="B31" s="202" t="s">
        <v>433</v>
      </c>
      <c r="C31" s="202">
        <f>SUM(C32,C34:C36)</f>
        <v>7</v>
      </c>
      <c r="D31" s="202">
        <f>SUM(D32,D34:D36)</f>
        <v>922</v>
      </c>
      <c r="E31" s="202"/>
      <c r="F31" s="202"/>
      <c r="G31" s="202"/>
      <c r="H31" s="202"/>
      <c r="I31" s="202">
        <v>188.6</v>
      </c>
      <c r="J31" s="202">
        <v>115.86</v>
      </c>
      <c r="K31" s="202">
        <v>4.2</v>
      </c>
      <c r="L31" s="202">
        <v>111.66</v>
      </c>
      <c r="M31" s="202">
        <v>22.86</v>
      </c>
      <c r="N31" s="202">
        <v>49.88</v>
      </c>
      <c r="O31" s="25"/>
    </row>
    <row r="32" spans="1:15" ht="12" customHeight="1">
      <c r="A32" s="317"/>
      <c r="B32" s="202" t="s">
        <v>427</v>
      </c>
      <c r="C32" s="202">
        <f>SUM(C33:C33)</f>
        <v>4</v>
      </c>
      <c r="D32" s="202">
        <f>SUM(D33:D33)</f>
        <v>541</v>
      </c>
      <c r="E32" s="202"/>
      <c r="F32" s="202"/>
      <c r="G32" s="202"/>
      <c r="H32" s="202"/>
      <c r="I32" s="202">
        <v>110.6</v>
      </c>
      <c r="J32" s="202">
        <v>63.25</v>
      </c>
      <c r="K32" s="202">
        <v>2.4</v>
      </c>
      <c r="L32" s="202">
        <v>60.85</v>
      </c>
      <c r="M32" s="202">
        <v>4.0700000000000101</v>
      </c>
      <c r="N32" s="202">
        <v>43.28</v>
      </c>
      <c r="O32" s="25"/>
    </row>
    <row r="33" spans="1:15" ht="12" customHeight="1">
      <c r="A33" s="317"/>
      <c r="B33" s="202" t="s">
        <v>94</v>
      </c>
      <c r="C33" s="202">
        <v>4</v>
      </c>
      <c r="D33" s="202">
        <v>541</v>
      </c>
      <c r="E33" s="202">
        <v>0.6</v>
      </c>
      <c r="F33" s="202">
        <f>1-E33</f>
        <v>0.4</v>
      </c>
      <c r="G33" s="202">
        <v>0</v>
      </c>
      <c r="H33" s="202">
        <f>1-G33</f>
        <v>1</v>
      </c>
      <c r="I33" s="202">
        <v>110.6</v>
      </c>
      <c r="J33" s="202">
        <v>63.25</v>
      </c>
      <c r="K33" s="202">
        <v>2.4</v>
      </c>
      <c r="L33" s="202">
        <v>60.85</v>
      </c>
      <c r="M33" s="202">
        <v>4.0700000000000101</v>
      </c>
      <c r="N33" s="202">
        <v>43.28</v>
      </c>
      <c r="O33" s="25"/>
    </row>
    <row r="34" spans="1:15" ht="12" customHeight="1">
      <c r="A34" s="317"/>
      <c r="B34" s="202" t="s">
        <v>101</v>
      </c>
      <c r="C34" s="202">
        <v>0</v>
      </c>
      <c r="D34" s="202">
        <v>12</v>
      </c>
      <c r="E34" s="202">
        <v>0.8</v>
      </c>
      <c r="F34" s="202">
        <f>1-E34</f>
        <v>0.19999999999999996</v>
      </c>
      <c r="G34" s="202">
        <v>0.7</v>
      </c>
      <c r="H34" s="202">
        <f>1-G34</f>
        <v>0.30000000000000004</v>
      </c>
      <c r="I34" s="202">
        <v>2.4</v>
      </c>
      <c r="J34" s="202">
        <v>1.8</v>
      </c>
      <c r="K34" s="202">
        <v>0</v>
      </c>
      <c r="L34" s="202">
        <v>1.8</v>
      </c>
      <c r="M34" s="202">
        <v>0.46</v>
      </c>
      <c r="N34" s="202">
        <v>0.14000000000000001</v>
      </c>
      <c r="O34" s="25"/>
    </row>
    <row r="35" spans="1:15" ht="12" customHeight="1">
      <c r="A35" s="317"/>
      <c r="B35" s="202" t="s">
        <v>104</v>
      </c>
      <c r="C35" s="202">
        <v>1</v>
      </c>
      <c r="D35" s="202">
        <v>200</v>
      </c>
      <c r="E35" s="202">
        <v>0.8</v>
      </c>
      <c r="F35" s="202">
        <f>1-E35</f>
        <v>0.19999999999999996</v>
      </c>
      <c r="G35" s="202">
        <v>0.7</v>
      </c>
      <c r="H35" s="202">
        <f>1-G35</f>
        <v>0.30000000000000004</v>
      </c>
      <c r="I35" s="202">
        <v>40.6</v>
      </c>
      <c r="J35" s="202">
        <v>30.6</v>
      </c>
      <c r="K35" s="202">
        <v>0.6</v>
      </c>
      <c r="L35" s="202">
        <v>30</v>
      </c>
      <c r="M35" s="202">
        <v>7.6</v>
      </c>
      <c r="N35" s="202">
        <v>2.4</v>
      </c>
      <c r="O35" s="25"/>
    </row>
    <row r="36" spans="1:15" ht="12" customHeight="1">
      <c r="A36" s="317"/>
      <c r="B36" s="202" t="s">
        <v>106</v>
      </c>
      <c r="C36" s="202">
        <v>2</v>
      </c>
      <c r="D36" s="202">
        <v>169</v>
      </c>
      <c r="E36" s="202">
        <v>0.6</v>
      </c>
      <c r="F36" s="202">
        <f>1-E36</f>
        <v>0.4</v>
      </c>
      <c r="G36" s="202">
        <v>0.7</v>
      </c>
      <c r="H36" s="202">
        <f>1-G36</f>
        <v>0.30000000000000004</v>
      </c>
      <c r="I36" s="202">
        <v>35</v>
      </c>
      <c r="J36" s="202">
        <v>20.21</v>
      </c>
      <c r="K36" s="202">
        <v>1.2</v>
      </c>
      <c r="L36" s="202">
        <v>19.010000000000002</v>
      </c>
      <c r="M36" s="202">
        <v>10.73</v>
      </c>
      <c r="N36" s="202">
        <v>4.0599999999999996</v>
      </c>
      <c r="O36" s="25"/>
    </row>
    <row r="37" spans="1:15" ht="12" customHeight="1">
      <c r="A37" s="317" t="s">
        <v>108</v>
      </c>
      <c r="B37" s="202" t="s">
        <v>434</v>
      </c>
      <c r="C37" s="202">
        <f>SUM(C39:C40)</f>
        <v>3</v>
      </c>
      <c r="D37" s="202">
        <f>SUM(D39:D40)</f>
        <v>1264</v>
      </c>
      <c r="E37" s="202"/>
      <c r="F37" s="202"/>
      <c r="G37" s="202"/>
      <c r="H37" s="202"/>
      <c r="I37" s="202">
        <v>254.6</v>
      </c>
      <c r="J37" s="202">
        <v>145.66999999999999</v>
      </c>
      <c r="K37" s="202">
        <v>1.8</v>
      </c>
      <c r="L37" s="202">
        <v>143.87</v>
      </c>
      <c r="M37" s="202">
        <v>10.69</v>
      </c>
      <c r="N37" s="202">
        <v>98.24</v>
      </c>
      <c r="O37" s="25"/>
    </row>
    <row r="38" spans="1:15" ht="12" customHeight="1">
      <c r="A38" s="317"/>
      <c r="B38" s="202" t="s">
        <v>427</v>
      </c>
      <c r="C38" s="202">
        <f>SUM(C39:C40)</f>
        <v>3</v>
      </c>
      <c r="D38" s="202">
        <f>SUM(D39:D40)</f>
        <v>1264</v>
      </c>
      <c r="E38" s="202"/>
      <c r="F38" s="202"/>
      <c r="G38" s="202"/>
      <c r="H38" s="202"/>
      <c r="I38" s="202">
        <v>254.6</v>
      </c>
      <c r="J38" s="202">
        <v>145.66999999999999</v>
      </c>
      <c r="K38" s="202">
        <v>1.8</v>
      </c>
      <c r="L38" s="202">
        <v>143.87</v>
      </c>
      <c r="M38" s="202">
        <v>10.69</v>
      </c>
      <c r="N38" s="202">
        <v>98.24</v>
      </c>
      <c r="O38" s="25"/>
    </row>
    <row r="39" spans="1:15" ht="12" customHeight="1">
      <c r="A39" s="317"/>
      <c r="B39" s="202" t="s">
        <v>110</v>
      </c>
      <c r="C39" s="202">
        <v>3</v>
      </c>
      <c r="D39" s="202">
        <v>1219</v>
      </c>
      <c r="E39" s="202">
        <v>0.6</v>
      </c>
      <c r="F39" s="202">
        <f>1-E39</f>
        <v>0.4</v>
      </c>
      <c r="G39" s="202">
        <v>0</v>
      </c>
      <c r="H39" s="202">
        <f>1-G39</f>
        <v>1</v>
      </c>
      <c r="I39" s="202">
        <v>245.6</v>
      </c>
      <c r="J39" s="202">
        <v>138.91999999999999</v>
      </c>
      <c r="K39" s="202">
        <v>1.8</v>
      </c>
      <c r="L39" s="202">
        <v>137.12</v>
      </c>
      <c r="M39" s="202">
        <v>9.16</v>
      </c>
      <c r="N39" s="202">
        <v>97.52</v>
      </c>
      <c r="O39" s="25"/>
    </row>
    <row r="40" spans="1:15" ht="12" customHeight="1">
      <c r="A40" s="317"/>
      <c r="B40" s="202" t="s">
        <v>111</v>
      </c>
      <c r="C40" s="202"/>
      <c r="D40" s="202">
        <v>45</v>
      </c>
      <c r="E40" s="202">
        <v>0.8</v>
      </c>
      <c r="F40" s="202">
        <f>1-E40</f>
        <v>0.19999999999999996</v>
      </c>
      <c r="G40" s="202">
        <v>0.6</v>
      </c>
      <c r="H40" s="202">
        <f>1-G40</f>
        <v>0.4</v>
      </c>
      <c r="I40" s="202">
        <v>9</v>
      </c>
      <c r="J40" s="202">
        <v>6.75</v>
      </c>
      <c r="K40" s="202">
        <v>0</v>
      </c>
      <c r="L40" s="202">
        <v>6.75</v>
      </c>
      <c r="M40" s="202">
        <v>1.53</v>
      </c>
      <c r="N40" s="202">
        <v>0.72</v>
      </c>
      <c r="O40" s="25"/>
    </row>
    <row r="41" spans="1:15" ht="12" customHeight="1">
      <c r="A41" s="317" t="s">
        <v>115</v>
      </c>
      <c r="B41" s="202" t="s">
        <v>435</v>
      </c>
      <c r="C41" s="202">
        <f>SUM(C42,C44:C45)</f>
        <v>4</v>
      </c>
      <c r="D41" s="202">
        <f>SUM(D42,D44:D45)</f>
        <v>943</v>
      </c>
      <c r="E41" s="202"/>
      <c r="F41" s="202"/>
      <c r="G41" s="202"/>
      <c r="H41" s="202"/>
      <c r="I41" s="202">
        <v>191</v>
      </c>
      <c r="J41" s="202">
        <v>113.46</v>
      </c>
      <c r="K41" s="202">
        <v>2.4</v>
      </c>
      <c r="L41" s="202">
        <v>111.06</v>
      </c>
      <c r="M41" s="202">
        <v>11.64</v>
      </c>
      <c r="N41" s="202">
        <v>65.900000000000006</v>
      </c>
      <c r="O41" s="25"/>
    </row>
    <row r="42" spans="1:15" ht="12" customHeight="1">
      <c r="A42" s="317"/>
      <c r="B42" s="202" t="s">
        <v>427</v>
      </c>
      <c r="C42" s="202">
        <f>SUM(C43:C43)</f>
        <v>4</v>
      </c>
      <c r="D42" s="202">
        <f>SUM(D43:D43)</f>
        <v>810</v>
      </c>
      <c r="E42" s="202"/>
      <c r="F42" s="202"/>
      <c r="G42" s="202"/>
      <c r="H42" s="202"/>
      <c r="I42" s="202">
        <v>164.4</v>
      </c>
      <c r="J42" s="202">
        <v>93.51</v>
      </c>
      <c r="K42" s="202">
        <v>2.4</v>
      </c>
      <c r="L42" s="202">
        <v>91.11</v>
      </c>
      <c r="M42" s="202">
        <v>6.09</v>
      </c>
      <c r="N42" s="202">
        <v>64.8</v>
      </c>
      <c r="O42" s="25"/>
    </row>
    <row r="43" spans="1:15" ht="12" customHeight="1">
      <c r="A43" s="317"/>
      <c r="B43" s="202" t="s">
        <v>117</v>
      </c>
      <c r="C43" s="202">
        <v>4</v>
      </c>
      <c r="D43" s="202">
        <v>810</v>
      </c>
      <c r="E43" s="202">
        <v>0.6</v>
      </c>
      <c r="F43" s="202">
        <f>1-E43</f>
        <v>0.4</v>
      </c>
      <c r="G43" s="202">
        <v>0</v>
      </c>
      <c r="H43" s="202">
        <f>1-G43</f>
        <v>1</v>
      </c>
      <c r="I43" s="202">
        <v>164.4</v>
      </c>
      <c r="J43" s="202">
        <v>93.51</v>
      </c>
      <c r="K43" s="202">
        <v>2.4</v>
      </c>
      <c r="L43" s="202">
        <v>91.11</v>
      </c>
      <c r="M43" s="202">
        <v>6.09</v>
      </c>
      <c r="N43" s="202">
        <v>64.8</v>
      </c>
      <c r="O43" s="25"/>
    </row>
    <row r="44" spans="1:15" ht="12" customHeight="1">
      <c r="A44" s="317"/>
      <c r="B44" s="202" t="s">
        <v>121</v>
      </c>
      <c r="C44" s="202">
        <v>0</v>
      </c>
      <c r="D44" s="202">
        <v>10</v>
      </c>
      <c r="E44" s="202">
        <v>0.8</v>
      </c>
      <c r="F44" s="202">
        <f>1-E44</f>
        <v>0.19999999999999996</v>
      </c>
      <c r="G44" s="202">
        <v>0.7</v>
      </c>
      <c r="H44" s="202">
        <f>1-G44</f>
        <v>0.30000000000000004</v>
      </c>
      <c r="I44" s="202">
        <v>2</v>
      </c>
      <c r="J44" s="202">
        <v>1.5</v>
      </c>
      <c r="K44" s="202">
        <v>0</v>
      </c>
      <c r="L44" s="202">
        <v>1.5</v>
      </c>
      <c r="M44" s="202">
        <v>0.38</v>
      </c>
      <c r="N44" s="202">
        <v>0.12</v>
      </c>
      <c r="O44" s="25"/>
    </row>
    <row r="45" spans="1:15" ht="12" customHeight="1">
      <c r="A45" s="317"/>
      <c r="B45" s="202" t="s">
        <v>124</v>
      </c>
      <c r="C45" s="202">
        <v>0</v>
      </c>
      <c r="D45" s="202">
        <v>123</v>
      </c>
      <c r="E45" s="202">
        <v>0.8</v>
      </c>
      <c r="F45" s="202">
        <f>1-E45</f>
        <v>0.19999999999999996</v>
      </c>
      <c r="G45" s="202">
        <v>0.8</v>
      </c>
      <c r="H45" s="202">
        <f>1-G45</f>
        <v>0.19999999999999996</v>
      </c>
      <c r="I45" s="202">
        <v>24.6</v>
      </c>
      <c r="J45" s="202">
        <v>18.45</v>
      </c>
      <c r="K45" s="202">
        <v>0</v>
      </c>
      <c r="L45" s="202">
        <v>18.45</v>
      </c>
      <c r="M45" s="202">
        <v>5.17</v>
      </c>
      <c r="N45" s="202">
        <v>0.98000000000000198</v>
      </c>
      <c r="O45" s="25"/>
    </row>
    <row r="46" spans="1:15" ht="12" customHeight="1">
      <c r="A46" s="317" t="s">
        <v>125</v>
      </c>
      <c r="B46" s="202" t="s">
        <v>436</v>
      </c>
      <c r="C46" s="202">
        <f>SUM(C47,C49:C50)</f>
        <v>14</v>
      </c>
      <c r="D46" s="202">
        <f>SUM(D47,D49:D50)</f>
        <v>1025</v>
      </c>
      <c r="E46" s="202"/>
      <c r="F46" s="202"/>
      <c r="G46" s="202"/>
      <c r="H46" s="202"/>
      <c r="I46" s="202">
        <v>213.4</v>
      </c>
      <c r="J46" s="202">
        <v>134.94999999999999</v>
      </c>
      <c r="K46" s="202">
        <v>8.4</v>
      </c>
      <c r="L46" s="202">
        <v>126.55</v>
      </c>
      <c r="M46" s="202">
        <v>18.05</v>
      </c>
      <c r="N46" s="202">
        <v>60.4</v>
      </c>
      <c r="O46" s="25"/>
    </row>
    <row r="47" spans="1:15" ht="12" customHeight="1">
      <c r="A47" s="317"/>
      <c r="B47" s="202" t="s">
        <v>427</v>
      </c>
      <c r="C47" s="202">
        <f>SUM(C48:C48)</f>
        <v>9</v>
      </c>
      <c r="D47" s="202">
        <f>SUM(D48:D48)</f>
        <v>725</v>
      </c>
      <c r="E47" s="202"/>
      <c r="F47" s="202"/>
      <c r="G47" s="202"/>
      <c r="H47" s="202"/>
      <c r="I47" s="202">
        <v>150.4</v>
      </c>
      <c r="J47" s="202">
        <v>86.95</v>
      </c>
      <c r="K47" s="202">
        <v>5.4</v>
      </c>
      <c r="L47" s="202">
        <v>81.55</v>
      </c>
      <c r="M47" s="202">
        <v>5.45</v>
      </c>
      <c r="N47" s="202">
        <v>58</v>
      </c>
      <c r="O47" s="25"/>
    </row>
    <row r="48" spans="1:15" ht="12" customHeight="1">
      <c r="A48" s="317"/>
      <c r="B48" s="202" t="s">
        <v>127</v>
      </c>
      <c r="C48" s="202">
        <v>9</v>
      </c>
      <c r="D48" s="202">
        <v>725</v>
      </c>
      <c r="E48" s="202">
        <v>0.6</v>
      </c>
      <c r="F48" s="202">
        <f>1-E48</f>
        <v>0.4</v>
      </c>
      <c r="G48" s="202">
        <v>0</v>
      </c>
      <c r="H48" s="202">
        <f>1-G48</f>
        <v>1</v>
      </c>
      <c r="I48" s="202">
        <v>150.4</v>
      </c>
      <c r="J48" s="202">
        <v>86.95</v>
      </c>
      <c r="K48" s="202">
        <v>5.4</v>
      </c>
      <c r="L48" s="202">
        <v>81.55</v>
      </c>
      <c r="M48" s="202">
        <v>5.45</v>
      </c>
      <c r="N48" s="202">
        <v>58</v>
      </c>
      <c r="O48" s="25"/>
    </row>
    <row r="49" spans="1:15" ht="18.75" customHeight="1">
      <c r="A49" s="317"/>
      <c r="B49" s="202" t="s">
        <v>133</v>
      </c>
      <c r="C49" s="202">
        <v>4</v>
      </c>
      <c r="D49" s="202">
        <v>128</v>
      </c>
      <c r="E49" s="202">
        <v>0.8</v>
      </c>
      <c r="F49" s="202">
        <f>1-E49</f>
        <v>0.19999999999999996</v>
      </c>
      <c r="G49" s="202">
        <v>0.8</v>
      </c>
      <c r="H49" s="202">
        <f>1-G49</f>
        <v>0.19999999999999996</v>
      </c>
      <c r="I49" s="202">
        <v>28</v>
      </c>
      <c r="J49" s="202">
        <v>21.6</v>
      </c>
      <c r="K49" s="202">
        <v>2.4</v>
      </c>
      <c r="L49" s="202">
        <v>19.2</v>
      </c>
      <c r="M49" s="202">
        <v>5.38</v>
      </c>
      <c r="N49" s="202">
        <v>1.02</v>
      </c>
      <c r="O49" s="25"/>
    </row>
    <row r="50" spans="1:15" ht="12" customHeight="1">
      <c r="A50" s="317"/>
      <c r="B50" s="202" t="s">
        <v>138</v>
      </c>
      <c r="C50" s="202">
        <v>1</v>
      </c>
      <c r="D50" s="202">
        <v>172</v>
      </c>
      <c r="E50" s="202">
        <v>0.8</v>
      </c>
      <c r="F50" s="202">
        <f>1-E50</f>
        <v>0.19999999999999996</v>
      </c>
      <c r="G50" s="202">
        <v>0.8</v>
      </c>
      <c r="H50" s="202">
        <f>1-G50</f>
        <v>0.19999999999999996</v>
      </c>
      <c r="I50" s="202">
        <v>35</v>
      </c>
      <c r="J50" s="202">
        <v>26.4</v>
      </c>
      <c r="K50" s="202">
        <v>0.6</v>
      </c>
      <c r="L50" s="202">
        <v>25.8</v>
      </c>
      <c r="M50" s="202">
        <v>7.22</v>
      </c>
      <c r="N50" s="202">
        <v>1.38</v>
      </c>
      <c r="O50" s="25"/>
    </row>
    <row r="51" spans="1:15" ht="12" customHeight="1">
      <c r="A51" s="317" t="s">
        <v>141</v>
      </c>
      <c r="B51" s="202" t="s">
        <v>437</v>
      </c>
      <c r="C51" s="202">
        <f>C52</f>
        <v>10</v>
      </c>
      <c r="D51" s="202">
        <f>D52</f>
        <v>1145</v>
      </c>
      <c r="E51" s="202"/>
      <c r="F51" s="202"/>
      <c r="G51" s="202"/>
      <c r="H51" s="202"/>
      <c r="I51" s="202">
        <v>235</v>
      </c>
      <c r="J51" s="202">
        <v>134.79</v>
      </c>
      <c r="K51" s="202">
        <v>6</v>
      </c>
      <c r="L51" s="202">
        <v>128.79</v>
      </c>
      <c r="M51" s="202">
        <v>8.6100000000000101</v>
      </c>
      <c r="N51" s="202">
        <v>91.6</v>
      </c>
      <c r="O51" s="25"/>
    </row>
    <row r="52" spans="1:15" ht="12" customHeight="1">
      <c r="A52" s="317"/>
      <c r="B52" s="202" t="s">
        <v>427</v>
      </c>
      <c r="C52" s="202">
        <f>SUM(C53:C53)</f>
        <v>10</v>
      </c>
      <c r="D52" s="202">
        <f>SUM(D53:D53)</f>
        <v>1145</v>
      </c>
      <c r="E52" s="202"/>
      <c r="F52" s="202"/>
      <c r="G52" s="202"/>
      <c r="H52" s="202"/>
      <c r="I52" s="202">
        <v>235</v>
      </c>
      <c r="J52" s="202">
        <v>134.79</v>
      </c>
      <c r="K52" s="202">
        <v>6</v>
      </c>
      <c r="L52" s="202">
        <v>128.79</v>
      </c>
      <c r="M52" s="202">
        <v>8.6100000000000101</v>
      </c>
      <c r="N52" s="202">
        <v>91.6</v>
      </c>
      <c r="O52" s="25"/>
    </row>
    <row r="53" spans="1:15" ht="12" customHeight="1">
      <c r="A53" s="317"/>
      <c r="B53" s="202" t="s">
        <v>143</v>
      </c>
      <c r="C53" s="202">
        <v>10</v>
      </c>
      <c r="D53" s="202">
        <v>1145</v>
      </c>
      <c r="E53" s="202">
        <v>0.6</v>
      </c>
      <c r="F53" s="202">
        <f>1-E53</f>
        <v>0.4</v>
      </c>
      <c r="G53" s="202">
        <v>0</v>
      </c>
      <c r="H53" s="202">
        <f>1-G53</f>
        <v>1</v>
      </c>
      <c r="I53" s="202">
        <v>235</v>
      </c>
      <c r="J53" s="202">
        <v>134.79</v>
      </c>
      <c r="K53" s="202">
        <v>6</v>
      </c>
      <c r="L53" s="202">
        <v>128.79</v>
      </c>
      <c r="M53" s="202">
        <v>8.6100000000000101</v>
      </c>
      <c r="N53" s="202">
        <v>91.6</v>
      </c>
      <c r="O53" s="25"/>
    </row>
    <row r="54" spans="1:15" ht="12" customHeight="1">
      <c r="A54" s="317" t="s">
        <v>155</v>
      </c>
      <c r="B54" s="202" t="s">
        <v>438</v>
      </c>
      <c r="C54" s="202">
        <f>SUM(C55,C57:C57)</f>
        <v>12</v>
      </c>
      <c r="D54" s="202">
        <f>SUM(D55,D57:D57)</f>
        <v>4042</v>
      </c>
      <c r="E54" s="202"/>
      <c r="F54" s="202"/>
      <c r="G54" s="202"/>
      <c r="H54" s="202"/>
      <c r="I54" s="202">
        <v>815.6</v>
      </c>
      <c r="J54" s="202">
        <v>546.41</v>
      </c>
      <c r="K54" s="202">
        <v>7.2</v>
      </c>
      <c r="L54" s="202">
        <v>539.21</v>
      </c>
      <c r="M54" s="202">
        <v>99.17</v>
      </c>
      <c r="N54" s="202">
        <v>170.02</v>
      </c>
      <c r="O54" s="25"/>
    </row>
    <row r="55" spans="1:15" ht="12" customHeight="1">
      <c r="A55" s="317"/>
      <c r="B55" s="202" t="s">
        <v>427</v>
      </c>
      <c r="C55" s="202">
        <f>SUM(C56)</f>
        <v>8</v>
      </c>
      <c r="D55" s="202">
        <f>SUM(D56)</f>
        <v>1787</v>
      </c>
      <c r="E55" s="202"/>
      <c r="F55" s="202"/>
      <c r="G55" s="202"/>
      <c r="H55" s="202"/>
      <c r="I55" s="202">
        <v>362.2</v>
      </c>
      <c r="J55" s="202">
        <v>205.81</v>
      </c>
      <c r="K55" s="202">
        <v>4.8</v>
      </c>
      <c r="L55" s="202">
        <v>201.01</v>
      </c>
      <c r="M55" s="202">
        <v>13.43</v>
      </c>
      <c r="N55" s="202">
        <v>142.96</v>
      </c>
      <c r="O55" s="25"/>
    </row>
    <row r="56" spans="1:15" ht="12" customHeight="1">
      <c r="A56" s="317"/>
      <c r="B56" s="202" t="s">
        <v>157</v>
      </c>
      <c r="C56" s="202">
        <v>8</v>
      </c>
      <c r="D56" s="202">
        <v>1787</v>
      </c>
      <c r="E56" s="202">
        <v>0.6</v>
      </c>
      <c r="F56" s="202">
        <f>1-E56</f>
        <v>0.4</v>
      </c>
      <c r="G56" s="202">
        <v>0</v>
      </c>
      <c r="H56" s="202">
        <f>1-G56</f>
        <v>1</v>
      </c>
      <c r="I56" s="202">
        <v>362.2</v>
      </c>
      <c r="J56" s="202">
        <v>205.81</v>
      </c>
      <c r="K56" s="202">
        <v>4.8</v>
      </c>
      <c r="L56" s="202">
        <v>201.01</v>
      </c>
      <c r="M56" s="202">
        <v>13.43</v>
      </c>
      <c r="N56" s="202">
        <v>142.96</v>
      </c>
      <c r="O56" s="25"/>
    </row>
    <row r="57" spans="1:15" ht="12" customHeight="1">
      <c r="A57" s="317"/>
      <c r="B57" s="202" t="s">
        <v>161</v>
      </c>
      <c r="C57" s="202">
        <v>4</v>
      </c>
      <c r="D57" s="202">
        <v>2255</v>
      </c>
      <c r="E57" s="202">
        <v>0.8</v>
      </c>
      <c r="F57" s="202">
        <f>1-E57</f>
        <v>0.19999999999999996</v>
      </c>
      <c r="G57" s="202">
        <v>0.7</v>
      </c>
      <c r="H57" s="202">
        <f>1-G57</f>
        <v>0.30000000000000004</v>
      </c>
      <c r="I57" s="202">
        <v>453.4</v>
      </c>
      <c r="J57" s="202">
        <v>340.6</v>
      </c>
      <c r="K57" s="202">
        <v>2.4</v>
      </c>
      <c r="L57" s="202">
        <v>338.2</v>
      </c>
      <c r="M57" s="202">
        <v>85.74</v>
      </c>
      <c r="N57" s="202">
        <v>27.06</v>
      </c>
      <c r="O57" s="25"/>
    </row>
    <row r="58" spans="1:15" ht="12" customHeight="1">
      <c r="A58" s="317" t="s">
        <v>164</v>
      </c>
      <c r="B58" s="202" t="s">
        <v>439</v>
      </c>
      <c r="C58" s="202">
        <f>C59</f>
        <v>2</v>
      </c>
      <c r="D58" s="202">
        <f>D59</f>
        <v>692</v>
      </c>
      <c r="E58" s="202"/>
      <c r="F58" s="202"/>
      <c r="G58" s="202"/>
      <c r="H58" s="202"/>
      <c r="I58" s="202">
        <v>139.6</v>
      </c>
      <c r="J58" s="202">
        <v>79.040000000000006</v>
      </c>
      <c r="K58" s="202">
        <v>1.2</v>
      </c>
      <c r="L58" s="202">
        <v>77.84</v>
      </c>
      <c r="M58" s="202">
        <v>5.1999999999999904</v>
      </c>
      <c r="N58" s="202">
        <v>55.36</v>
      </c>
      <c r="O58" s="25"/>
    </row>
    <row r="59" spans="1:15" ht="12" customHeight="1">
      <c r="A59" s="317"/>
      <c r="B59" s="202" t="s">
        <v>427</v>
      </c>
      <c r="C59" s="202">
        <f>SUM(C60:C60)</f>
        <v>2</v>
      </c>
      <c r="D59" s="202">
        <f>SUM(D60:D60)</f>
        <v>692</v>
      </c>
      <c r="E59" s="202"/>
      <c r="F59" s="202"/>
      <c r="G59" s="202"/>
      <c r="H59" s="202"/>
      <c r="I59" s="202">
        <v>139.6</v>
      </c>
      <c r="J59" s="202">
        <v>79.040000000000006</v>
      </c>
      <c r="K59" s="202">
        <v>1.2</v>
      </c>
      <c r="L59" s="202">
        <v>77.84</v>
      </c>
      <c r="M59" s="202">
        <v>5.1999999999999904</v>
      </c>
      <c r="N59" s="202">
        <v>55.36</v>
      </c>
      <c r="O59" s="25"/>
    </row>
    <row r="60" spans="1:15" ht="12" customHeight="1">
      <c r="A60" s="317"/>
      <c r="B60" s="202" t="s">
        <v>166</v>
      </c>
      <c r="C60" s="202">
        <v>2</v>
      </c>
      <c r="D60" s="202">
        <v>692</v>
      </c>
      <c r="E60" s="202">
        <v>0.6</v>
      </c>
      <c r="F60" s="202">
        <f>1-E60</f>
        <v>0.4</v>
      </c>
      <c r="G60" s="202">
        <v>0</v>
      </c>
      <c r="H60" s="202">
        <f>1-G60</f>
        <v>1</v>
      </c>
      <c r="I60" s="202">
        <v>139.6</v>
      </c>
      <c r="J60" s="202">
        <v>79.040000000000006</v>
      </c>
      <c r="K60" s="202">
        <v>1.2</v>
      </c>
      <c r="L60" s="202">
        <v>77.84</v>
      </c>
      <c r="M60" s="202">
        <v>5.1999999999999904</v>
      </c>
      <c r="N60" s="202">
        <v>55.36</v>
      </c>
      <c r="O60" s="25"/>
    </row>
    <row r="61" spans="1:15" ht="12" customHeight="1">
      <c r="A61" s="317" t="s">
        <v>180</v>
      </c>
      <c r="B61" s="202" t="s">
        <v>440</v>
      </c>
      <c r="C61" s="202">
        <f>SUM(C62:C63)</f>
        <v>2</v>
      </c>
      <c r="D61" s="202">
        <f>SUM(D62:D63)</f>
        <v>876</v>
      </c>
      <c r="E61" s="202"/>
      <c r="F61" s="202"/>
      <c r="G61" s="202"/>
      <c r="H61" s="202"/>
      <c r="I61" s="202">
        <v>176.4</v>
      </c>
      <c r="J61" s="202">
        <v>132.59</v>
      </c>
      <c r="K61" s="202">
        <v>1.2</v>
      </c>
      <c r="L61" s="202">
        <v>131.38999999999999</v>
      </c>
      <c r="M61" s="202">
        <v>26.88</v>
      </c>
      <c r="N61" s="202">
        <v>16.93</v>
      </c>
      <c r="O61" s="25"/>
    </row>
    <row r="62" spans="1:15" ht="12" customHeight="1">
      <c r="A62" s="317"/>
      <c r="B62" s="202" t="s">
        <v>183</v>
      </c>
      <c r="C62" s="202">
        <v>1</v>
      </c>
      <c r="D62" s="202">
        <v>310</v>
      </c>
      <c r="E62" s="202">
        <v>0.8</v>
      </c>
      <c r="F62" s="202">
        <f>1-E62</f>
        <v>0.19999999999999996</v>
      </c>
      <c r="G62" s="202">
        <v>0</v>
      </c>
      <c r="H62" s="202">
        <f>1-G62</f>
        <v>1</v>
      </c>
      <c r="I62" s="202">
        <v>62.6</v>
      </c>
      <c r="J62" s="202">
        <v>47.09</v>
      </c>
      <c r="K62" s="202">
        <v>0.6</v>
      </c>
      <c r="L62" s="202">
        <v>46.49</v>
      </c>
      <c r="M62" s="202">
        <v>3.11</v>
      </c>
      <c r="N62" s="202">
        <v>12.4</v>
      </c>
      <c r="O62" s="25"/>
    </row>
    <row r="63" spans="1:15" ht="12" customHeight="1">
      <c r="A63" s="317"/>
      <c r="B63" s="202" t="s">
        <v>191</v>
      </c>
      <c r="C63" s="202">
        <v>1</v>
      </c>
      <c r="D63" s="202">
        <v>566</v>
      </c>
      <c r="E63" s="202">
        <v>0.8</v>
      </c>
      <c r="F63" s="202">
        <f>1-E63</f>
        <v>0.19999999999999996</v>
      </c>
      <c r="G63" s="202">
        <v>0.8</v>
      </c>
      <c r="H63" s="202">
        <f>1-G63</f>
        <v>0.19999999999999996</v>
      </c>
      <c r="I63" s="202">
        <v>113.8</v>
      </c>
      <c r="J63" s="202">
        <v>85.5</v>
      </c>
      <c r="K63" s="202">
        <v>0.6</v>
      </c>
      <c r="L63" s="202">
        <v>84.9</v>
      </c>
      <c r="M63" s="202">
        <v>23.77</v>
      </c>
      <c r="N63" s="202">
        <v>4.53</v>
      </c>
      <c r="O63" s="25"/>
    </row>
    <row r="65" spans="2:14" hidden="1">
      <c r="B65" s="23">
        <v>1</v>
      </c>
      <c r="C65" s="23">
        <v>2</v>
      </c>
      <c r="D65" s="23">
        <v>3</v>
      </c>
      <c r="E65" s="23">
        <v>4</v>
      </c>
      <c r="F65" s="23">
        <v>5</v>
      </c>
      <c r="G65" s="23">
        <v>6</v>
      </c>
      <c r="H65" s="23">
        <v>7</v>
      </c>
      <c r="I65" s="23">
        <v>15</v>
      </c>
      <c r="J65" s="23">
        <v>16</v>
      </c>
      <c r="K65" s="23">
        <v>17</v>
      </c>
      <c r="L65" s="23">
        <v>18</v>
      </c>
      <c r="M65" s="23">
        <v>19</v>
      </c>
      <c r="N65" s="23">
        <v>20</v>
      </c>
    </row>
    <row r="66" spans="2:14" hidden="1"/>
    <row r="67" spans="2:14" hidden="1">
      <c r="K67" s="23" t="e">
        <f>#REF!/#REF!</f>
        <v>#REF!</v>
      </c>
      <c r="L67" s="23" t="e">
        <f>#REF!/#REF!</f>
        <v>#REF!</v>
      </c>
    </row>
    <row r="68" spans="2:14" hidden="1"/>
  </sheetData>
  <mergeCells count="30">
    <mergeCell ref="N5:N6"/>
    <mergeCell ref="O4:O6"/>
    <mergeCell ref="J5:L5"/>
    <mergeCell ref="A51:A53"/>
    <mergeCell ref="A54:A57"/>
    <mergeCell ref="G5:H5"/>
    <mergeCell ref="D5:D6"/>
    <mergeCell ref="I5:I6"/>
    <mergeCell ref="M5:M6"/>
    <mergeCell ref="E5:F5"/>
    <mergeCell ref="A58:A60"/>
    <mergeCell ref="A61:A63"/>
    <mergeCell ref="C5:C6"/>
    <mergeCell ref="A28:A30"/>
    <mergeCell ref="A31:A36"/>
    <mergeCell ref="A37:A40"/>
    <mergeCell ref="A41:A45"/>
    <mergeCell ref="A46:A50"/>
    <mergeCell ref="A8:A11"/>
    <mergeCell ref="A12:A15"/>
    <mergeCell ref="A16:A18"/>
    <mergeCell ref="A19:A23"/>
    <mergeCell ref="A24:A27"/>
    <mergeCell ref="A4:B6"/>
    <mergeCell ref="A1:B1"/>
    <mergeCell ref="A2:O2"/>
    <mergeCell ref="K3:L3"/>
    <mergeCell ref="C4:D4"/>
    <mergeCell ref="E4:H4"/>
    <mergeCell ref="I4:N4"/>
  </mergeCells>
  <phoneticPr fontId="26" type="noConversion"/>
  <pageMargins left="0.70866141732283472" right="0.70866141732283472" top="0.74803149606299213" bottom="0.74803149606299213" header="0.31496062992125984" footer="0.31496062992125984"/>
  <pageSetup paperSize="8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workbookViewId="0">
      <selection activeCell="F15" sqref="F15"/>
    </sheetView>
  </sheetViews>
  <sheetFormatPr defaultColWidth="9" defaultRowHeight="14.25"/>
  <cols>
    <col min="1" max="1" width="6.625" style="23" customWidth="1"/>
    <col min="2" max="2" width="23.5" style="23" customWidth="1"/>
    <col min="3" max="3" width="11.875" style="23" customWidth="1"/>
    <col min="4" max="7" width="4.875" style="23" customWidth="1"/>
    <col min="8" max="8" width="10.875" style="23" customWidth="1"/>
    <col min="9" max="9" width="11" style="23" customWidth="1"/>
    <col min="10" max="10" width="11.5" style="23" customWidth="1"/>
    <col min="11" max="11" width="10.75" style="23" customWidth="1"/>
    <col min="12" max="252" width="9" style="23"/>
    <col min="253" max="253" width="6.625" style="23" customWidth="1"/>
    <col min="254" max="254" width="17" style="23" customWidth="1"/>
    <col min="255" max="255" width="7.875" style="23" customWidth="1"/>
    <col min="256" max="259" width="4.875" style="23" customWidth="1"/>
    <col min="260" max="260" width="7.625" style="23" customWidth="1"/>
    <col min="261" max="261" width="7.25" style="23" customWidth="1"/>
    <col min="262" max="262" width="7.875" style="23" customWidth="1"/>
    <col min="263" max="263" width="6.75" style="23" customWidth="1"/>
    <col min="264" max="264" width="7.625" style="23" customWidth="1"/>
    <col min="265" max="265" width="7" style="23" customWidth="1"/>
    <col min="266" max="266" width="8.625" style="23" customWidth="1"/>
    <col min="267" max="267" width="6.75" style="23" customWidth="1"/>
    <col min="268" max="508" width="9" style="23"/>
    <col min="509" max="509" width="6.625" style="23" customWidth="1"/>
    <col min="510" max="510" width="17" style="23" customWidth="1"/>
    <col min="511" max="511" width="7.875" style="23" customWidth="1"/>
    <col min="512" max="515" width="4.875" style="23" customWidth="1"/>
    <col min="516" max="516" width="7.625" style="23" customWidth="1"/>
    <col min="517" max="517" width="7.25" style="23" customWidth="1"/>
    <col min="518" max="518" width="7.875" style="23" customWidth="1"/>
    <col min="519" max="519" width="6.75" style="23" customWidth="1"/>
    <col min="520" max="520" width="7.625" style="23" customWidth="1"/>
    <col min="521" max="521" width="7" style="23" customWidth="1"/>
    <col min="522" max="522" width="8.625" style="23" customWidth="1"/>
    <col min="523" max="523" width="6.75" style="23" customWidth="1"/>
    <col min="524" max="764" width="9" style="23"/>
    <col min="765" max="765" width="6.625" style="23" customWidth="1"/>
    <col min="766" max="766" width="17" style="23" customWidth="1"/>
    <col min="767" max="767" width="7.875" style="23" customWidth="1"/>
    <col min="768" max="771" width="4.875" style="23" customWidth="1"/>
    <col min="772" max="772" width="7.625" style="23" customWidth="1"/>
    <col min="773" max="773" width="7.25" style="23" customWidth="1"/>
    <col min="774" max="774" width="7.875" style="23" customWidth="1"/>
    <col min="775" max="775" width="6.75" style="23" customWidth="1"/>
    <col min="776" max="776" width="7.625" style="23" customWidth="1"/>
    <col min="777" max="777" width="7" style="23" customWidth="1"/>
    <col min="778" max="778" width="8.625" style="23" customWidth="1"/>
    <col min="779" max="779" width="6.75" style="23" customWidth="1"/>
    <col min="780" max="1020" width="9" style="23"/>
    <col min="1021" max="1021" width="6.625" style="23" customWidth="1"/>
    <col min="1022" max="1022" width="17" style="23" customWidth="1"/>
    <col min="1023" max="1023" width="7.875" style="23" customWidth="1"/>
    <col min="1024" max="1027" width="4.875" style="23" customWidth="1"/>
    <col min="1028" max="1028" width="7.625" style="23" customWidth="1"/>
    <col min="1029" max="1029" width="7.25" style="23" customWidth="1"/>
    <col min="1030" max="1030" width="7.875" style="23" customWidth="1"/>
    <col min="1031" max="1031" width="6.75" style="23" customWidth="1"/>
    <col min="1032" max="1032" width="7.625" style="23" customWidth="1"/>
    <col min="1033" max="1033" width="7" style="23" customWidth="1"/>
    <col min="1034" max="1034" width="8.625" style="23" customWidth="1"/>
    <col min="1035" max="1035" width="6.75" style="23" customWidth="1"/>
    <col min="1036" max="1276" width="9" style="23"/>
    <col min="1277" max="1277" width="6.625" style="23" customWidth="1"/>
    <col min="1278" max="1278" width="17" style="23" customWidth="1"/>
    <col min="1279" max="1279" width="7.875" style="23" customWidth="1"/>
    <col min="1280" max="1283" width="4.875" style="23" customWidth="1"/>
    <col min="1284" max="1284" width="7.625" style="23" customWidth="1"/>
    <col min="1285" max="1285" width="7.25" style="23" customWidth="1"/>
    <col min="1286" max="1286" width="7.875" style="23" customWidth="1"/>
    <col min="1287" max="1287" width="6.75" style="23" customWidth="1"/>
    <col min="1288" max="1288" width="7.625" style="23" customWidth="1"/>
    <col min="1289" max="1289" width="7" style="23" customWidth="1"/>
    <col min="1290" max="1290" width="8.625" style="23" customWidth="1"/>
    <col min="1291" max="1291" width="6.75" style="23" customWidth="1"/>
    <col min="1292" max="1532" width="9" style="23"/>
    <col min="1533" max="1533" width="6.625" style="23" customWidth="1"/>
    <col min="1534" max="1534" width="17" style="23" customWidth="1"/>
    <col min="1535" max="1535" width="7.875" style="23" customWidth="1"/>
    <col min="1536" max="1539" width="4.875" style="23" customWidth="1"/>
    <col min="1540" max="1540" width="7.625" style="23" customWidth="1"/>
    <col min="1541" max="1541" width="7.25" style="23" customWidth="1"/>
    <col min="1542" max="1542" width="7.875" style="23" customWidth="1"/>
    <col min="1543" max="1543" width="6.75" style="23" customWidth="1"/>
    <col min="1544" max="1544" width="7.625" style="23" customWidth="1"/>
    <col min="1545" max="1545" width="7" style="23" customWidth="1"/>
    <col min="1546" max="1546" width="8.625" style="23" customWidth="1"/>
    <col min="1547" max="1547" width="6.75" style="23" customWidth="1"/>
    <col min="1548" max="1788" width="9" style="23"/>
    <col min="1789" max="1789" width="6.625" style="23" customWidth="1"/>
    <col min="1790" max="1790" width="17" style="23" customWidth="1"/>
    <col min="1791" max="1791" width="7.875" style="23" customWidth="1"/>
    <col min="1792" max="1795" width="4.875" style="23" customWidth="1"/>
    <col min="1796" max="1796" width="7.625" style="23" customWidth="1"/>
    <col min="1797" max="1797" width="7.25" style="23" customWidth="1"/>
    <col min="1798" max="1798" width="7.875" style="23" customWidth="1"/>
    <col min="1799" max="1799" width="6.75" style="23" customWidth="1"/>
    <col min="1800" max="1800" width="7.625" style="23" customWidth="1"/>
    <col min="1801" max="1801" width="7" style="23" customWidth="1"/>
    <col min="1802" max="1802" width="8.625" style="23" customWidth="1"/>
    <col min="1803" max="1803" width="6.75" style="23" customWidth="1"/>
    <col min="1804" max="2044" width="9" style="23"/>
    <col min="2045" max="2045" width="6.625" style="23" customWidth="1"/>
    <col min="2046" max="2046" width="17" style="23" customWidth="1"/>
    <col min="2047" max="2047" width="7.875" style="23" customWidth="1"/>
    <col min="2048" max="2051" width="4.875" style="23" customWidth="1"/>
    <col min="2052" max="2052" width="7.625" style="23" customWidth="1"/>
    <col min="2053" max="2053" width="7.25" style="23" customWidth="1"/>
    <col min="2054" max="2054" width="7.875" style="23" customWidth="1"/>
    <col min="2055" max="2055" width="6.75" style="23" customWidth="1"/>
    <col min="2056" max="2056" width="7.625" style="23" customWidth="1"/>
    <col min="2057" max="2057" width="7" style="23" customWidth="1"/>
    <col min="2058" max="2058" width="8.625" style="23" customWidth="1"/>
    <col min="2059" max="2059" width="6.75" style="23" customWidth="1"/>
    <col min="2060" max="2300" width="9" style="23"/>
    <col min="2301" max="2301" width="6.625" style="23" customWidth="1"/>
    <col min="2302" max="2302" width="17" style="23" customWidth="1"/>
    <col min="2303" max="2303" width="7.875" style="23" customWidth="1"/>
    <col min="2304" max="2307" width="4.875" style="23" customWidth="1"/>
    <col min="2308" max="2308" width="7.625" style="23" customWidth="1"/>
    <col min="2309" max="2309" width="7.25" style="23" customWidth="1"/>
    <col min="2310" max="2310" width="7.875" style="23" customWidth="1"/>
    <col min="2311" max="2311" width="6.75" style="23" customWidth="1"/>
    <col min="2312" max="2312" width="7.625" style="23" customWidth="1"/>
    <col min="2313" max="2313" width="7" style="23" customWidth="1"/>
    <col min="2314" max="2314" width="8.625" style="23" customWidth="1"/>
    <col min="2315" max="2315" width="6.75" style="23" customWidth="1"/>
    <col min="2316" max="2556" width="9" style="23"/>
    <col min="2557" max="2557" width="6.625" style="23" customWidth="1"/>
    <col min="2558" max="2558" width="17" style="23" customWidth="1"/>
    <col min="2559" max="2559" width="7.875" style="23" customWidth="1"/>
    <col min="2560" max="2563" width="4.875" style="23" customWidth="1"/>
    <col min="2564" max="2564" width="7.625" style="23" customWidth="1"/>
    <col min="2565" max="2565" width="7.25" style="23" customWidth="1"/>
    <col min="2566" max="2566" width="7.875" style="23" customWidth="1"/>
    <col min="2567" max="2567" width="6.75" style="23" customWidth="1"/>
    <col min="2568" max="2568" width="7.625" style="23" customWidth="1"/>
    <col min="2569" max="2569" width="7" style="23" customWidth="1"/>
    <col min="2570" max="2570" width="8.625" style="23" customWidth="1"/>
    <col min="2571" max="2571" width="6.75" style="23" customWidth="1"/>
    <col min="2572" max="2812" width="9" style="23"/>
    <col min="2813" max="2813" width="6.625" style="23" customWidth="1"/>
    <col min="2814" max="2814" width="17" style="23" customWidth="1"/>
    <col min="2815" max="2815" width="7.875" style="23" customWidth="1"/>
    <col min="2816" max="2819" width="4.875" style="23" customWidth="1"/>
    <col min="2820" max="2820" width="7.625" style="23" customWidth="1"/>
    <col min="2821" max="2821" width="7.25" style="23" customWidth="1"/>
    <col min="2822" max="2822" width="7.875" style="23" customWidth="1"/>
    <col min="2823" max="2823" width="6.75" style="23" customWidth="1"/>
    <col min="2824" max="2824" width="7.625" style="23" customWidth="1"/>
    <col min="2825" max="2825" width="7" style="23" customWidth="1"/>
    <col min="2826" max="2826" width="8.625" style="23" customWidth="1"/>
    <col min="2827" max="2827" width="6.75" style="23" customWidth="1"/>
    <col min="2828" max="3068" width="9" style="23"/>
    <col min="3069" max="3069" width="6.625" style="23" customWidth="1"/>
    <col min="3070" max="3070" width="17" style="23" customWidth="1"/>
    <col min="3071" max="3071" width="7.875" style="23" customWidth="1"/>
    <col min="3072" max="3075" width="4.875" style="23" customWidth="1"/>
    <col min="3076" max="3076" width="7.625" style="23" customWidth="1"/>
    <col min="3077" max="3077" width="7.25" style="23" customWidth="1"/>
    <col min="3078" max="3078" width="7.875" style="23" customWidth="1"/>
    <col min="3079" max="3079" width="6.75" style="23" customWidth="1"/>
    <col min="3080" max="3080" width="7.625" style="23" customWidth="1"/>
    <col min="3081" max="3081" width="7" style="23" customWidth="1"/>
    <col min="3082" max="3082" width="8.625" style="23" customWidth="1"/>
    <col min="3083" max="3083" width="6.75" style="23" customWidth="1"/>
    <col min="3084" max="3324" width="9" style="23"/>
    <col min="3325" max="3325" width="6.625" style="23" customWidth="1"/>
    <col min="3326" max="3326" width="17" style="23" customWidth="1"/>
    <col min="3327" max="3327" width="7.875" style="23" customWidth="1"/>
    <col min="3328" max="3331" width="4.875" style="23" customWidth="1"/>
    <col min="3332" max="3332" width="7.625" style="23" customWidth="1"/>
    <col min="3333" max="3333" width="7.25" style="23" customWidth="1"/>
    <col min="3334" max="3334" width="7.875" style="23" customWidth="1"/>
    <col min="3335" max="3335" width="6.75" style="23" customWidth="1"/>
    <col min="3336" max="3336" width="7.625" style="23" customWidth="1"/>
    <col min="3337" max="3337" width="7" style="23" customWidth="1"/>
    <col min="3338" max="3338" width="8.625" style="23" customWidth="1"/>
    <col min="3339" max="3339" width="6.75" style="23" customWidth="1"/>
    <col min="3340" max="3580" width="9" style="23"/>
    <col min="3581" max="3581" width="6.625" style="23" customWidth="1"/>
    <col min="3582" max="3582" width="17" style="23" customWidth="1"/>
    <col min="3583" max="3583" width="7.875" style="23" customWidth="1"/>
    <col min="3584" max="3587" width="4.875" style="23" customWidth="1"/>
    <col min="3588" max="3588" width="7.625" style="23" customWidth="1"/>
    <col min="3589" max="3589" width="7.25" style="23" customWidth="1"/>
    <col min="3590" max="3590" width="7.875" style="23" customWidth="1"/>
    <col min="3591" max="3591" width="6.75" style="23" customWidth="1"/>
    <col min="3592" max="3592" width="7.625" style="23" customWidth="1"/>
    <col min="3593" max="3593" width="7" style="23" customWidth="1"/>
    <col min="3594" max="3594" width="8.625" style="23" customWidth="1"/>
    <col min="3595" max="3595" width="6.75" style="23" customWidth="1"/>
    <col min="3596" max="3836" width="9" style="23"/>
    <col min="3837" max="3837" width="6.625" style="23" customWidth="1"/>
    <col min="3838" max="3838" width="17" style="23" customWidth="1"/>
    <col min="3839" max="3839" width="7.875" style="23" customWidth="1"/>
    <col min="3840" max="3843" width="4.875" style="23" customWidth="1"/>
    <col min="3844" max="3844" width="7.625" style="23" customWidth="1"/>
    <col min="3845" max="3845" width="7.25" style="23" customWidth="1"/>
    <col min="3846" max="3846" width="7.875" style="23" customWidth="1"/>
    <col min="3847" max="3847" width="6.75" style="23" customWidth="1"/>
    <col min="3848" max="3848" width="7.625" style="23" customWidth="1"/>
    <col min="3849" max="3849" width="7" style="23" customWidth="1"/>
    <col min="3850" max="3850" width="8.625" style="23" customWidth="1"/>
    <col min="3851" max="3851" width="6.75" style="23" customWidth="1"/>
    <col min="3852" max="4092" width="9" style="23"/>
    <col min="4093" max="4093" width="6.625" style="23" customWidth="1"/>
    <col min="4094" max="4094" width="17" style="23" customWidth="1"/>
    <col min="4095" max="4095" width="7.875" style="23" customWidth="1"/>
    <col min="4096" max="4099" width="4.875" style="23" customWidth="1"/>
    <col min="4100" max="4100" width="7.625" style="23" customWidth="1"/>
    <col min="4101" max="4101" width="7.25" style="23" customWidth="1"/>
    <col min="4102" max="4102" width="7.875" style="23" customWidth="1"/>
    <col min="4103" max="4103" width="6.75" style="23" customWidth="1"/>
    <col min="4104" max="4104" width="7.625" style="23" customWidth="1"/>
    <col min="4105" max="4105" width="7" style="23" customWidth="1"/>
    <col min="4106" max="4106" width="8.625" style="23" customWidth="1"/>
    <col min="4107" max="4107" width="6.75" style="23" customWidth="1"/>
    <col min="4108" max="4348" width="9" style="23"/>
    <col min="4349" max="4349" width="6.625" style="23" customWidth="1"/>
    <col min="4350" max="4350" width="17" style="23" customWidth="1"/>
    <col min="4351" max="4351" width="7.875" style="23" customWidth="1"/>
    <col min="4352" max="4355" width="4.875" style="23" customWidth="1"/>
    <col min="4356" max="4356" width="7.625" style="23" customWidth="1"/>
    <col min="4357" max="4357" width="7.25" style="23" customWidth="1"/>
    <col min="4358" max="4358" width="7.875" style="23" customWidth="1"/>
    <col min="4359" max="4359" width="6.75" style="23" customWidth="1"/>
    <col min="4360" max="4360" width="7.625" style="23" customWidth="1"/>
    <col min="4361" max="4361" width="7" style="23" customWidth="1"/>
    <col min="4362" max="4362" width="8.625" style="23" customWidth="1"/>
    <col min="4363" max="4363" width="6.75" style="23" customWidth="1"/>
    <col min="4364" max="4604" width="9" style="23"/>
    <col min="4605" max="4605" width="6.625" style="23" customWidth="1"/>
    <col min="4606" max="4606" width="17" style="23" customWidth="1"/>
    <col min="4607" max="4607" width="7.875" style="23" customWidth="1"/>
    <col min="4608" max="4611" width="4.875" style="23" customWidth="1"/>
    <col min="4612" max="4612" width="7.625" style="23" customWidth="1"/>
    <col min="4613" max="4613" width="7.25" style="23" customWidth="1"/>
    <col min="4614" max="4614" width="7.875" style="23" customWidth="1"/>
    <col min="4615" max="4615" width="6.75" style="23" customWidth="1"/>
    <col min="4616" max="4616" width="7.625" style="23" customWidth="1"/>
    <col min="4617" max="4617" width="7" style="23" customWidth="1"/>
    <col min="4618" max="4618" width="8.625" style="23" customWidth="1"/>
    <col min="4619" max="4619" width="6.75" style="23" customWidth="1"/>
    <col min="4620" max="4860" width="9" style="23"/>
    <col min="4861" max="4861" width="6.625" style="23" customWidth="1"/>
    <col min="4862" max="4862" width="17" style="23" customWidth="1"/>
    <col min="4863" max="4863" width="7.875" style="23" customWidth="1"/>
    <col min="4864" max="4867" width="4.875" style="23" customWidth="1"/>
    <col min="4868" max="4868" width="7.625" style="23" customWidth="1"/>
    <col min="4869" max="4869" width="7.25" style="23" customWidth="1"/>
    <col min="4870" max="4870" width="7.875" style="23" customWidth="1"/>
    <col min="4871" max="4871" width="6.75" style="23" customWidth="1"/>
    <col min="4872" max="4872" width="7.625" style="23" customWidth="1"/>
    <col min="4873" max="4873" width="7" style="23" customWidth="1"/>
    <col min="4874" max="4874" width="8.625" style="23" customWidth="1"/>
    <col min="4875" max="4875" width="6.75" style="23" customWidth="1"/>
    <col min="4876" max="5116" width="9" style="23"/>
    <col min="5117" max="5117" width="6.625" style="23" customWidth="1"/>
    <col min="5118" max="5118" width="17" style="23" customWidth="1"/>
    <col min="5119" max="5119" width="7.875" style="23" customWidth="1"/>
    <col min="5120" max="5123" width="4.875" style="23" customWidth="1"/>
    <col min="5124" max="5124" width="7.625" style="23" customWidth="1"/>
    <col min="5125" max="5125" width="7.25" style="23" customWidth="1"/>
    <col min="5126" max="5126" width="7.875" style="23" customWidth="1"/>
    <col min="5127" max="5127" width="6.75" style="23" customWidth="1"/>
    <col min="5128" max="5128" width="7.625" style="23" customWidth="1"/>
    <col min="5129" max="5129" width="7" style="23" customWidth="1"/>
    <col min="5130" max="5130" width="8.625" style="23" customWidth="1"/>
    <col min="5131" max="5131" width="6.75" style="23" customWidth="1"/>
    <col min="5132" max="5372" width="9" style="23"/>
    <col min="5373" max="5373" width="6.625" style="23" customWidth="1"/>
    <col min="5374" max="5374" width="17" style="23" customWidth="1"/>
    <col min="5375" max="5375" width="7.875" style="23" customWidth="1"/>
    <col min="5376" max="5379" width="4.875" style="23" customWidth="1"/>
    <col min="5380" max="5380" width="7.625" style="23" customWidth="1"/>
    <col min="5381" max="5381" width="7.25" style="23" customWidth="1"/>
    <col min="5382" max="5382" width="7.875" style="23" customWidth="1"/>
    <col min="5383" max="5383" width="6.75" style="23" customWidth="1"/>
    <col min="5384" max="5384" width="7.625" style="23" customWidth="1"/>
    <col min="5385" max="5385" width="7" style="23" customWidth="1"/>
    <col min="5386" max="5386" width="8.625" style="23" customWidth="1"/>
    <col min="5387" max="5387" width="6.75" style="23" customWidth="1"/>
    <col min="5388" max="5628" width="9" style="23"/>
    <col min="5629" max="5629" width="6.625" style="23" customWidth="1"/>
    <col min="5630" max="5630" width="17" style="23" customWidth="1"/>
    <col min="5631" max="5631" width="7.875" style="23" customWidth="1"/>
    <col min="5632" max="5635" width="4.875" style="23" customWidth="1"/>
    <col min="5636" max="5636" width="7.625" style="23" customWidth="1"/>
    <col min="5637" max="5637" width="7.25" style="23" customWidth="1"/>
    <col min="5638" max="5638" width="7.875" style="23" customWidth="1"/>
    <col min="5639" max="5639" width="6.75" style="23" customWidth="1"/>
    <col min="5640" max="5640" width="7.625" style="23" customWidth="1"/>
    <col min="5641" max="5641" width="7" style="23" customWidth="1"/>
    <col min="5642" max="5642" width="8.625" style="23" customWidth="1"/>
    <col min="5643" max="5643" width="6.75" style="23" customWidth="1"/>
    <col min="5644" max="5884" width="9" style="23"/>
    <col min="5885" max="5885" width="6.625" style="23" customWidth="1"/>
    <col min="5886" max="5886" width="17" style="23" customWidth="1"/>
    <col min="5887" max="5887" width="7.875" style="23" customWidth="1"/>
    <col min="5888" max="5891" width="4.875" style="23" customWidth="1"/>
    <col min="5892" max="5892" width="7.625" style="23" customWidth="1"/>
    <col min="5893" max="5893" width="7.25" style="23" customWidth="1"/>
    <col min="5894" max="5894" width="7.875" style="23" customWidth="1"/>
    <col min="5895" max="5895" width="6.75" style="23" customWidth="1"/>
    <col min="5896" max="5896" width="7.625" style="23" customWidth="1"/>
    <col min="5897" max="5897" width="7" style="23" customWidth="1"/>
    <col min="5898" max="5898" width="8.625" style="23" customWidth="1"/>
    <col min="5899" max="5899" width="6.75" style="23" customWidth="1"/>
    <col min="5900" max="6140" width="9" style="23"/>
    <col min="6141" max="6141" width="6.625" style="23" customWidth="1"/>
    <col min="6142" max="6142" width="17" style="23" customWidth="1"/>
    <col min="6143" max="6143" width="7.875" style="23" customWidth="1"/>
    <col min="6144" max="6147" width="4.875" style="23" customWidth="1"/>
    <col min="6148" max="6148" width="7.625" style="23" customWidth="1"/>
    <col min="6149" max="6149" width="7.25" style="23" customWidth="1"/>
    <col min="6150" max="6150" width="7.875" style="23" customWidth="1"/>
    <col min="6151" max="6151" width="6.75" style="23" customWidth="1"/>
    <col min="6152" max="6152" width="7.625" style="23" customWidth="1"/>
    <col min="6153" max="6153" width="7" style="23" customWidth="1"/>
    <col min="6154" max="6154" width="8.625" style="23" customWidth="1"/>
    <col min="6155" max="6155" width="6.75" style="23" customWidth="1"/>
    <col min="6156" max="6396" width="9" style="23"/>
    <col min="6397" max="6397" width="6.625" style="23" customWidth="1"/>
    <col min="6398" max="6398" width="17" style="23" customWidth="1"/>
    <col min="6399" max="6399" width="7.875" style="23" customWidth="1"/>
    <col min="6400" max="6403" width="4.875" style="23" customWidth="1"/>
    <col min="6404" max="6404" width="7.625" style="23" customWidth="1"/>
    <col min="6405" max="6405" width="7.25" style="23" customWidth="1"/>
    <col min="6406" max="6406" width="7.875" style="23" customWidth="1"/>
    <col min="6407" max="6407" width="6.75" style="23" customWidth="1"/>
    <col min="6408" max="6408" width="7.625" style="23" customWidth="1"/>
    <col min="6409" max="6409" width="7" style="23" customWidth="1"/>
    <col min="6410" max="6410" width="8.625" style="23" customWidth="1"/>
    <col min="6411" max="6411" width="6.75" style="23" customWidth="1"/>
    <col min="6412" max="6652" width="9" style="23"/>
    <col min="6653" max="6653" width="6.625" style="23" customWidth="1"/>
    <col min="6654" max="6654" width="17" style="23" customWidth="1"/>
    <col min="6655" max="6655" width="7.875" style="23" customWidth="1"/>
    <col min="6656" max="6659" width="4.875" style="23" customWidth="1"/>
    <col min="6660" max="6660" width="7.625" style="23" customWidth="1"/>
    <col min="6661" max="6661" width="7.25" style="23" customWidth="1"/>
    <col min="6662" max="6662" width="7.875" style="23" customWidth="1"/>
    <col min="6663" max="6663" width="6.75" style="23" customWidth="1"/>
    <col min="6664" max="6664" width="7.625" style="23" customWidth="1"/>
    <col min="6665" max="6665" width="7" style="23" customWidth="1"/>
    <col min="6666" max="6666" width="8.625" style="23" customWidth="1"/>
    <col min="6667" max="6667" width="6.75" style="23" customWidth="1"/>
    <col min="6668" max="6908" width="9" style="23"/>
    <col min="6909" max="6909" width="6.625" style="23" customWidth="1"/>
    <col min="6910" max="6910" width="17" style="23" customWidth="1"/>
    <col min="6911" max="6911" width="7.875" style="23" customWidth="1"/>
    <col min="6912" max="6915" width="4.875" style="23" customWidth="1"/>
    <col min="6916" max="6916" width="7.625" style="23" customWidth="1"/>
    <col min="6917" max="6917" width="7.25" style="23" customWidth="1"/>
    <col min="6918" max="6918" width="7.875" style="23" customWidth="1"/>
    <col min="6919" max="6919" width="6.75" style="23" customWidth="1"/>
    <col min="6920" max="6920" width="7.625" style="23" customWidth="1"/>
    <col min="6921" max="6921" width="7" style="23" customWidth="1"/>
    <col min="6922" max="6922" width="8.625" style="23" customWidth="1"/>
    <col min="6923" max="6923" width="6.75" style="23" customWidth="1"/>
    <col min="6924" max="7164" width="9" style="23"/>
    <col min="7165" max="7165" width="6.625" style="23" customWidth="1"/>
    <col min="7166" max="7166" width="17" style="23" customWidth="1"/>
    <col min="7167" max="7167" width="7.875" style="23" customWidth="1"/>
    <col min="7168" max="7171" width="4.875" style="23" customWidth="1"/>
    <col min="7172" max="7172" width="7.625" style="23" customWidth="1"/>
    <col min="7173" max="7173" width="7.25" style="23" customWidth="1"/>
    <col min="7174" max="7174" width="7.875" style="23" customWidth="1"/>
    <col min="7175" max="7175" width="6.75" style="23" customWidth="1"/>
    <col min="7176" max="7176" width="7.625" style="23" customWidth="1"/>
    <col min="7177" max="7177" width="7" style="23" customWidth="1"/>
    <col min="7178" max="7178" width="8.625" style="23" customWidth="1"/>
    <col min="7179" max="7179" width="6.75" style="23" customWidth="1"/>
    <col min="7180" max="7420" width="9" style="23"/>
    <col min="7421" max="7421" width="6.625" style="23" customWidth="1"/>
    <col min="7422" max="7422" width="17" style="23" customWidth="1"/>
    <col min="7423" max="7423" width="7.875" style="23" customWidth="1"/>
    <col min="7424" max="7427" width="4.875" style="23" customWidth="1"/>
    <col min="7428" max="7428" width="7.625" style="23" customWidth="1"/>
    <col min="7429" max="7429" width="7.25" style="23" customWidth="1"/>
    <col min="7430" max="7430" width="7.875" style="23" customWidth="1"/>
    <col min="7431" max="7431" width="6.75" style="23" customWidth="1"/>
    <col min="7432" max="7432" width="7.625" style="23" customWidth="1"/>
    <col min="7433" max="7433" width="7" style="23" customWidth="1"/>
    <col min="7434" max="7434" width="8.625" style="23" customWidth="1"/>
    <col min="7435" max="7435" width="6.75" style="23" customWidth="1"/>
    <col min="7436" max="7676" width="9" style="23"/>
    <col min="7677" max="7677" width="6.625" style="23" customWidth="1"/>
    <col min="7678" max="7678" width="17" style="23" customWidth="1"/>
    <col min="7679" max="7679" width="7.875" style="23" customWidth="1"/>
    <col min="7680" max="7683" width="4.875" style="23" customWidth="1"/>
    <col min="7684" max="7684" width="7.625" style="23" customWidth="1"/>
    <col min="7685" max="7685" width="7.25" style="23" customWidth="1"/>
    <col min="7686" max="7686" width="7.875" style="23" customWidth="1"/>
    <col min="7687" max="7687" width="6.75" style="23" customWidth="1"/>
    <col min="7688" max="7688" width="7.625" style="23" customWidth="1"/>
    <col min="7689" max="7689" width="7" style="23" customWidth="1"/>
    <col min="7690" max="7690" width="8.625" style="23" customWidth="1"/>
    <col min="7691" max="7691" width="6.75" style="23" customWidth="1"/>
    <col min="7692" max="7932" width="9" style="23"/>
    <col min="7933" max="7933" width="6.625" style="23" customWidth="1"/>
    <col min="7934" max="7934" width="17" style="23" customWidth="1"/>
    <col min="7935" max="7935" width="7.875" style="23" customWidth="1"/>
    <col min="7936" max="7939" width="4.875" style="23" customWidth="1"/>
    <col min="7940" max="7940" width="7.625" style="23" customWidth="1"/>
    <col min="7941" max="7941" width="7.25" style="23" customWidth="1"/>
    <col min="7942" max="7942" width="7.875" style="23" customWidth="1"/>
    <col min="7943" max="7943" width="6.75" style="23" customWidth="1"/>
    <col min="7944" max="7944" width="7.625" style="23" customWidth="1"/>
    <col min="7945" max="7945" width="7" style="23" customWidth="1"/>
    <col min="7946" max="7946" width="8.625" style="23" customWidth="1"/>
    <col min="7947" max="7947" width="6.75" style="23" customWidth="1"/>
    <col min="7948" max="8188" width="9" style="23"/>
    <col min="8189" max="8189" width="6.625" style="23" customWidth="1"/>
    <col min="8190" max="8190" width="17" style="23" customWidth="1"/>
    <col min="8191" max="8191" width="7.875" style="23" customWidth="1"/>
    <col min="8192" max="8195" width="4.875" style="23" customWidth="1"/>
    <col min="8196" max="8196" width="7.625" style="23" customWidth="1"/>
    <col min="8197" max="8197" width="7.25" style="23" customWidth="1"/>
    <col min="8198" max="8198" width="7.875" style="23" customWidth="1"/>
    <col min="8199" max="8199" width="6.75" style="23" customWidth="1"/>
    <col min="8200" max="8200" width="7.625" style="23" customWidth="1"/>
    <col min="8201" max="8201" width="7" style="23" customWidth="1"/>
    <col min="8202" max="8202" width="8.625" style="23" customWidth="1"/>
    <col min="8203" max="8203" width="6.75" style="23" customWidth="1"/>
    <col min="8204" max="8444" width="9" style="23"/>
    <col min="8445" max="8445" width="6.625" style="23" customWidth="1"/>
    <col min="8446" max="8446" width="17" style="23" customWidth="1"/>
    <col min="8447" max="8447" width="7.875" style="23" customWidth="1"/>
    <col min="8448" max="8451" width="4.875" style="23" customWidth="1"/>
    <col min="8452" max="8452" width="7.625" style="23" customWidth="1"/>
    <col min="8453" max="8453" width="7.25" style="23" customWidth="1"/>
    <col min="8454" max="8454" width="7.875" style="23" customWidth="1"/>
    <col min="8455" max="8455" width="6.75" style="23" customWidth="1"/>
    <col min="8456" max="8456" width="7.625" style="23" customWidth="1"/>
    <col min="8457" max="8457" width="7" style="23" customWidth="1"/>
    <col min="8458" max="8458" width="8.625" style="23" customWidth="1"/>
    <col min="8459" max="8459" width="6.75" style="23" customWidth="1"/>
    <col min="8460" max="8700" width="9" style="23"/>
    <col min="8701" max="8701" width="6.625" style="23" customWidth="1"/>
    <col min="8702" max="8702" width="17" style="23" customWidth="1"/>
    <col min="8703" max="8703" width="7.875" style="23" customWidth="1"/>
    <col min="8704" max="8707" width="4.875" style="23" customWidth="1"/>
    <col min="8708" max="8708" width="7.625" style="23" customWidth="1"/>
    <col min="8709" max="8709" width="7.25" style="23" customWidth="1"/>
    <col min="8710" max="8710" width="7.875" style="23" customWidth="1"/>
    <col min="8711" max="8711" width="6.75" style="23" customWidth="1"/>
    <col min="8712" max="8712" width="7.625" style="23" customWidth="1"/>
    <col min="8713" max="8713" width="7" style="23" customWidth="1"/>
    <col min="8714" max="8714" width="8.625" style="23" customWidth="1"/>
    <col min="8715" max="8715" width="6.75" style="23" customWidth="1"/>
    <col min="8716" max="8956" width="9" style="23"/>
    <col min="8957" max="8957" width="6.625" style="23" customWidth="1"/>
    <col min="8958" max="8958" width="17" style="23" customWidth="1"/>
    <col min="8959" max="8959" width="7.875" style="23" customWidth="1"/>
    <col min="8960" max="8963" width="4.875" style="23" customWidth="1"/>
    <col min="8964" max="8964" width="7.625" style="23" customWidth="1"/>
    <col min="8965" max="8965" width="7.25" style="23" customWidth="1"/>
    <col min="8966" max="8966" width="7.875" style="23" customWidth="1"/>
    <col min="8967" max="8967" width="6.75" style="23" customWidth="1"/>
    <col min="8968" max="8968" width="7.625" style="23" customWidth="1"/>
    <col min="8969" max="8969" width="7" style="23" customWidth="1"/>
    <col min="8970" max="8970" width="8.625" style="23" customWidth="1"/>
    <col min="8971" max="8971" width="6.75" style="23" customWidth="1"/>
    <col min="8972" max="9212" width="9" style="23"/>
    <col min="9213" max="9213" width="6.625" style="23" customWidth="1"/>
    <col min="9214" max="9214" width="17" style="23" customWidth="1"/>
    <col min="9215" max="9215" width="7.875" style="23" customWidth="1"/>
    <col min="9216" max="9219" width="4.875" style="23" customWidth="1"/>
    <col min="9220" max="9220" width="7.625" style="23" customWidth="1"/>
    <col min="9221" max="9221" width="7.25" style="23" customWidth="1"/>
    <col min="9222" max="9222" width="7.875" style="23" customWidth="1"/>
    <col min="9223" max="9223" width="6.75" style="23" customWidth="1"/>
    <col min="9224" max="9224" width="7.625" style="23" customWidth="1"/>
    <col min="9225" max="9225" width="7" style="23" customWidth="1"/>
    <col min="9226" max="9226" width="8.625" style="23" customWidth="1"/>
    <col min="9227" max="9227" width="6.75" style="23" customWidth="1"/>
    <col min="9228" max="9468" width="9" style="23"/>
    <col min="9469" max="9469" width="6.625" style="23" customWidth="1"/>
    <col min="9470" max="9470" width="17" style="23" customWidth="1"/>
    <col min="9471" max="9471" width="7.875" style="23" customWidth="1"/>
    <col min="9472" max="9475" width="4.875" style="23" customWidth="1"/>
    <col min="9476" max="9476" width="7.625" style="23" customWidth="1"/>
    <col min="9477" max="9477" width="7.25" style="23" customWidth="1"/>
    <col min="9478" max="9478" width="7.875" style="23" customWidth="1"/>
    <col min="9479" max="9479" width="6.75" style="23" customWidth="1"/>
    <col min="9480" max="9480" width="7.625" style="23" customWidth="1"/>
    <col min="9481" max="9481" width="7" style="23" customWidth="1"/>
    <col min="9482" max="9482" width="8.625" style="23" customWidth="1"/>
    <col min="9483" max="9483" width="6.75" style="23" customWidth="1"/>
    <col min="9484" max="9724" width="9" style="23"/>
    <col min="9725" max="9725" width="6.625" style="23" customWidth="1"/>
    <col min="9726" max="9726" width="17" style="23" customWidth="1"/>
    <col min="9727" max="9727" width="7.875" style="23" customWidth="1"/>
    <col min="9728" max="9731" width="4.875" style="23" customWidth="1"/>
    <col min="9732" max="9732" width="7.625" style="23" customWidth="1"/>
    <col min="9733" max="9733" width="7.25" style="23" customWidth="1"/>
    <col min="9734" max="9734" width="7.875" style="23" customWidth="1"/>
    <col min="9735" max="9735" width="6.75" style="23" customWidth="1"/>
    <col min="9736" max="9736" width="7.625" style="23" customWidth="1"/>
    <col min="9737" max="9737" width="7" style="23" customWidth="1"/>
    <col min="9738" max="9738" width="8.625" style="23" customWidth="1"/>
    <col min="9739" max="9739" width="6.75" style="23" customWidth="1"/>
    <col min="9740" max="9980" width="9" style="23"/>
    <col min="9981" max="9981" width="6.625" style="23" customWidth="1"/>
    <col min="9982" max="9982" width="17" style="23" customWidth="1"/>
    <col min="9983" max="9983" width="7.875" style="23" customWidth="1"/>
    <col min="9984" max="9987" width="4.875" style="23" customWidth="1"/>
    <col min="9988" max="9988" width="7.625" style="23" customWidth="1"/>
    <col min="9989" max="9989" width="7.25" style="23" customWidth="1"/>
    <col min="9990" max="9990" width="7.875" style="23" customWidth="1"/>
    <col min="9991" max="9991" width="6.75" style="23" customWidth="1"/>
    <col min="9992" max="9992" width="7.625" style="23" customWidth="1"/>
    <col min="9993" max="9993" width="7" style="23" customWidth="1"/>
    <col min="9994" max="9994" width="8.625" style="23" customWidth="1"/>
    <col min="9995" max="9995" width="6.75" style="23" customWidth="1"/>
    <col min="9996" max="10236" width="9" style="23"/>
    <col min="10237" max="10237" width="6.625" style="23" customWidth="1"/>
    <col min="10238" max="10238" width="17" style="23" customWidth="1"/>
    <col min="10239" max="10239" width="7.875" style="23" customWidth="1"/>
    <col min="10240" max="10243" width="4.875" style="23" customWidth="1"/>
    <col min="10244" max="10244" width="7.625" style="23" customWidth="1"/>
    <col min="10245" max="10245" width="7.25" style="23" customWidth="1"/>
    <col min="10246" max="10246" width="7.875" style="23" customWidth="1"/>
    <col min="10247" max="10247" width="6.75" style="23" customWidth="1"/>
    <col min="10248" max="10248" width="7.625" style="23" customWidth="1"/>
    <col min="10249" max="10249" width="7" style="23" customWidth="1"/>
    <col min="10250" max="10250" width="8.625" style="23" customWidth="1"/>
    <col min="10251" max="10251" width="6.75" style="23" customWidth="1"/>
    <col min="10252" max="10492" width="9" style="23"/>
    <col min="10493" max="10493" width="6.625" style="23" customWidth="1"/>
    <col min="10494" max="10494" width="17" style="23" customWidth="1"/>
    <col min="10495" max="10495" width="7.875" style="23" customWidth="1"/>
    <col min="10496" max="10499" width="4.875" style="23" customWidth="1"/>
    <col min="10500" max="10500" width="7.625" style="23" customWidth="1"/>
    <col min="10501" max="10501" width="7.25" style="23" customWidth="1"/>
    <col min="10502" max="10502" width="7.875" style="23" customWidth="1"/>
    <col min="10503" max="10503" width="6.75" style="23" customWidth="1"/>
    <col min="10504" max="10504" width="7.625" style="23" customWidth="1"/>
    <col min="10505" max="10505" width="7" style="23" customWidth="1"/>
    <col min="10506" max="10506" width="8.625" style="23" customWidth="1"/>
    <col min="10507" max="10507" width="6.75" style="23" customWidth="1"/>
    <col min="10508" max="10748" width="9" style="23"/>
    <col min="10749" max="10749" width="6.625" style="23" customWidth="1"/>
    <col min="10750" max="10750" width="17" style="23" customWidth="1"/>
    <col min="10751" max="10751" width="7.875" style="23" customWidth="1"/>
    <col min="10752" max="10755" width="4.875" style="23" customWidth="1"/>
    <col min="10756" max="10756" width="7.625" style="23" customWidth="1"/>
    <col min="10757" max="10757" width="7.25" style="23" customWidth="1"/>
    <col min="10758" max="10758" width="7.875" style="23" customWidth="1"/>
    <col min="10759" max="10759" width="6.75" style="23" customWidth="1"/>
    <col min="10760" max="10760" width="7.625" style="23" customWidth="1"/>
    <col min="10761" max="10761" width="7" style="23" customWidth="1"/>
    <col min="10762" max="10762" width="8.625" style="23" customWidth="1"/>
    <col min="10763" max="10763" width="6.75" style="23" customWidth="1"/>
    <col min="10764" max="11004" width="9" style="23"/>
    <col min="11005" max="11005" width="6.625" style="23" customWidth="1"/>
    <col min="11006" max="11006" width="17" style="23" customWidth="1"/>
    <col min="11007" max="11007" width="7.875" style="23" customWidth="1"/>
    <col min="11008" max="11011" width="4.875" style="23" customWidth="1"/>
    <col min="11012" max="11012" width="7.625" style="23" customWidth="1"/>
    <col min="11013" max="11013" width="7.25" style="23" customWidth="1"/>
    <col min="11014" max="11014" width="7.875" style="23" customWidth="1"/>
    <col min="11015" max="11015" width="6.75" style="23" customWidth="1"/>
    <col min="11016" max="11016" width="7.625" style="23" customWidth="1"/>
    <col min="11017" max="11017" width="7" style="23" customWidth="1"/>
    <col min="11018" max="11018" width="8.625" style="23" customWidth="1"/>
    <col min="11019" max="11019" width="6.75" style="23" customWidth="1"/>
    <col min="11020" max="11260" width="9" style="23"/>
    <col min="11261" max="11261" width="6.625" style="23" customWidth="1"/>
    <col min="11262" max="11262" width="17" style="23" customWidth="1"/>
    <col min="11263" max="11263" width="7.875" style="23" customWidth="1"/>
    <col min="11264" max="11267" width="4.875" style="23" customWidth="1"/>
    <col min="11268" max="11268" width="7.625" style="23" customWidth="1"/>
    <col min="11269" max="11269" width="7.25" style="23" customWidth="1"/>
    <col min="11270" max="11270" width="7.875" style="23" customWidth="1"/>
    <col min="11271" max="11271" width="6.75" style="23" customWidth="1"/>
    <col min="11272" max="11272" width="7.625" style="23" customWidth="1"/>
    <col min="11273" max="11273" width="7" style="23" customWidth="1"/>
    <col min="11274" max="11274" width="8.625" style="23" customWidth="1"/>
    <col min="11275" max="11275" width="6.75" style="23" customWidth="1"/>
    <col min="11276" max="11516" width="9" style="23"/>
    <col min="11517" max="11517" width="6.625" style="23" customWidth="1"/>
    <col min="11518" max="11518" width="17" style="23" customWidth="1"/>
    <col min="11519" max="11519" width="7.875" style="23" customWidth="1"/>
    <col min="11520" max="11523" width="4.875" style="23" customWidth="1"/>
    <col min="11524" max="11524" width="7.625" style="23" customWidth="1"/>
    <col min="11525" max="11525" width="7.25" style="23" customWidth="1"/>
    <col min="11526" max="11526" width="7.875" style="23" customWidth="1"/>
    <col min="11527" max="11527" width="6.75" style="23" customWidth="1"/>
    <col min="11528" max="11528" width="7.625" style="23" customWidth="1"/>
    <col min="11529" max="11529" width="7" style="23" customWidth="1"/>
    <col min="11530" max="11530" width="8.625" style="23" customWidth="1"/>
    <col min="11531" max="11531" width="6.75" style="23" customWidth="1"/>
    <col min="11532" max="11772" width="9" style="23"/>
    <col min="11773" max="11773" width="6.625" style="23" customWidth="1"/>
    <col min="11774" max="11774" width="17" style="23" customWidth="1"/>
    <col min="11775" max="11775" width="7.875" style="23" customWidth="1"/>
    <col min="11776" max="11779" width="4.875" style="23" customWidth="1"/>
    <col min="11780" max="11780" width="7.625" style="23" customWidth="1"/>
    <col min="11781" max="11781" width="7.25" style="23" customWidth="1"/>
    <col min="11782" max="11782" width="7.875" style="23" customWidth="1"/>
    <col min="11783" max="11783" width="6.75" style="23" customWidth="1"/>
    <col min="11784" max="11784" width="7.625" style="23" customWidth="1"/>
    <col min="11785" max="11785" width="7" style="23" customWidth="1"/>
    <col min="11786" max="11786" width="8.625" style="23" customWidth="1"/>
    <col min="11787" max="11787" width="6.75" style="23" customWidth="1"/>
    <col min="11788" max="12028" width="9" style="23"/>
    <col min="12029" max="12029" width="6.625" style="23" customWidth="1"/>
    <col min="12030" max="12030" width="17" style="23" customWidth="1"/>
    <col min="12031" max="12031" width="7.875" style="23" customWidth="1"/>
    <col min="12032" max="12035" width="4.875" style="23" customWidth="1"/>
    <col min="12036" max="12036" width="7.625" style="23" customWidth="1"/>
    <col min="12037" max="12037" width="7.25" style="23" customWidth="1"/>
    <col min="12038" max="12038" width="7.875" style="23" customWidth="1"/>
    <col min="12039" max="12039" width="6.75" style="23" customWidth="1"/>
    <col min="12040" max="12040" width="7.625" style="23" customWidth="1"/>
    <col min="12041" max="12041" width="7" style="23" customWidth="1"/>
    <col min="12042" max="12042" width="8.625" style="23" customWidth="1"/>
    <col min="12043" max="12043" width="6.75" style="23" customWidth="1"/>
    <col min="12044" max="12284" width="9" style="23"/>
    <col min="12285" max="12285" width="6.625" style="23" customWidth="1"/>
    <col min="12286" max="12286" width="17" style="23" customWidth="1"/>
    <col min="12287" max="12287" width="7.875" style="23" customWidth="1"/>
    <col min="12288" max="12291" width="4.875" style="23" customWidth="1"/>
    <col min="12292" max="12292" width="7.625" style="23" customWidth="1"/>
    <col min="12293" max="12293" width="7.25" style="23" customWidth="1"/>
    <col min="12294" max="12294" width="7.875" style="23" customWidth="1"/>
    <col min="12295" max="12295" width="6.75" style="23" customWidth="1"/>
    <col min="12296" max="12296" width="7.625" style="23" customWidth="1"/>
    <col min="12297" max="12297" width="7" style="23" customWidth="1"/>
    <col min="12298" max="12298" width="8.625" style="23" customWidth="1"/>
    <col min="12299" max="12299" width="6.75" style="23" customWidth="1"/>
    <col min="12300" max="12540" width="9" style="23"/>
    <col min="12541" max="12541" width="6.625" style="23" customWidth="1"/>
    <col min="12542" max="12542" width="17" style="23" customWidth="1"/>
    <col min="12543" max="12543" width="7.875" style="23" customWidth="1"/>
    <col min="12544" max="12547" width="4.875" style="23" customWidth="1"/>
    <col min="12548" max="12548" width="7.625" style="23" customWidth="1"/>
    <col min="12549" max="12549" width="7.25" style="23" customWidth="1"/>
    <col min="12550" max="12550" width="7.875" style="23" customWidth="1"/>
    <col min="12551" max="12551" width="6.75" style="23" customWidth="1"/>
    <col min="12552" max="12552" width="7.625" style="23" customWidth="1"/>
    <col min="12553" max="12553" width="7" style="23" customWidth="1"/>
    <col min="12554" max="12554" width="8.625" style="23" customWidth="1"/>
    <col min="12555" max="12555" width="6.75" style="23" customWidth="1"/>
    <col min="12556" max="12796" width="9" style="23"/>
    <col min="12797" max="12797" width="6.625" style="23" customWidth="1"/>
    <col min="12798" max="12798" width="17" style="23" customWidth="1"/>
    <col min="12799" max="12799" width="7.875" style="23" customWidth="1"/>
    <col min="12800" max="12803" width="4.875" style="23" customWidth="1"/>
    <col min="12804" max="12804" width="7.625" style="23" customWidth="1"/>
    <col min="12805" max="12805" width="7.25" style="23" customWidth="1"/>
    <col min="12806" max="12806" width="7.875" style="23" customWidth="1"/>
    <col min="12807" max="12807" width="6.75" style="23" customWidth="1"/>
    <col min="12808" max="12808" width="7.625" style="23" customWidth="1"/>
    <col min="12809" max="12809" width="7" style="23" customWidth="1"/>
    <col min="12810" max="12810" width="8.625" style="23" customWidth="1"/>
    <col min="12811" max="12811" width="6.75" style="23" customWidth="1"/>
    <col min="12812" max="13052" width="9" style="23"/>
    <col min="13053" max="13053" width="6.625" style="23" customWidth="1"/>
    <col min="13054" max="13054" width="17" style="23" customWidth="1"/>
    <col min="13055" max="13055" width="7.875" style="23" customWidth="1"/>
    <col min="13056" max="13059" width="4.875" style="23" customWidth="1"/>
    <col min="13060" max="13060" width="7.625" style="23" customWidth="1"/>
    <col min="13061" max="13061" width="7.25" style="23" customWidth="1"/>
    <col min="13062" max="13062" width="7.875" style="23" customWidth="1"/>
    <col min="13063" max="13063" width="6.75" style="23" customWidth="1"/>
    <col min="13064" max="13064" width="7.625" style="23" customWidth="1"/>
    <col min="13065" max="13065" width="7" style="23" customWidth="1"/>
    <col min="13066" max="13066" width="8.625" style="23" customWidth="1"/>
    <col min="13067" max="13067" width="6.75" style="23" customWidth="1"/>
    <col min="13068" max="13308" width="9" style="23"/>
    <col min="13309" max="13309" width="6.625" style="23" customWidth="1"/>
    <col min="13310" max="13310" width="17" style="23" customWidth="1"/>
    <col min="13311" max="13311" width="7.875" style="23" customWidth="1"/>
    <col min="13312" max="13315" width="4.875" style="23" customWidth="1"/>
    <col min="13316" max="13316" width="7.625" style="23" customWidth="1"/>
    <col min="13317" max="13317" width="7.25" style="23" customWidth="1"/>
    <col min="13318" max="13318" width="7.875" style="23" customWidth="1"/>
    <col min="13319" max="13319" width="6.75" style="23" customWidth="1"/>
    <col min="13320" max="13320" width="7.625" style="23" customWidth="1"/>
    <col min="13321" max="13321" width="7" style="23" customWidth="1"/>
    <col min="13322" max="13322" width="8.625" style="23" customWidth="1"/>
    <col min="13323" max="13323" width="6.75" style="23" customWidth="1"/>
    <col min="13324" max="13564" width="9" style="23"/>
    <col min="13565" max="13565" width="6.625" style="23" customWidth="1"/>
    <col min="13566" max="13566" width="17" style="23" customWidth="1"/>
    <col min="13567" max="13567" width="7.875" style="23" customWidth="1"/>
    <col min="13568" max="13571" width="4.875" style="23" customWidth="1"/>
    <col min="13572" max="13572" width="7.625" style="23" customWidth="1"/>
    <col min="13573" max="13573" width="7.25" style="23" customWidth="1"/>
    <col min="13574" max="13574" width="7.875" style="23" customWidth="1"/>
    <col min="13575" max="13575" width="6.75" style="23" customWidth="1"/>
    <col min="13576" max="13576" width="7.625" style="23" customWidth="1"/>
    <col min="13577" max="13577" width="7" style="23" customWidth="1"/>
    <col min="13578" max="13578" width="8.625" style="23" customWidth="1"/>
    <col min="13579" max="13579" width="6.75" style="23" customWidth="1"/>
    <col min="13580" max="13820" width="9" style="23"/>
    <col min="13821" max="13821" width="6.625" style="23" customWidth="1"/>
    <col min="13822" max="13822" width="17" style="23" customWidth="1"/>
    <col min="13823" max="13823" width="7.875" style="23" customWidth="1"/>
    <col min="13824" max="13827" width="4.875" style="23" customWidth="1"/>
    <col min="13828" max="13828" width="7.625" style="23" customWidth="1"/>
    <col min="13829" max="13829" width="7.25" style="23" customWidth="1"/>
    <col min="13830" max="13830" width="7.875" style="23" customWidth="1"/>
    <col min="13831" max="13831" width="6.75" style="23" customWidth="1"/>
    <col min="13832" max="13832" width="7.625" style="23" customWidth="1"/>
    <col min="13833" max="13833" width="7" style="23" customWidth="1"/>
    <col min="13834" max="13834" width="8.625" style="23" customWidth="1"/>
    <col min="13835" max="13835" width="6.75" style="23" customWidth="1"/>
    <col min="13836" max="14076" width="9" style="23"/>
    <col min="14077" max="14077" width="6.625" style="23" customWidth="1"/>
    <col min="14078" max="14078" width="17" style="23" customWidth="1"/>
    <col min="14079" max="14079" width="7.875" style="23" customWidth="1"/>
    <col min="14080" max="14083" width="4.875" style="23" customWidth="1"/>
    <col min="14084" max="14084" width="7.625" style="23" customWidth="1"/>
    <col min="14085" max="14085" width="7.25" style="23" customWidth="1"/>
    <col min="14086" max="14086" width="7.875" style="23" customWidth="1"/>
    <col min="14087" max="14087" width="6.75" style="23" customWidth="1"/>
    <col min="14088" max="14088" width="7.625" style="23" customWidth="1"/>
    <col min="14089" max="14089" width="7" style="23" customWidth="1"/>
    <col min="14090" max="14090" width="8.625" style="23" customWidth="1"/>
    <col min="14091" max="14091" width="6.75" style="23" customWidth="1"/>
    <col min="14092" max="14332" width="9" style="23"/>
    <col min="14333" max="14333" width="6.625" style="23" customWidth="1"/>
    <col min="14334" max="14334" width="17" style="23" customWidth="1"/>
    <col min="14335" max="14335" width="7.875" style="23" customWidth="1"/>
    <col min="14336" max="14339" width="4.875" style="23" customWidth="1"/>
    <col min="14340" max="14340" width="7.625" style="23" customWidth="1"/>
    <col min="14341" max="14341" width="7.25" style="23" customWidth="1"/>
    <col min="14342" max="14342" width="7.875" style="23" customWidth="1"/>
    <col min="14343" max="14343" width="6.75" style="23" customWidth="1"/>
    <col min="14344" max="14344" width="7.625" style="23" customWidth="1"/>
    <col min="14345" max="14345" width="7" style="23" customWidth="1"/>
    <col min="14346" max="14346" width="8.625" style="23" customWidth="1"/>
    <col min="14347" max="14347" width="6.75" style="23" customWidth="1"/>
    <col min="14348" max="14588" width="9" style="23"/>
    <col min="14589" max="14589" width="6.625" style="23" customWidth="1"/>
    <col min="14590" max="14590" width="17" style="23" customWidth="1"/>
    <col min="14591" max="14591" width="7.875" style="23" customWidth="1"/>
    <col min="14592" max="14595" width="4.875" style="23" customWidth="1"/>
    <col min="14596" max="14596" width="7.625" style="23" customWidth="1"/>
    <col min="14597" max="14597" width="7.25" style="23" customWidth="1"/>
    <col min="14598" max="14598" width="7.875" style="23" customWidth="1"/>
    <col min="14599" max="14599" width="6.75" style="23" customWidth="1"/>
    <col min="14600" max="14600" width="7.625" style="23" customWidth="1"/>
    <col min="14601" max="14601" width="7" style="23" customWidth="1"/>
    <col min="14602" max="14602" width="8.625" style="23" customWidth="1"/>
    <col min="14603" max="14603" width="6.75" style="23" customWidth="1"/>
    <col min="14604" max="14844" width="9" style="23"/>
    <col min="14845" max="14845" width="6.625" style="23" customWidth="1"/>
    <col min="14846" max="14846" width="17" style="23" customWidth="1"/>
    <col min="14847" max="14847" width="7.875" style="23" customWidth="1"/>
    <col min="14848" max="14851" width="4.875" style="23" customWidth="1"/>
    <col min="14852" max="14852" width="7.625" style="23" customWidth="1"/>
    <col min="14853" max="14853" width="7.25" style="23" customWidth="1"/>
    <col min="14854" max="14854" width="7.875" style="23" customWidth="1"/>
    <col min="14855" max="14855" width="6.75" style="23" customWidth="1"/>
    <col min="14856" max="14856" width="7.625" style="23" customWidth="1"/>
    <col min="14857" max="14857" width="7" style="23" customWidth="1"/>
    <col min="14858" max="14858" width="8.625" style="23" customWidth="1"/>
    <col min="14859" max="14859" width="6.75" style="23" customWidth="1"/>
    <col min="14860" max="15100" width="9" style="23"/>
    <col min="15101" max="15101" width="6.625" style="23" customWidth="1"/>
    <col min="15102" max="15102" width="17" style="23" customWidth="1"/>
    <col min="15103" max="15103" width="7.875" style="23" customWidth="1"/>
    <col min="15104" max="15107" width="4.875" style="23" customWidth="1"/>
    <col min="15108" max="15108" width="7.625" style="23" customWidth="1"/>
    <col min="15109" max="15109" width="7.25" style="23" customWidth="1"/>
    <col min="15110" max="15110" width="7.875" style="23" customWidth="1"/>
    <col min="15111" max="15111" width="6.75" style="23" customWidth="1"/>
    <col min="15112" max="15112" width="7.625" style="23" customWidth="1"/>
    <col min="15113" max="15113" width="7" style="23" customWidth="1"/>
    <col min="15114" max="15114" width="8.625" style="23" customWidth="1"/>
    <col min="15115" max="15115" width="6.75" style="23" customWidth="1"/>
    <col min="15116" max="15356" width="9" style="23"/>
    <col min="15357" max="15357" width="6.625" style="23" customWidth="1"/>
    <col min="15358" max="15358" width="17" style="23" customWidth="1"/>
    <col min="15359" max="15359" width="7.875" style="23" customWidth="1"/>
    <col min="15360" max="15363" width="4.875" style="23" customWidth="1"/>
    <col min="15364" max="15364" width="7.625" style="23" customWidth="1"/>
    <col min="15365" max="15365" width="7.25" style="23" customWidth="1"/>
    <col min="15366" max="15366" width="7.875" style="23" customWidth="1"/>
    <col min="15367" max="15367" width="6.75" style="23" customWidth="1"/>
    <col min="15368" max="15368" width="7.625" style="23" customWidth="1"/>
    <col min="15369" max="15369" width="7" style="23" customWidth="1"/>
    <col min="15370" max="15370" width="8.625" style="23" customWidth="1"/>
    <col min="15371" max="15371" width="6.75" style="23" customWidth="1"/>
    <col min="15372" max="15612" width="9" style="23"/>
    <col min="15613" max="15613" width="6.625" style="23" customWidth="1"/>
    <col min="15614" max="15614" width="17" style="23" customWidth="1"/>
    <col min="15615" max="15615" width="7.875" style="23" customWidth="1"/>
    <col min="15616" max="15619" width="4.875" style="23" customWidth="1"/>
    <col min="15620" max="15620" width="7.625" style="23" customWidth="1"/>
    <col min="15621" max="15621" width="7.25" style="23" customWidth="1"/>
    <col min="15622" max="15622" width="7.875" style="23" customWidth="1"/>
    <col min="15623" max="15623" width="6.75" style="23" customWidth="1"/>
    <col min="15624" max="15624" width="7.625" style="23" customWidth="1"/>
    <col min="15625" max="15625" width="7" style="23" customWidth="1"/>
    <col min="15626" max="15626" width="8.625" style="23" customWidth="1"/>
    <col min="15627" max="15627" width="6.75" style="23" customWidth="1"/>
    <col min="15628" max="15868" width="9" style="23"/>
    <col min="15869" max="15869" width="6.625" style="23" customWidth="1"/>
    <col min="15870" max="15870" width="17" style="23" customWidth="1"/>
    <col min="15871" max="15871" width="7.875" style="23" customWidth="1"/>
    <col min="15872" max="15875" width="4.875" style="23" customWidth="1"/>
    <col min="15876" max="15876" width="7.625" style="23" customWidth="1"/>
    <col min="15877" max="15877" width="7.25" style="23" customWidth="1"/>
    <col min="15878" max="15878" width="7.875" style="23" customWidth="1"/>
    <col min="15879" max="15879" width="6.75" style="23" customWidth="1"/>
    <col min="15880" max="15880" width="7.625" style="23" customWidth="1"/>
    <col min="15881" max="15881" width="7" style="23" customWidth="1"/>
    <col min="15882" max="15882" width="8.625" style="23" customWidth="1"/>
    <col min="15883" max="15883" width="6.75" style="23" customWidth="1"/>
    <col min="15884" max="16124" width="9" style="23"/>
    <col min="16125" max="16125" width="6.625" style="23" customWidth="1"/>
    <col min="16126" max="16126" width="17" style="23" customWidth="1"/>
    <col min="16127" max="16127" width="7.875" style="23" customWidth="1"/>
    <col min="16128" max="16131" width="4.875" style="23" customWidth="1"/>
    <col min="16132" max="16132" width="7.625" style="23" customWidth="1"/>
    <col min="16133" max="16133" width="7.25" style="23" customWidth="1"/>
    <col min="16134" max="16134" width="7.875" style="23" customWidth="1"/>
    <col min="16135" max="16135" width="6.75" style="23" customWidth="1"/>
    <col min="16136" max="16136" width="7.625" style="23" customWidth="1"/>
    <col min="16137" max="16137" width="7" style="23" customWidth="1"/>
    <col min="16138" max="16138" width="8.625" style="23" customWidth="1"/>
    <col min="16139" max="16139" width="6.75" style="23" customWidth="1"/>
    <col min="16140" max="16384" width="9" style="23"/>
  </cols>
  <sheetData>
    <row r="1" spans="1:12" ht="16.5" customHeight="1">
      <c r="A1" s="305" t="s">
        <v>441</v>
      </c>
      <c r="B1" s="312"/>
    </row>
    <row r="2" spans="1:12" ht="24">
      <c r="A2" s="322" t="s">
        <v>297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</row>
    <row r="3" spans="1:12" ht="14.25" customHeight="1">
      <c r="H3" s="23" t="s">
        <v>1</v>
      </c>
      <c r="J3" s="315" t="s">
        <v>2</v>
      </c>
      <c r="K3" s="315"/>
    </row>
    <row r="4" spans="1:12" ht="33" customHeight="1">
      <c r="A4" s="321" t="s">
        <v>260</v>
      </c>
      <c r="B4" s="321"/>
      <c r="C4" s="321" t="s">
        <v>298</v>
      </c>
      <c r="D4" s="321" t="s">
        <v>230</v>
      </c>
      <c r="E4" s="321"/>
      <c r="F4" s="321"/>
      <c r="G4" s="321"/>
      <c r="H4" s="321" t="s">
        <v>299</v>
      </c>
      <c r="I4" s="321"/>
      <c r="J4" s="321"/>
      <c r="K4" s="321"/>
      <c r="L4" s="321" t="s">
        <v>9</v>
      </c>
    </row>
    <row r="5" spans="1:12" ht="35.1" customHeight="1">
      <c r="A5" s="321"/>
      <c r="B5" s="321"/>
      <c r="C5" s="321"/>
      <c r="D5" s="25" t="s">
        <v>204</v>
      </c>
      <c r="E5" s="25" t="s">
        <v>205</v>
      </c>
      <c r="F5" s="25" t="s">
        <v>206</v>
      </c>
      <c r="G5" s="25" t="s">
        <v>273</v>
      </c>
      <c r="H5" s="25" t="s">
        <v>3</v>
      </c>
      <c r="I5" s="25" t="s">
        <v>204</v>
      </c>
      <c r="J5" s="25" t="s">
        <v>206</v>
      </c>
      <c r="K5" s="25" t="s">
        <v>273</v>
      </c>
      <c r="L5" s="321"/>
    </row>
    <row r="6" spans="1:12" ht="15" customHeight="1">
      <c r="A6" s="25"/>
      <c r="B6" s="25" t="s">
        <v>211</v>
      </c>
      <c r="C6" s="25">
        <v>615386</v>
      </c>
      <c r="D6" s="25">
        <v>76.2</v>
      </c>
      <c r="E6" s="25">
        <v>34.799999999999997</v>
      </c>
      <c r="F6" s="25">
        <v>68</v>
      </c>
      <c r="G6" s="25">
        <v>43</v>
      </c>
      <c r="H6" s="25">
        <v>147692.64000000001</v>
      </c>
      <c r="I6" s="25">
        <v>81177</v>
      </c>
      <c r="J6" s="25">
        <v>31167.389999999996</v>
      </c>
      <c r="K6" s="25">
        <v>35348.25</v>
      </c>
      <c r="L6" s="25" t="s">
        <v>1</v>
      </c>
    </row>
    <row r="7" spans="1:12" ht="15" customHeight="1">
      <c r="A7" s="321" t="s">
        <v>16</v>
      </c>
      <c r="B7" s="25" t="s">
        <v>17</v>
      </c>
      <c r="C7" s="25">
        <v>81324</v>
      </c>
      <c r="D7" s="25">
        <v>4.2</v>
      </c>
      <c r="E7" s="25">
        <v>2.8</v>
      </c>
      <c r="F7" s="25">
        <v>2</v>
      </c>
      <c r="G7" s="25">
        <v>5</v>
      </c>
      <c r="H7" s="25">
        <v>19517.759999999998</v>
      </c>
      <c r="I7" s="25">
        <v>9714</v>
      </c>
      <c r="J7" s="25">
        <v>1126.2</v>
      </c>
      <c r="K7" s="25">
        <v>8677.56</v>
      </c>
      <c r="L7" s="25" t="s">
        <v>1</v>
      </c>
    </row>
    <row r="8" spans="1:12">
      <c r="A8" s="321"/>
      <c r="B8" s="25" t="s">
        <v>212</v>
      </c>
      <c r="C8" s="25">
        <v>69671</v>
      </c>
      <c r="D8" s="25">
        <v>3</v>
      </c>
      <c r="E8" s="25">
        <v>2</v>
      </c>
      <c r="F8" s="25">
        <v>0.8</v>
      </c>
      <c r="G8" s="25">
        <v>4.2</v>
      </c>
      <c r="H8" s="25">
        <v>16721.04</v>
      </c>
      <c r="I8" s="25">
        <v>8322</v>
      </c>
      <c r="J8" s="25">
        <v>280.82000000000011</v>
      </c>
      <c r="K8" s="25">
        <v>8118.22</v>
      </c>
      <c r="L8" s="25" t="s">
        <v>1</v>
      </c>
    </row>
    <row r="9" spans="1:12">
      <c r="A9" s="321"/>
      <c r="B9" s="25" t="s">
        <v>18</v>
      </c>
      <c r="C9" s="25">
        <v>59575</v>
      </c>
      <c r="D9" s="25">
        <v>0.6</v>
      </c>
      <c r="E9" s="25">
        <v>0.4</v>
      </c>
      <c r="F9" s="25"/>
      <c r="G9" s="25">
        <v>1</v>
      </c>
      <c r="H9" s="25">
        <v>14298</v>
      </c>
      <c r="I9" s="25">
        <v>7116</v>
      </c>
      <c r="J9" s="25">
        <v>33</v>
      </c>
      <c r="K9" s="25">
        <v>7149</v>
      </c>
      <c r="L9" s="25"/>
    </row>
    <row r="10" spans="1:12">
      <c r="A10" s="321"/>
      <c r="B10" s="25" t="s">
        <v>20</v>
      </c>
      <c r="C10" s="25">
        <v>4105</v>
      </c>
      <c r="D10" s="25">
        <v>0.6</v>
      </c>
      <c r="E10" s="25">
        <v>0.4</v>
      </c>
      <c r="F10" s="25">
        <v>0.2</v>
      </c>
      <c r="G10" s="25">
        <v>0.8</v>
      </c>
      <c r="H10" s="25">
        <v>985.2</v>
      </c>
      <c r="I10" s="25">
        <v>490</v>
      </c>
      <c r="J10" s="25">
        <v>101.12000000000006</v>
      </c>
      <c r="K10" s="25">
        <v>394.08</v>
      </c>
      <c r="L10" s="25"/>
    </row>
    <row r="11" spans="1:12">
      <c r="A11" s="321"/>
      <c r="B11" s="25" t="s">
        <v>21</v>
      </c>
      <c r="C11" s="25">
        <v>3060</v>
      </c>
      <c r="D11" s="25">
        <v>0.6</v>
      </c>
      <c r="E11" s="25">
        <v>0.4</v>
      </c>
      <c r="F11" s="25">
        <v>0.2</v>
      </c>
      <c r="G11" s="25">
        <v>0.8</v>
      </c>
      <c r="H11" s="25">
        <v>734.4</v>
      </c>
      <c r="I11" s="25">
        <v>366</v>
      </c>
      <c r="J11" s="25">
        <v>74.639999999999986</v>
      </c>
      <c r="K11" s="25">
        <v>293.76</v>
      </c>
      <c r="L11" s="25"/>
    </row>
    <row r="12" spans="1:12">
      <c r="A12" s="321"/>
      <c r="B12" s="25" t="s">
        <v>25</v>
      </c>
      <c r="C12" s="25">
        <v>2931</v>
      </c>
      <c r="D12" s="25">
        <v>0.6</v>
      </c>
      <c r="E12" s="25">
        <v>0.4</v>
      </c>
      <c r="F12" s="25">
        <v>0.2</v>
      </c>
      <c r="G12" s="25">
        <v>0.8</v>
      </c>
      <c r="H12" s="25">
        <v>703.44</v>
      </c>
      <c r="I12" s="25">
        <v>350</v>
      </c>
      <c r="J12" s="25">
        <v>72.060000000000059</v>
      </c>
      <c r="K12" s="25">
        <v>281.38</v>
      </c>
      <c r="L12" s="25"/>
    </row>
    <row r="13" spans="1:12">
      <c r="A13" s="321"/>
      <c r="B13" s="25" t="s">
        <v>26</v>
      </c>
      <c r="C13" s="25">
        <v>0</v>
      </c>
      <c r="D13" s="25">
        <v>0.6</v>
      </c>
      <c r="E13" s="25">
        <v>0.4</v>
      </c>
      <c r="F13" s="25">
        <v>0.2</v>
      </c>
      <c r="G13" s="25">
        <v>0.8</v>
      </c>
      <c r="H13" s="25">
        <v>0</v>
      </c>
      <c r="I13" s="25">
        <v>0</v>
      </c>
      <c r="J13" s="25">
        <v>0</v>
      </c>
      <c r="K13" s="25">
        <v>0</v>
      </c>
      <c r="L13" s="25"/>
    </row>
    <row r="14" spans="1:12">
      <c r="A14" s="321"/>
      <c r="B14" s="25" t="s">
        <v>27</v>
      </c>
      <c r="C14" s="25">
        <v>7878</v>
      </c>
      <c r="D14" s="25">
        <v>0.6</v>
      </c>
      <c r="E14" s="25">
        <v>0.4</v>
      </c>
      <c r="F14" s="25">
        <v>0.6</v>
      </c>
      <c r="G14" s="25">
        <v>0.4</v>
      </c>
      <c r="H14" s="25">
        <v>1890.72</v>
      </c>
      <c r="I14" s="25">
        <v>941</v>
      </c>
      <c r="J14" s="25">
        <v>571.58000000000004</v>
      </c>
      <c r="K14" s="25">
        <v>378.14</v>
      </c>
      <c r="L14" s="25"/>
    </row>
    <row r="15" spans="1:12">
      <c r="A15" s="321"/>
      <c r="B15" s="25" t="s">
        <v>28</v>
      </c>
      <c r="C15" s="25">
        <v>3775</v>
      </c>
      <c r="D15" s="25">
        <v>0.6</v>
      </c>
      <c r="E15" s="25">
        <v>0.4</v>
      </c>
      <c r="F15" s="25">
        <v>0.6</v>
      </c>
      <c r="G15" s="25">
        <v>0.4</v>
      </c>
      <c r="H15" s="25">
        <v>906</v>
      </c>
      <c r="I15" s="25">
        <v>451</v>
      </c>
      <c r="J15" s="25">
        <v>273.8</v>
      </c>
      <c r="K15" s="25">
        <v>181.2</v>
      </c>
      <c r="L15" s="25"/>
    </row>
    <row r="16" spans="1:12">
      <c r="A16" s="321" t="s">
        <v>29</v>
      </c>
      <c r="B16" s="25" t="s">
        <v>30</v>
      </c>
      <c r="C16" s="25">
        <v>24710</v>
      </c>
      <c r="D16" s="25"/>
      <c r="E16" s="25"/>
      <c r="F16" s="25"/>
      <c r="G16" s="25"/>
      <c r="H16" s="25">
        <v>5930.4</v>
      </c>
      <c r="I16" s="25">
        <v>3097</v>
      </c>
      <c r="J16" s="25">
        <v>1176.26</v>
      </c>
      <c r="K16" s="25">
        <v>1657.14</v>
      </c>
      <c r="L16" s="25" t="s">
        <v>1</v>
      </c>
    </row>
    <row r="17" spans="1:12">
      <c r="A17" s="321"/>
      <c r="B17" s="25" t="s">
        <v>214</v>
      </c>
      <c r="C17" s="25">
        <v>9152</v>
      </c>
      <c r="D17" s="25"/>
      <c r="E17" s="25"/>
      <c r="F17" s="25"/>
      <c r="G17" s="25"/>
      <c r="H17" s="25">
        <v>2196.48</v>
      </c>
      <c r="I17" s="25">
        <v>1093</v>
      </c>
      <c r="J17" s="25">
        <v>5.2400000000000091</v>
      </c>
      <c r="K17" s="25">
        <v>1098.24</v>
      </c>
      <c r="L17" s="25" t="s">
        <v>1</v>
      </c>
    </row>
    <row r="18" spans="1:12">
      <c r="A18" s="321"/>
      <c r="B18" s="25" t="s">
        <v>31</v>
      </c>
      <c r="C18" s="25">
        <v>9152</v>
      </c>
      <c r="D18" s="25">
        <v>0.6</v>
      </c>
      <c r="E18" s="25">
        <v>0.4</v>
      </c>
      <c r="F18" s="25"/>
      <c r="G18" s="25">
        <v>1</v>
      </c>
      <c r="H18" s="25">
        <v>2196.48</v>
      </c>
      <c r="I18" s="25">
        <v>1093</v>
      </c>
      <c r="J18" s="25">
        <v>5.2400000000000091</v>
      </c>
      <c r="K18" s="25">
        <v>1098.24</v>
      </c>
      <c r="L18" s="25"/>
    </row>
    <row r="19" spans="1:12">
      <c r="A19" s="321"/>
      <c r="B19" s="25" t="s">
        <v>36</v>
      </c>
      <c r="C19" s="25">
        <v>3060</v>
      </c>
      <c r="D19" s="25">
        <v>0.6</v>
      </c>
      <c r="E19" s="25">
        <v>0.4</v>
      </c>
      <c r="F19" s="25">
        <v>0.65</v>
      </c>
      <c r="G19" s="25">
        <v>0.35</v>
      </c>
      <c r="H19" s="25">
        <v>734.4</v>
      </c>
      <c r="I19" s="25">
        <v>366</v>
      </c>
      <c r="J19" s="25">
        <v>239.87999999999997</v>
      </c>
      <c r="K19" s="25">
        <v>128.52000000000001</v>
      </c>
      <c r="L19" s="25"/>
    </row>
    <row r="20" spans="1:12">
      <c r="A20" s="321"/>
      <c r="B20" s="25" t="s">
        <v>37</v>
      </c>
      <c r="C20" s="25">
        <v>4773</v>
      </c>
      <c r="D20" s="25">
        <v>0.6</v>
      </c>
      <c r="E20" s="25">
        <v>0.4</v>
      </c>
      <c r="F20" s="25">
        <v>0.65</v>
      </c>
      <c r="G20" s="25">
        <v>0.35</v>
      </c>
      <c r="H20" s="25">
        <v>1145.52</v>
      </c>
      <c r="I20" s="25">
        <v>570</v>
      </c>
      <c r="J20" s="25">
        <v>375.04999999999995</v>
      </c>
      <c r="K20" s="25">
        <v>200.47</v>
      </c>
      <c r="L20" s="25"/>
    </row>
    <row r="21" spans="1:12">
      <c r="A21" s="321"/>
      <c r="B21" s="25" t="s">
        <v>38</v>
      </c>
      <c r="C21" s="25">
        <v>4089</v>
      </c>
      <c r="D21" s="25">
        <v>0.6</v>
      </c>
      <c r="E21" s="25">
        <v>0.4</v>
      </c>
      <c r="F21" s="25">
        <v>0.65</v>
      </c>
      <c r="G21" s="25">
        <v>0.35</v>
      </c>
      <c r="H21" s="25">
        <v>981.36</v>
      </c>
      <c r="I21" s="25">
        <v>489</v>
      </c>
      <c r="J21" s="25">
        <v>320.62</v>
      </c>
      <c r="K21" s="25">
        <v>171.74</v>
      </c>
      <c r="L21" s="25"/>
    </row>
    <row r="22" spans="1:12">
      <c r="A22" s="321"/>
      <c r="B22" s="25" t="s">
        <v>39</v>
      </c>
      <c r="C22" s="25">
        <v>3139</v>
      </c>
      <c r="D22" s="25">
        <v>0.8</v>
      </c>
      <c r="E22" s="25">
        <v>0.2</v>
      </c>
      <c r="F22" s="25">
        <v>0.8</v>
      </c>
      <c r="G22" s="25">
        <v>0.2</v>
      </c>
      <c r="H22" s="25">
        <v>753.36</v>
      </c>
      <c r="I22" s="25">
        <v>500</v>
      </c>
      <c r="J22" s="25">
        <v>203.14000000000001</v>
      </c>
      <c r="K22" s="25">
        <v>50.22</v>
      </c>
      <c r="L22" s="25"/>
    </row>
    <row r="23" spans="1:12">
      <c r="A23" s="321"/>
      <c r="B23" s="25" t="s">
        <v>40</v>
      </c>
      <c r="C23" s="25">
        <v>497</v>
      </c>
      <c r="D23" s="25">
        <v>0.8</v>
      </c>
      <c r="E23" s="25">
        <v>0.2</v>
      </c>
      <c r="F23" s="25">
        <v>0.8</v>
      </c>
      <c r="G23" s="25">
        <v>0.2</v>
      </c>
      <c r="H23" s="25">
        <v>119.28</v>
      </c>
      <c r="I23" s="25">
        <v>79</v>
      </c>
      <c r="J23" s="25">
        <v>32.329999999999991</v>
      </c>
      <c r="K23" s="25">
        <v>7.9500000000000099</v>
      </c>
      <c r="L23" s="25"/>
    </row>
    <row r="24" spans="1:12">
      <c r="A24" s="321" t="s">
        <v>41</v>
      </c>
      <c r="B24" s="25" t="s">
        <v>42</v>
      </c>
      <c r="C24" s="25">
        <v>18572</v>
      </c>
      <c r="D24" s="25"/>
      <c r="E24" s="25"/>
      <c r="F24" s="25"/>
      <c r="G24" s="25"/>
      <c r="H24" s="25">
        <v>4457.28</v>
      </c>
      <c r="I24" s="25">
        <v>2253</v>
      </c>
      <c r="J24" s="25">
        <v>956.74000000000012</v>
      </c>
      <c r="K24" s="25">
        <v>1247.54</v>
      </c>
      <c r="L24" s="25" t="s">
        <v>1</v>
      </c>
    </row>
    <row r="25" spans="1:12">
      <c r="A25" s="321"/>
      <c r="B25" s="25" t="s">
        <v>215</v>
      </c>
      <c r="C25" s="25">
        <v>9689</v>
      </c>
      <c r="D25" s="25"/>
      <c r="E25" s="25"/>
      <c r="F25" s="25"/>
      <c r="G25" s="25"/>
      <c r="H25" s="25">
        <v>2325.36</v>
      </c>
      <c r="I25" s="25">
        <v>1158</v>
      </c>
      <c r="J25" s="25">
        <v>181.32000000000002</v>
      </c>
      <c r="K25" s="25">
        <v>986.04</v>
      </c>
      <c r="L25" s="25" t="s">
        <v>1</v>
      </c>
    </row>
    <row r="26" spans="1:12">
      <c r="A26" s="321"/>
      <c r="B26" s="25" t="s">
        <v>43</v>
      </c>
      <c r="C26" s="25">
        <v>6009</v>
      </c>
      <c r="D26" s="25">
        <v>0.6</v>
      </c>
      <c r="E26" s="25">
        <v>0.4</v>
      </c>
      <c r="F26" s="25"/>
      <c r="G26" s="25">
        <v>1</v>
      </c>
      <c r="H26" s="25">
        <v>1442.16</v>
      </c>
      <c r="I26" s="25">
        <v>718</v>
      </c>
      <c r="J26" s="25">
        <v>3.0800000000000409</v>
      </c>
      <c r="K26" s="25">
        <v>721.08</v>
      </c>
      <c r="L26" s="25"/>
    </row>
    <row r="27" spans="1:12">
      <c r="A27" s="321"/>
      <c r="B27" s="25" t="s">
        <v>44</v>
      </c>
      <c r="C27" s="25">
        <v>3589</v>
      </c>
      <c r="D27" s="25">
        <v>0.6</v>
      </c>
      <c r="E27" s="25">
        <v>0.4</v>
      </c>
      <c r="F27" s="25">
        <v>0.4</v>
      </c>
      <c r="G27" s="25">
        <v>0.6</v>
      </c>
      <c r="H27" s="25">
        <v>861.36</v>
      </c>
      <c r="I27" s="25">
        <v>429</v>
      </c>
      <c r="J27" s="25">
        <v>173.95</v>
      </c>
      <c r="K27" s="25">
        <v>258.41000000000003</v>
      </c>
      <c r="L27" s="25"/>
    </row>
    <row r="28" spans="1:12">
      <c r="A28" s="321"/>
      <c r="B28" s="25" t="s">
        <v>45</v>
      </c>
      <c r="C28" s="25">
        <v>91</v>
      </c>
      <c r="D28" s="25">
        <v>0.6</v>
      </c>
      <c r="E28" s="25">
        <v>0.4</v>
      </c>
      <c r="F28" s="25">
        <v>0.4</v>
      </c>
      <c r="G28" s="25">
        <v>0.6</v>
      </c>
      <c r="H28" s="25">
        <v>21.84</v>
      </c>
      <c r="I28" s="25">
        <v>11</v>
      </c>
      <c r="J28" s="25">
        <v>4.29</v>
      </c>
      <c r="K28" s="25">
        <v>6.55</v>
      </c>
      <c r="L28" s="25"/>
    </row>
    <row r="29" spans="1:12">
      <c r="A29" s="321"/>
      <c r="B29" s="25" t="s">
        <v>46</v>
      </c>
      <c r="C29" s="25">
        <v>4905</v>
      </c>
      <c r="D29" s="25">
        <v>0.6</v>
      </c>
      <c r="E29" s="25">
        <v>0.4</v>
      </c>
      <c r="F29" s="25">
        <v>0.75</v>
      </c>
      <c r="G29" s="25">
        <v>0.25</v>
      </c>
      <c r="H29" s="25">
        <v>1177.2</v>
      </c>
      <c r="I29" s="25">
        <v>586</v>
      </c>
      <c r="J29" s="25">
        <v>444.05000000000007</v>
      </c>
      <c r="K29" s="25">
        <v>147.15</v>
      </c>
      <c r="L29" s="25"/>
    </row>
    <row r="30" spans="1:12">
      <c r="A30" s="321"/>
      <c r="B30" s="25" t="s">
        <v>47</v>
      </c>
      <c r="C30" s="25">
        <v>3146</v>
      </c>
      <c r="D30" s="25">
        <v>0.6</v>
      </c>
      <c r="E30" s="25">
        <v>0.4</v>
      </c>
      <c r="F30" s="25">
        <v>0.75</v>
      </c>
      <c r="G30" s="25">
        <v>0.25</v>
      </c>
      <c r="H30" s="25">
        <v>755.04</v>
      </c>
      <c r="I30" s="25">
        <v>376</v>
      </c>
      <c r="J30" s="25">
        <v>284.65999999999997</v>
      </c>
      <c r="K30" s="25">
        <v>94.38</v>
      </c>
      <c r="L30" s="25"/>
    </row>
    <row r="31" spans="1:12">
      <c r="A31" s="321"/>
      <c r="B31" s="25" t="s">
        <v>48</v>
      </c>
      <c r="C31" s="25">
        <v>832</v>
      </c>
      <c r="D31" s="25">
        <v>0.8</v>
      </c>
      <c r="E31" s="25">
        <v>0.2</v>
      </c>
      <c r="F31" s="25">
        <v>0.7</v>
      </c>
      <c r="G31" s="25">
        <v>0.3</v>
      </c>
      <c r="H31" s="25">
        <v>199.68</v>
      </c>
      <c r="I31" s="25">
        <v>133</v>
      </c>
      <c r="J31" s="25">
        <v>46.710000000000008</v>
      </c>
      <c r="K31" s="25">
        <v>19.97</v>
      </c>
      <c r="L31" s="25"/>
    </row>
    <row r="32" spans="1:12">
      <c r="A32" s="321" t="s">
        <v>49</v>
      </c>
      <c r="B32" s="25" t="s">
        <v>50</v>
      </c>
      <c r="C32" s="25">
        <v>56395</v>
      </c>
      <c r="D32" s="25">
        <v>8.4</v>
      </c>
      <c r="E32" s="25">
        <v>4.5999999999999996</v>
      </c>
      <c r="F32" s="25">
        <v>7.15</v>
      </c>
      <c r="G32" s="25">
        <v>5.85</v>
      </c>
      <c r="H32" s="25">
        <v>13534.8</v>
      </c>
      <c r="I32" s="25">
        <v>7250</v>
      </c>
      <c r="J32" s="25">
        <v>3444.8700000000003</v>
      </c>
      <c r="K32" s="25">
        <v>2839.93</v>
      </c>
      <c r="L32" s="25" t="s">
        <v>1</v>
      </c>
    </row>
    <row r="33" spans="1:12">
      <c r="A33" s="321"/>
      <c r="B33" s="25" t="s">
        <v>216</v>
      </c>
      <c r="C33" s="25">
        <v>23140</v>
      </c>
      <c r="D33" s="25">
        <v>3.6</v>
      </c>
      <c r="E33" s="25">
        <v>2.4</v>
      </c>
      <c r="F33" s="25">
        <v>2</v>
      </c>
      <c r="G33" s="25">
        <v>4</v>
      </c>
      <c r="H33" s="25">
        <v>5553.6</v>
      </c>
      <c r="I33" s="25">
        <v>2764</v>
      </c>
      <c r="J33" s="25">
        <v>872.75999999999976</v>
      </c>
      <c r="K33" s="25">
        <v>1916.84</v>
      </c>
      <c r="L33" s="25" t="s">
        <v>1</v>
      </c>
    </row>
    <row r="34" spans="1:12">
      <c r="A34" s="321"/>
      <c r="B34" s="25" t="s">
        <v>51</v>
      </c>
      <c r="C34" s="25">
        <v>5224</v>
      </c>
      <c r="D34" s="25">
        <v>0.6</v>
      </c>
      <c r="E34" s="25">
        <v>0.4</v>
      </c>
      <c r="F34" s="25"/>
      <c r="G34" s="25">
        <v>1</v>
      </c>
      <c r="H34" s="25">
        <v>1253.76</v>
      </c>
      <c r="I34" s="25">
        <v>624</v>
      </c>
      <c r="J34" s="25">
        <v>2.8799999999999955</v>
      </c>
      <c r="K34" s="25">
        <v>626.88</v>
      </c>
      <c r="L34" s="25"/>
    </row>
    <row r="35" spans="1:12">
      <c r="A35" s="321"/>
      <c r="B35" s="25" t="s">
        <v>52</v>
      </c>
      <c r="C35" s="25">
        <v>281</v>
      </c>
      <c r="D35" s="25">
        <v>0.6</v>
      </c>
      <c r="E35" s="25">
        <v>0.4</v>
      </c>
      <c r="F35" s="25">
        <v>0.4</v>
      </c>
      <c r="G35" s="25">
        <v>0.6</v>
      </c>
      <c r="H35" s="25">
        <v>67.44</v>
      </c>
      <c r="I35" s="25">
        <v>34</v>
      </c>
      <c r="J35" s="25">
        <v>13.209999999999997</v>
      </c>
      <c r="K35" s="25">
        <v>20.23</v>
      </c>
      <c r="L35" s="25"/>
    </row>
    <row r="36" spans="1:12">
      <c r="A36" s="321"/>
      <c r="B36" s="25" t="s">
        <v>54</v>
      </c>
      <c r="C36" s="25">
        <v>4839</v>
      </c>
      <c r="D36" s="25">
        <v>0.6</v>
      </c>
      <c r="E36" s="25">
        <v>0.4</v>
      </c>
      <c r="F36" s="25">
        <v>0.4</v>
      </c>
      <c r="G36" s="25">
        <v>0.6</v>
      </c>
      <c r="H36" s="25">
        <v>1161.3599999999999</v>
      </c>
      <c r="I36" s="25">
        <v>578</v>
      </c>
      <c r="J36" s="25">
        <v>234.94999999999987</v>
      </c>
      <c r="K36" s="25">
        <v>348.41</v>
      </c>
      <c r="L36" s="25"/>
    </row>
    <row r="37" spans="1:12">
      <c r="A37" s="321"/>
      <c r="B37" s="25" t="s">
        <v>55</v>
      </c>
      <c r="C37" s="25">
        <v>1180</v>
      </c>
      <c r="D37" s="25">
        <v>0.6</v>
      </c>
      <c r="E37" s="25">
        <v>0.4</v>
      </c>
      <c r="F37" s="25">
        <v>0.4</v>
      </c>
      <c r="G37" s="25">
        <v>0.6</v>
      </c>
      <c r="H37" s="25">
        <v>283.2</v>
      </c>
      <c r="I37" s="25">
        <v>141</v>
      </c>
      <c r="J37" s="25">
        <v>57.239999999999995</v>
      </c>
      <c r="K37" s="25">
        <v>84.96</v>
      </c>
      <c r="L37" s="25"/>
    </row>
    <row r="38" spans="1:12" ht="15.95" customHeight="1">
      <c r="A38" s="321"/>
      <c r="B38" s="25" t="s">
        <v>53</v>
      </c>
      <c r="C38" s="25">
        <v>4398</v>
      </c>
      <c r="D38" s="25">
        <v>0.6</v>
      </c>
      <c r="E38" s="25">
        <v>0.4</v>
      </c>
      <c r="F38" s="25">
        <v>0.4</v>
      </c>
      <c r="G38" s="25">
        <v>0.6</v>
      </c>
      <c r="H38" s="25">
        <v>1055.52</v>
      </c>
      <c r="I38" s="25">
        <v>525</v>
      </c>
      <c r="J38" s="25">
        <v>213.85999999999996</v>
      </c>
      <c r="K38" s="25">
        <v>316.66000000000003</v>
      </c>
      <c r="L38" s="25"/>
    </row>
    <row r="39" spans="1:12" ht="18" customHeight="1">
      <c r="A39" s="321"/>
      <c r="B39" s="25" t="s">
        <v>56</v>
      </c>
      <c r="C39" s="25">
        <v>7218</v>
      </c>
      <c r="D39" s="25">
        <v>0.6</v>
      </c>
      <c r="E39" s="25">
        <v>0.4</v>
      </c>
      <c r="F39" s="25">
        <v>0.4</v>
      </c>
      <c r="G39" s="25">
        <v>0.6</v>
      </c>
      <c r="H39" s="25">
        <v>1732.32</v>
      </c>
      <c r="I39" s="25">
        <v>862</v>
      </c>
      <c r="J39" s="25">
        <v>350.61999999999989</v>
      </c>
      <c r="K39" s="25">
        <v>519.70000000000005</v>
      </c>
      <c r="L39" s="25"/>
    </row>
    <row r="40" spans="1:12">
      <c r="A40" s="321"/>
      <c r="B40" s="25" t="s">
        <v>57</v>
      </c>
      <c r="C40" s="25">
        <v>6344</v>
      </c>
      <c r="D40" s="25">
        <v>0.6</v>
      </c>
      <c r="E40" s="25">
        <v>0.4</v>
      </c>
      <c r="F40" s="25">
        <v>0.75</v>
      </c>
      <c r="G40" s="25">
        <v>0.25</v>
      </c>
      <c r="H40" s="25">
        <v>1522.56</v>
      </c>
      <c r="I40" s="25">
        <v>758</v>
      </c>
      <c r="J40" s="25">
        <v>574.24</v>
      </c>
      <c r="K40" s="25">
        <v>190.32</v>
      </c>
      <c r="L40" s="25"/>
    </row>
    <row r="41" spans="1:12">
      <c r="A41" s="321"/>
      <c r="B41" s="25" t="s">
        <v>58</v>
      </c>
      <c r="C41" s="25">
        <v>4961</v>
      </c>
      <c r="D41" s="25">
        <v>0.6</v>
      </c>
      <c r="E41" s="25">
        <v>0.4</v>
      </c>
      <c r="F41" s="25">
        <v>0.75</v>
      </c>
      <c r="G41" s="25">
        <v>0.25</v>
      </c>
      <c r="H41" s="25">
        <v>1190.6400000000001</v>
      </c>
      <c r="I41" s="25">
        <v>593</v>
      </c>
      <c r="J41" s="25">
        <v>448.81000000000006</v>
      </c>
      <c r="K41" s="25">
        <v>148.83000000000001</v>
      </c>
      <c r="L41" s="25"/>
    </row>
    <row r="42" spans="1:12">
      <c r="A42" s="321"/>
      <c r="B42" s="25" t="s">
        <v>59</v>
      </c>
      <c r="C42" s="25">
        <v>3728</v>
      </c>
      <c r="D42" s="25">
        <v>0.8</v>
      </c>
      <c r="E42" s="25">
        <v>0.2</v>
      </c>
      <c r="F42" s="25">
        <v>0.7</v>
      </c>
      <c r="G42" s="25">
        <v>0.3</v>
      </c>
      <c r="H42" s="25">
        <v>894.72</v>
      </c>
      <c r="I42" s="25">
        <v>594</v>
      </c>
      <c r="J42" s="25">
        <v>211.25000000000003</v>
      </c>
      <c r="K42" s="25">
        <v>89.47</v>
      </c>
      <c r="L42" s="25"/>
    </row>
    <row r="43" spans="1:12">
      <c r="A43" s="321"/>
      <c r="B43" s="25" t="s">
        <v>60</v>
      </c>
      <c r="C43" s="25">
        <v>3027</v>
      </c>
      <c r="D43" s="25">
        <v>0.6</v>
      </c>
      <c r="E43" s="25">
        <v>0.4</v>
      </c>
      <c r="F43" s="25">
        <v>0.7</v>
      </c>
      <c r="G43" s="25">
        <v>0.3</v>
      </c>
      <c r="H43" s="25">
        <v>726.48</v>
      </c>
      <c r="I43" s="25">
        <v>362</v>
      </c>
      <c r="J43" s="25">
        <v>255.51000000000002</v>
      </c>
      <c r="K43" s="25">
        <v>108.97</v>
      </c>
      <c r="L43" s="25"/>
    </row>
    <row r="44" spans="1:12">
      <c r="A44" s="321"/>
      <c r="B44" s="25" t="s">
        <v>61</v>
      </c>
      <c r="C44" s="25">
        <v>6067</v>
      </c>
      <c r="D44" s="25">
        <v>0.6</v>
      </c>
      <c r="E44" s="25">
        <v>0.4</v>
      </c>
      <c r="F44" s="25">
        <v>0.7</v>
      </c>
      <c r="G44" s="25">
        <v>0.3</v>
      </c>
      <c r="H44" s="25">
        <v>1456.08</v>
      </c>
      <c r="I44" s="25">
        <v>725</v>
      </c>
      <c r="J44" s="25">
        <v>512.66999999999996</v>
      </c>
      <c r="K44" s="25">
        <v>218.41</v>
      </c>
      <c r="L44" s="25"/>
    </row>
    <row r="45" spans="1:12">
      <c r="A45" s="321"/>
      <c r="B45" s="26" t="s">
        <v>62</v>
      </c>
      <c r="C45" s="25">
        <v>3868</v>
      </c>
      <c r="D45" s="25">
        <v>0.8</v>
      </c>
      <c r="E45" s="25">
        <v>0.2</v>
      </c>
      <c r="F45" s="25">
        <v>0.8</v>
      </c>
      <c r="G45" s="25">
        <v>0.2</v>
      </c>
      <c r="H45" s="25">
        <v>928.32</v>
      </c>
      <c r="I45" s="25">
        <v>616</v>
      </c>
      <c r="J45" s="25">
        <v>250.43000000000006</v>
      </c>
      <c r="K45" s="25">
        <v>61.89</v>
      </c>
      <c r="L45" s="25"/>
    </row>
    <row r="46" spans="1:12">
      <c r="A46" s="321"/>
      <c r="B46" s="25" t="s">
        <v>63</v>
      </c>
      <c r="C46" s="25">
        <v>5260</v>
      </c>
      <c r="D46" s="25">
        <v>0.8</v>
      </c>
      <c r="E46" s="25">
        <v>0.2</v>
      </c>
      <c r="F46" s="25">
        <v>0.75</v>
      </c>
      <c r="G46" s="25">
        <v>0.25</v>
      </c>
      <c r="H46" s="25">
        <v>1262.4000000000001</v>
      </c>
      <c r="I46" s="25">
        <v>838</v>
      </c>
      <c r="J46" s="25">
        <v>319.2000000000001</v>
      </c>
      <c r="K46" s="25">
        <v>105.2</v>
      </c>
      <c r="L46" s="25"/>
    </row>
    <row r="47" spans="1:12">
      <c r="A47" s="321" t="s">
        <v>64</v>
      </c>
      <c r="B47" s="25" t="s">
        <v>65</v>
      </c>
      <c r="C47" s="25">
        <v>73937</v>
      </c>
      <c r="D47" s="25">
        <v>7.2</v>
      </c>
      <c r="E47" s="25">
        <v>2.8</v>
      </c>
      <c r="F47" s="25">
        <v>7.15</v>
      </c>
      <c r="G47" s="25">
        <v>2.85</v>
      </c>
      <c r="H47" s="25">
        <v>17744.88</v>
      </c>
      <c r="I47" s="25">
        <v>9801</v>
      </c>
      <c r="J47" s="25">
        <v>4094.1699999999996</v>
      </c>
      <c r="K47" s="25">
        <v>3849.71</v>
      </c>
      <c r="L47" s="25" t="s">
        <v>1</v>
      </c>
    </row>
    <row r="48" spans="1:12">
      <c r="A48" s="321"/>
      <c r="B48" s="25" t="s">
        <v>217</v>
      </c>
      <c r="C48" s="25">
        <v>23137</v>
      </c>
      <c r="D48" s="25">
        <v>0.6</v>
      </c>
      <c r="E48" s="25">
        <v>0.4</v>
      </c>
      <c r="F48" s="25">
        <v>0</v>
      </c>
      <c r="G48" s="25">
        <v>1</v>
      </c>
      <c r="H48" s="25">
        <v>5552.88</v>
      </c>
      <c r="I48" s="25">
        <v>2764</v>
      </c>
      <c r="J48" s="25">
        <v>12.440000000000055</v>
      </c>
      <c r="K48" s="25">
        <v>2776.44</v>
      </c>
      <c r="L48" s="25" t="s">
        <v>1</v>
      </c>
    </row>
    <row r="49" spans="1:12">
      <c r="A49" s="321"/>
      <c r="B49" s="25" t="s">
        <v>66</v>
      </c>
      <c r="C49" s="25">
        <v>23137</v>
      </c>
      <c r="D49" s="25">
        <v>0.6</v>
      </c>
      <c r="E49" s="25">
        <v>0.4</v>
      </c>
      <c r="F49" s="25"/>
      <c r="G49" s="25">
        <v>1</v>
      </c>
      <c r="H49" s="25">
        <v>5552.88</v>
      </c>
      <c r="I49" s="25">
        <v>2764</v>
      </c>
      <c r="J49" s="25">
        <v>12.440000000000055</v>
      </c>
      <c r="K49" s="25">
        <v>2776.44</v>
      </c>
      <c r="L49" s="25"/>
    </row>
    <row r="50" spans="1:12">
      <c r="A50" s="321"/>
      <c r="B50" s="25" t="s">
        <v>70</v>
      </c>
      <c r="C50" s="25">
        <v>8087</v>
      </c>
      <c r="D50" s="25">
        <v>0.6</v>
      </c>
      <c r="E50" s="25">
        <v>0.4</v>
      </c>
      <c r="F50" s="25">
        <v>0.75</v>
      </c>
      <c r="G50" s="25">
        <v>0.25</v>
      </c>
      <c r="H50" s="25">
        <v>1940.88</v>
      </c>
      <c r="I50" s="25">
        <v>966</v>
      </c>
      <c r="J50" s="25">
        <v>732.2700000000001</v>
      </c>
      <c r="K50" s="25">
        <v>242.61</v>
      </c>
      <c r="L50" s="25"/>
    </row>
    <row r="51" spans="1:12">
      <c r="A51" s="321"/>
      <c r="B51" s="25" t="s">
        <v>71</v>
      </c>
      <c r="C51" s="25">
        <v>4269</v>
      </c>
      <c r="D51" s="25">
        <v>0.8</v>
      </c>
      <c r="E51" s="25">
        <v>0.2</v>
      </c>
      <c r="F51" s="25">
        <v>0.8</v>
      </c>
      <c r="G51" s="25">
        <v>0.2</v>
      </c>
      <c r="H51" s="25">
        <v>1024.56</v>
      </c>
      <c r="I51" s="25">
        <v>680</v>
      </c>
      <c r="J51" s="25">
        <v>276.25999999999993</v>
      </c>
      <c r="K51" s="25">
        <v>68.3</v>
      </c>
      <c r="L51" s="25"/>
    </row>
    <row r="52" spans="1:12">
      <c r="A52" s="321"/>
      <c r="B52" s="25" t="s">
        <v>72</v>
      </c>
      <c r="C52" s="25">
        <v>8764</v>
      </c>
      <c r="D52" s="25">
        <v>0.8</v>
      </c>
      <c r="E52" s="25">
        <v>0.2</v>
      </c>
      <c r="F52" s="25">
        <v>0.8</v>
      </c>
      <c r="G52" s="25">
        <v>0.2</v>
      </c>
      <c r="H52" s="25">
        <v>2103.36</v>
      </c>
      <c r="I52" s="25">
        <v>1396</v>
      </c>
      <c r="J52" s="25">
        <v>567.1400000000001</v>
      </c>
      <c r="K52" s="25">
        <v>140.22</v>
      </c>
      <c r="L52" s="25"/>
    </row>
    <row r="53" spans="1:12">
      <c r="A53" s="321"/>
      <c r="B53" s="25" t="s">
        <v>73</v>
      </c>
      <c r="C53" s="25">
        <v>8648</v>
      </c>
      <c r="D53" s="25">
        <v>0.6</v>
      </c>
      <c r="E53" s="25">
        <v>0.4</v>
      </c>
      <c r="F53" s="25">
        <v>0.8</v>
      </c>
      <c r="G53" s="25">
        <v>0.2</v>
      </c>
      <c r="H53" s="25">
        <v>2075.52</v>
      </c>
      <c r="I53" s="25">
        <v>1033</v>
      </c>
      <c r="J53" s="25">
        <v>834.97</v>
      </c>
      <c r="K53" s="25">
        <v>207.55</v>
      </c>
      <c r="L53" s="25"/>
    </row>
    <row r="54" spans="1:12">
      <c r="A54" s="321"/>
      <c r="B54" s="25" t="s">
        <v>74</v>
      </c>
      <c r="C54" s="25">
        <v>9759</v>
      </c>
      <c r="D54" s="25">
        <v>0.6</v>
      </c>
      <c r="E54" s="25">
        <v>0.4</v>
      </c>
      <c r="F54" s="25">
        <v>0.8</v>
      </c>
      <c r="G54" s="25">
        <v>0.2</v>
      </c>
      <c r="H54" s="25">
        <v>2342.16</v>
      </c>
      <c r="I54" s="25">
        <v>1166</v>
      </c>
      <c r="J54" s="25">
        <v>941.93999999999983</v>
      </c>
      <c r="K54" s="25">
        <v>234.22</v>
      </c>
      <c r="L54" s="25"/>
    </row>
    <row r="55" spans="1:12">
      <c r="A55" s="321"/>
      <c r="B55" s="25" t="s">
        <v>75</v>
      </c>
      <c r="C55" s="25">
        <v>4501</v>
      </c>
      <c r="D55" s="25">
        <v>0.8</v>
      </c>
      <c r="E55" s="25">
        <v>0.2</v>
      </c>
      <c r="F55" s="25">
        <v>0.8</v>
      </c>
      <c r="G55" s="25">
        <v>0.2</v>
      </c>
      <c r="H55" s="25">
        <v>1080.24</v>
      </c>
      <c r="I55" s="25">
        <v>717</v>
      </c>
      <c r="J55" s="25">
        <v>291.22000000000003</v>
      </c>
      <c r="K55" s="25">
        <v>72.02</v>
      </c>
      <c r="L55" s="25"/>
    </row>
    <row r="56" spans="1:12">
      <c r="A56" s="321"/>
      <c r="B56" s="25" t="s">
        <v>76</v>
      </c>
      <c r="C56" s="25">
        <v>4154</v>
      </c>
      <c r="D56" s="25">
        <v>0.8</v>
      </c>
      <c r="E56" s="25">
        <v>0.2</v>
      </c>
      <c r="F56" s="25">
        <v>0.8</v>
      </c>
      <c r="G56" s="25">
        <v>0.2</v>
      </c>
      <c r="H56" s="25">
        <v>996.96</v>
      </c>
      <c r="I56" s="25">
        <v>662</v>
      </c>
      <c r="J56" s="25">
        <v>268.50000000000006</v>
      </c>
      <c r="K56" s="25">
        <v>66.459999999999994</v>
      </c>
      <c r="L56" s="25"/>
    </row>
    <row r="57" spans="1:12">
      <c r="A57" s="321"/>
      <c r="B57" s="25" t="s">
        <v>77</v>
      </c>
      <c r="C57" s="25">
        <v>1005</v>
      </c>
      <c r="D57" s="25">
        <v>0.8</v>
      </c>
      <c r="E57" s="25">
        <v>0.2</v>
      </c>
      <c r="F57" s="25">
        <v>0.8</v>
      </c>
      <c r="G57" s="25">
        <v>0.2</v>
      </c>
      <c r="H57" s="25">
        <v>241.2</v>
      </c>
      <c r="I57" s="25">
        <v>160</v>
      </c>
      <c r="J57" s="25">
        <v>65.11999999999999</v>
      </c>
      <c r="K57" s="25">
        <v>16.079999999999998</v>
      </c>
      <c r="L57" s="25"/>
    </row>
    <row r="58" spans="1:12">
      <c r="A58" s="321"/>
      <c r="B58" s="25" t="s">
        <v>78</v>
      </c>
      <c r="C58" s="25">
        <v>1613</v>
      </c>
      <c r="D58" s="25">
        <v>0.8</v>
      </c>
      <c r="E58" s="25">
        <v>0.2</v>
      </c>
      <c r="F58" s="25">
        <v>0.8</v>
      </c>
      <c r="G58" s="25">
        <v>0.2</v>
      </c>
      <c r="H58" s="25">
        <v>387.12</v>
      </c>
      <c r="I58" s="25">
        <v>257</v>
      </c>
      <c r="J58" s="25">
        <v>104.31</v>
      </c>
      <c r="K58" s="25">
        <v>25.81</v>
      </c>
      <c r="L58" s="25"/>
    </row>
    <row r="59" spans="1:12">
      <c r="A59" s="321" t="s">
        <v>79</v>
      </c>
      <c r="B59" s="25" t="s">
        <v>80</v>
      </c>
      <c r="C59" s="25">
        <v>39046</v>
      </c>
      <c r="D59" s="25">
        <v>5.6</v>
      </c>
      <c r="E59" s="25">
        <v>3.4</v>
      </c>
      <c r="F59" s="25">
        <v>5.0999999999999996</v>
      </c>
      <c r="G59" s="25">
        <v>3.9</v>
      </c>
      <c r="H59" s="25">
        <v>9371.0400000000009</v>
      </c>
      <c r="I59" s="25">
        <v>4888</v>
      </c>
      <c r="J59" s="25">
        <v>2177.08</v>
      </c>
      <c r="K59" s="25">
        <v>2305.96</v>
      </c>
      <c r="L59" s="25" t="s">
        <v>1</v>
      </c>
    </row>
    <row r="60" spans="1:12">
      <c r="A60" s="321"/>
      <c r="B60" s="25" t="s">
        <v>218</v>
      </c>
      <c r="C60" s="25">
        <v>13019</v>
      </c>
      <c r="D60" s="25">
        <v>1.8</v>
      </c>
      <c r="E60" s="25">
        <v>1.2</v>
      </c>
      <c r="F60" s="25">
        <v>0.8</v>
      </c>
      <c r="G60" s="25">
        <v>2.2000000000000002</v>
      </c>
      <c r="H60" s="25">
        <v>3124.56</v>
      </c>
      <c r="I60" s="25">
        <v>1556</v>
      </c>
      <c r="J60" s="25">
        <v>88.459999999999951</v>
      </c>
      <c r="K60" s="25">
        <v>1480.1</v>
      </c>
      <c r="L60" s="25" t="s">
        <v>1</v>
      </c>
    </row>
    <row r="61" spans="1:12">
      <c r="A61" s="321"/>
      <c r="B61" s="25" t="s">
        <v>81</v>
      </c>
      <c r="C61" s="25">
        <v>11307</v>
      </c>
      <c r="D61" s="25">
        <v>0.6</v>
      </c>
      <c r="E61" s="25">
        <v>0.4</v>
      </c>
      <c r="F61" s="25"/>
      <c r="G61" s="25">
        <v>1</v>
      </c>
      <c r="H61" s="25">
        <v>2713.68</v>
      </c>
      <c r="I61" s="25">
        <v>1351</v>
      </c>
      <c r="J61" s="25">
        <v>5.8399999999999181</v>
      </c>
      <c r="K61" s="25">
        <v>1356.84</v>
      </c>
      <c r="L61" s="25"/>
    </row>
    <row r="62" spans="1:12">
      <c r="A62" s="321"/>
      <c r="B62" s="25" t="s">
        <v>83</v>
      </c>
      <c r="C62" s="25">
        <v>542</v>
      </c>
      <c r="D62" s="25">
        <v>0.6</v>
      </c>
      <c r="E62" s="25">
        <v>0.4</v>
      </c>
      <c r="F62" s="25">
        <v>0.4</v>
      </c>
      <c r="G62" s="25">
        <v>0.6</v>
      </c>
      <c r="H62" s="25">
        <v>130.08000000000001</v>
      </c>
      <c r="I62" s="25">
        <v>65</v>
      </c>
      <c r="J62" s="25">
        <v>26.060000000000009</v>
      </c>
      <c r="K62" s="25">
        <v>39.020000000000003</v>
      </c>
      <c r="L62" s="25"/>
    </row>
    <row r="63" spans="1:12">
      <c r="A63" s="321"/>
      <c r="B63" s="25" t="s">
        <v>82</v>
      </c>
      <c r="C63" s="25">
        <v>1170</v>
      </c>
      <c r="D63" s="25">
        <v>0.6</v>
      </c>
      <c r="E63" s="25">
        <v>0.4</v>
      </c>
      <c r="F63" s="25">
        <v>0.4</v>
      </c>
      <c r="G63" s="25">
        <v>0.6</v>
      </c>
      <c r="H63" s="25">
        <v>280.8</v>
      </c>
      <c r="I63" s="25">
        <v>140</v>
      </c>
      <c r="J63" s="25">
        <v>56.560000000000016</v>
      </c>
      <c r="K63" s="25">
        <v>84.24</v>
      </c>
      <c r="L63" s="25"/>
    </row>
    <row r="64" spans="1:12">
      <c r="A64" s="321"/>
      <c r="B64" s="25" t="s">
        <v>86</v>
      </c>
      <c r="C64" s="25">
        <v>5609</v>
      </c>
      <c r="D64" s="25">
        <v>0.6</v>
      </c>
      <c r="E64" s="25">
        <v>0.4</v>
      </c>
      <c r="F64" s="25">
        <v>0.7</v>
      </c>
      <c r="G64" s="25">
        <v>0.3</v>
      </c>
      <c r="H64" s="25">
        <v>1346.16</v>
      </c>
      <c r="I64" s="25">
        <v>670</v>
      </c>
      <c r="J64" s="25">
        <v>474.24000000000012</v>
      </c>
      <c r="K64" s="25">
        <v>201.92</v>
      </c>
      <c r="L64" s="25"/>
    </row>
    <row r="65" spans="1:12">
      <c r="A65" s="321"/>
      <c r="B65" s="25" t="s">
        <v>87</v>
      </c>
      <c r="C65" s="25">
        <v>5555</v>
      </c>
      <c r="D65" s="25">
        <v>0.8</v>
      </c>
      <c r="E65" s="25">
        <v>0.2</v>
      </c>
      <c r="F65" s="25">
        <v>0.8</v>
      </c>
      <c r="G65" s="25">
        <v>0.2</v>
      </c>
      <c r="H65" s="25">
        <v>1333.2</v>
      </c>
      <c r="I65" s="25">
        <v>885</v>
      </c>
      <c r="J65" s="25">
        <v>359.31999999999994</v>
      </c>
      <c r="K65" s="25">
        <v>88.880000000000095</v>
      </c>
      <c r="L65" s="25"/>
    </row>
    <row r="66" spans="1:12">
      <c r="A66" s="321"/>
      <c r="B66" s="25" t="s">
        <v>88</v>
      </c>
      <c r="C66" s="25">
        <v>4317</v>
      </c>
      <c r="D66" s="25">
        <v>0.6</v>
      </c>
      <c r="E66" s="25">
        <v>0.4</v>
      </c>
      <c r="F66" s="25">
        <v>0.7</v>
      </c>
      <c r="G66" s="25">
        <v>0.3</v>
      </c>
      <c r="H66" s="25">
        <v>1036.08</v>
      </c>
      <c r="I66" s="25">
        <v>516</v>
      </c>
      <c r="J66" s="25">
        <v>364.66999999999996</v>
      </c>
      <c r="K66" s="25">
        <v>155.41</v>
      </c>
      <c r="L66" s="25"/>
    </row>
    <row r="67" spans="1:12">
      <c r="A67" s="321"/>
      <c r="B67" s="25" t="s">
        <v>89</v>
      </c>
      <c r="C67" s="25">
        <v>2659</v>
      </c>
      <c r="D67" s="25">
        <v>0.6</v>
      </c>
      <c r="E67" s="25">
        <v>0.4</v>
      </c>
      <c r="F67" s="25">
        <v>0.7</v>
      </c>
      <c r="G67" s="25">
        <v>0.3</v>
      </c>
      <c r="H67" s="25">
        <v>638.16</v>
      </c>
      <c r="I67" s="25">
        <v>318</v>
      </c>
      <c r="J67" s="25">
        <v>224.43999999999997</v>
      </c>
      <c r="K67" s="25">
        <v>95.72</v>
      </c>
      <c r="L67" s="25"/>
    </row>
    <row r="68" spans="1:12">
      <c r="A68" s="321"/>
      <c r="B68" s="25" t="s">
        <v>90</v>
      </c>
      <c r="C68" s="25">
        <v>3748</v>
      </c>
      <c r="D68" s="25">
        <v>0.6</v>
      </c>
      <c r="E68" s="25">
        <v>0.4</v>
      </c>
      <c r="F68" s="25">
        <v>0.7</v>
      </c>
      <c r="G68" s="25">
        <v>0.3</v>
      </c>
      <c r="H68" s="25">
        <v>899.52</v>
      </c>
      <c r="I68" s="25">
        <v>448</v>
      </c>
      <c r="J68" s="25">
        <v>316.58999999999997</v>
      </c>
      <c r="K68" s="25">
        <v>134.93</v>
      </c>
      <c r="L68" s="25"/>
    </row>
    <row r="69" spans="1:12">
      <c r="A69" s="321"/>
      <c r="B69" s="25" t="s">
        <v>91</v>
      </c>
      <c r="C69" s="25">
        <v>4139</v>
      </c>
      <c r="D69" s="25">
        <v>0.6</v>
      </c>
      <c r="E69" s="25">
        <v>0.4</v>
      </c>
      <c r="F69" s="25">
        <v>0.7</v>
      </c>
      <c r="G69" s="25">
        <v>0.3</v>
      </c>
      <c r="H69" s="25">
        <v>993.36</v>
      </c>
      <c r="I69" s="25">
        <v>495</v>
      </c>
      <c r="J69" s="25">
        <v>349.36</v>
      </c>
      <c r="K69" s="25">
        <v>149</v>
      </c>
      <c r="L69" s="25"/>
    </row>
    <row r="70" spans="1:12" ht="15" customHeight="1">
      <c r="A70" s="321" t="s">
        <v>92</v>
      </c>
      <c r="B70" s="25" t="s">
        <v>93</v>
      </c>
      <c r="C70" s="25">
        <v>44375</v>
      </c>
      <c r="D70" s="25">
        <v>5.2</v>
      </c>
      <c r="E70" s="25">
        <v>2.8</v>
      </c>
      <c r="F70" s="25">
        <v>5</v>
      </c>
      <c r="G70" s="25">
        <v>3</v>
      </c>
      <c r="H70" s="25">
        <v>10650</v>
      </c>
      <c r="I70" s="25">
        <v>5549</v>
      </c>
      <c r="J70" s="25">
        <v>2258.1999999999998</v>
      </c>
      <c r="K70" s="25">
        <v>2842.8</v>
      </c>
      <c r="L70" s="25">
        <v>0</v>
      </c>
    </row>
    <row r="71" spans="1:12">
      <c r="A71" s="321"/>
      <c r="B71" s="25" t="s">
        <v>219</v>
      </c>
      <c r="C71" s="25">
        <v>16428</v>
      </c>
      <c r="D71" s="25">
        <v>0.6</v>
      </c>
      <c r="E71" s="25">
        <v>0.4</v>
      </c>
      <c r="F71" s="25">
        <v>0</v>
      </c>
      <c r="G71" s="25">
        <v>1</v>
      </c>
      <c r="H71" s="25">
        <v>3942.72</v>
      </c>
      <c r="I71" s="25">
        <v>1963</v>
      </c>
      <c r="J71" s="25">
        <v>8.3599999999999</v>
      </c>
      <c r="K71" s="25">
        <v>1971.36</v>
      </c>
      <c r="L71" s="25" t="s">
        <v>442</v>
      </c>
    </row>
    <row r="72" spans="1:12">
      <c r="A72" s="321"/>
      <c r="B72" s="25" t="s">
        <v>94</v>
      </c>
      <c r="C72" s="25">
        <v>16428</v>
      </c>
      <c r="D72" s="25">
        <v>0.6</v>
      </c>
      <c r="E72" s="25">
        <v>0.4</v>
      </c>
      <c r="F72" s="25"/>
      <c r="G72" s="25">
        <v>1</v>
      </c>
      <c r="H72" s="25">
        <v>3942.72</v>
      </c>
      <c r="I72" s="25">
        <v>1963</v>
      </c>
      <c r="J72" s="25">
        <v>8.3599999999999</v>
      </c>
      <c r="K72" s="25">
        <v>1971.36</v>
      </c>
      <c r="L72" s="25" t="s">
        <v>1</v>
      </c>
    </row>
    <row r="73" spans="1:12">
      <c r="A73" s="321"/>
      <c r="B73" s="25" t="s">
        <v>101</v>
      </c>
      <c r="C73" s="25">
        <v>829</v>
      </c>
      <c r="D73" s="25">
        <v>0.8</v>
      </c>
      <c r="E73" s="25">
        <v>0.2</v>
      </c>
      <c r="F73" s="25">
        <v>0.7</v>
      </c>
      <c r="G73" s="25">
        <v>0.3</v>
      </c>
      <c r="H73" s="25">
        <v>198.96</v>
      </c>
      <c r="I73" s="25">
        <v>132</v>
      </c>
      <c r="J73" s="25">
        <v>47.060000000000009</v>
      </c>
      <c r="K73" s="25">
        <v>19.899999999999999</v>
      </c>
      <c r="L73" s="25"/>
    </row>
    <row r="74" spans="1:12">
      <c r="A74" s="321"/>
      <c r="B74" s="25" t="s">
        <v>102</v>
      </c>
      <c r="C74" s="25">
        <v>2696</v>
      </c>
      <c r="D74" s="25">
        <v>0.6</v>
      </c>
      <c r="E74" s="25">
        <v>0.4</v>
      </c>
      <c r="F74" s="25">
        <v>0.7</v>
      </c>
      <c r="G74" s="25">
        <v>0.3</v>
      </c>
      <c r="H74" s="25">
        <v>647.04</v>
      </c>
      <c r="I74" s="25">
        <v>322</v>
      </c>
      <c r="J74" s="25">
        <v>227.97999999999996</v>
      </c>
      <c r="K74" s="25">
        <v>97.06</v>
      </c>
      <c r="L74" s="25"/>
    </row>
    <row r="75" spans="1:12">
      <c r="A75" s="321"/>
      <c r="B75" s="25" t="s">
        <v>103</v>
      </c>
      <c r="C75" s="25">
        <v>4630</v>
      </c>
      <c r="D75" s="25">
        <v>0.6</v>
      </c>
      <c r="E75" s="25">
        <v>0.4</v>
      </c>
      <c r="F75" s="25">
        <v>0.7</v>
      </c>
      <c r="G75" s="25">
        <v>0.3</v>
      </c>
      <c r="H75" s="25">
        <v>1111.2</v>
      </c>
      <c r="I75" s="25">
        <v>553</v>
      </c>
      <c r="J75" s="25">
        <v>391.52000000000004</v>
      </c>
      <c r="K75" s="25">
        <v>166.68</v>
      </c>
      <c r="L75" s="25"/>
    </row>
    <row r="76" spans="1:12">
      <c r="A76" s="321"/>
      <c r="B76" s="25" t="s">
        <v>104</v>
      </c>
      <c r="C76" s="25">
        <v>5374</v>
      </c>
      <c r="D76" s="25">
        <v>0.8</v>
      </c>
      <c r="E76" s="25">
        <v>0.2</v>
      </c>
      <c r="F76" s="25">
        <v>0.7</v>
      </c>
      <c r="G76" s="25">
        <v>0.3</v>
      </c>
      <c r="H76" s="25">
        <v>1289.76</v>
      </c>
      <c r="I76" s="25">
        <v>856</v>
      </c>
      <c r="J76" s="25">
        <v>304.77999999999997</v>
      </c>
      <c r="K76" s="25">
        <v>128.97999999999999</v>
      </c>
      <c r="L76" s="25"/>
    </row>
    <row r="77" spans="1:12">
      <c r="A77" s="321"/>
      <c r="B77" s="25" t="s">
        <v>105</v>
      </c>
      <c r="C77" s="25">
        <v>2190</v>
      </c>
      <c r="D77" s="25">
        <v>0.6</v>
      </c>
      <c r="E77" s="25">
        <v>0.4</v>
      </c>
      <c r="F77" s="25">
        <v>0.7</v>
      </c>
      <c r="G77" s="25">
        <v>0.3</v>
      </c>
      <c r="H77" s="25">
        <v>525.6</v>
      </c>
      <c r="I77" s="25">
        <v>262</v>
      </c>
      <c r="J77" s="25">
        <v>184.76000000000002</v>
      </c>
      <c r="K77" s="25">
        <v>78.84</v>
      </c>
      <c r="L77" s="25"/>
    </row>
    <row r="78" spans="1:12">
      <c r="A78" s="321"/>
      <c r="B78" s="25" t="s">
        <v>106</v>
      </c>
      <c r="C78" s="25">
        <v>7209</v>
      </c>
      <c r="D78" s="25">
        <v>0.6</v>
      </c>
      <c r="E78" s="25">
        <v>0.4</v>
      </c>
      <c r="F78" s="25">
        <v>0.7</v>
      </c>
      <c r="G78" s="25">
        <v>0.3</v>
      </c>
      <c r="H78" s="25">
        <v>1730.16</v>
      </c>
      <c r="I78" s="25">
        <v>861</v>
      </c>
      <c r="J78" s="25">
        <v>609.6400000000001</v>
      </c>
      <c r="K78" s="25">
        <v>259.52</v>
      </c>
      <c r="L78" s="25"/>
    </row>
    <row r="79" spans="1:12">
      <c r="A79" s="321"/>
      <c r="B79" s="25" t="s">
        <v>107</v>
      </c>
      <c r="C79" s="25">
        <v>5019</v>
      </c>
      <c r="D79" s="25">
        <v>0.6</v>
      </c>
      <c r="E79" s="25">
        <v>0.4</v>
      </c>
      <c r="F79" s="25">
        <v>0.8</v>
      </c>
      <c r="G79" s="25">
        <v>0.2</v>
      </c>
      <c r="H79" s="25">
        <v>1204.56</v>
      </c>
      <c r="I79" s="25">
        <v>600</v>
      </c>
      <c r="J79" s="25">
        <v>484.09999999999997</v>
      </c>
      <c r="K79" s="25">
        <v>120.46</v>
      </c>
      <c r="L79" s="25"/>
    </row>
    <row r="80" spans="1:12">
      <c r="A80" s="321" t="s">
        <v>108</v>
      </c>
      <c r="B80" s="25" t="s">
        <v>109</v>
      </c>
      <c r="C80" s="25">
        <v>12881</v>
      </c>
      <c r="D80" s="25">
        <v>3.8</v>
      </c>
      <c r="E80" s="25">
        <v>1.2</v>
      </c>
      <c r="F80" s="25">
        <v>2.8</v>
      </c>
      <c r="G80" s="25">
        <v>2.2000000000000002</v>
      </c>
      <c r="H80" s="25">
        <v>3091.44</v>
      </c>
      <c r="I80" s="25">
        <v>2052</v>
      </c>
      <c r="J80" s="25">
        <v>756.57999999999993</v>
      </c>
      <c r="K80" s="25">
        <v>282.86</v>
      </c>
      <c r="L80" s="25">
        <v>0</v>
      </c>
    </row>
    <row r="81" spans="1:12" ht="28.5">
      <c r="A81" s="321"/>
      <c r="B81" s="25" t="s">
        <v>220</v>
      </c>
      <c r="C81" s="25">
        <v>4798</v>
      </c>
      <c r="D81" s="25"/>
      <c r="E81" s="25"/>
      <c r="F81" s="25"/>
      <c r="G81" s="25"/>
      <c r="H81" s="25">
        <v>1151.52</v>
      </c>
      <c r="I81" s="25">
        <v>764</v>
      </c>
      <c r="J81" s="25">
        <v>233.99</v>
      </c>
      <c r="K81" s="25">
        <v>153.53</v>
      </c>
      <c r="L81" s="25"/>
    </row>
    <row r="82" spans="1:12">
      <c r="A82" s="321"/>
      <c r="B82" s="25" t="s">
        <v>110</v>
      </c>
      <c r="C82" s="25">
        <v>0</v>
      </c>
      <c r="D82" s="25">
        <v>0.6</v>
      </c>
      <c r="E82" s="25">
        <v>0.4</v>
      </c>
      <c r="F82" s="25"/>
      <c r="G82" s="25">
        <v>1</v>
      </c>
      <c r="H82" s="25">
        <v>0</v>
      </c>
      <c r="I82" s="25">
        <v>0</v>
      </c>
      <c r="J82" s="25">
        <v>0</v>
      </c>
      <c r="K82" s="25">
        <v>0</v>
      </c>
      <c r="L82" s="25"/>
    </row>
    <row r="83" spans="1:12">
      <c r="A83" s="321"/>
      <c r="B83" s="25" t="s">
        <v>111</v>
      </c>
      <c r="C83" s="25">
        <v>3936</v>
      </c>
      <c r="D83" s="25">
        <v>0.8</v>
      </c>
      <c r="E83" s="25">
        <v>0.2</v>
      </c>
      <c r="F83" s="25">
        <v>0.6</v>
      </c>
      <c r="G83" s="25">
        <v>0.4</v>
      </c>
      <c r="H83" s="25">
        <v>944.64</v>
      </c>
      <c r="I83" s="25">
        <v>627</v>
      </c>
      <c r="J83" s="25">
        <v>191.69</v>
      </c>
      <c r="K83" s="25">
        <v>125.95</v>
      </c>
      <c r="L83" s="25"/>
    </row>
    <row r="84" spans="1:12">
      <c r="A84" s="321"/>
      <c r="B84" s="25" t="s">
        <v>112</v>
      </c>
      <c r="C84" s="25">
        <v>862</v>
      </c>
      <c r="D84" s="25">
        <v>0.8</v>
      </c>
      <c r="E84" s="25">
        <v>0.2</v>
      </c>
      <c r="F84" s="25">
        <v>0.6</v>
      </c>
      <c r="G84" s="25">
        <v>0.4</v>
      </c>
      <c r="H84" s="25">
        <v>206.88</v>
      </c>
      <c r="I84" s="25">
        <v>137</v>
      </c>
      <c r="J84" s="25">
        <v>42.3</v>
      </c>
      <c r="K84" s="25">
        <v>27.58</v>
      </c>
      <c r="L84" s="25"/>
    </row>
    <row r="85" spans="1:12">
      <c r="A85" s="321"/>
      <c r="B85" s="25" t="s">
        <v>113</v>
      </c>
      <c r="C85" s="25">
        <v>4592</v>
      </c>
      <c r="D85" s="25">
        <v>0.8</v>
      </c>
      <c r="E85" s="25">
        <v>0.2</v>
      </c>
      <c r="F85" s="25">
        <v>0.8</v>
      </c>
      <c r="G85" s="25">
        <v>0.2</v>
      </c>
      <c r="H85" s="25">
        <v>1102.08</v>
      </c>
      <c r="I85" s="25">
        <v>732</v>
      </c>
      <c r="J85" s="25">
        <v>296.61</v>
      </c>
      <c r="K85" s="25">
        <v>73.469999999999899</v>
      </c>
      <c r="L85" s="25"/>
    </row>
    <row r="86" spans="1:12">
      <c r="A86" s="321"/>
      <c r="B86" s="25" t="s">
        <v>114</v>
      </c>
      <c r="C86" s="25">
        <v>3491</v>
      </c>
      <c r="D86" s="25">
        <v>0.8</v>
      </c>
      <c r="E86" s="25">
        <v>0.2</v>
      </c>
      <c r="F86" s="25">
        <v>0.8</v>
      </c>
      <c r="G86" s="25">
        <v>0.2</v>
      </c>
      <c r="H86" s="25">
        <v>837.84</v>
      </c>
      <c r="I86" s="25">
        <v>556</v>
      </c>
      <c r="J86" s="25">
        <v>225.97999999999993</v>
      </c>
      <c r="K86" s="25">
        <v>55.860000000000099</v>
      </c>
      <c r="L86" s="25"/>
    </row>
    <row r="87" spans="1:12">
      <c r="A87" s="321" t="s">
        <v>115</v>
      </c>
      <c r="B87" s="25" t="s">
        <v>116</v>
      </c>
      <c r="C87" s="25">
        <v>32561</v>
      </c>
      <c r="D87" s="25">
        <v>4.8</v>
      </c>
      <c r="E87" s="25">
        <v>2.2000000000000002</v>
      </c>
      <c r="F87" s="25">
        <v>3.9</v>
      </c>
      <c r="G87" s="25">
        <v>3.1</v>
      </c>
      <c r="H87" s="25">
        <v>7814.64</v>
      </c>
      <c r="I87" s="25">
        <v>4419</v>
      </c>
      <c r="J87" s="25">
        <v>1822.67</v>
      </c>
      <c r="K87" s="25">
        <v>1572.97</v>
      </c>
      <c r="L87" s="25">
        <v>0</v>
      </c>
    </row>
    <row r="88" spans="1:12">
      <c r="A88" s="321"/>
      <c r="B88" s="25" t="s">
        <v>221</v>
      </c>
      <c r="C88" s="25">
        <v>14643</v>
      </c>
      <c r="D88" s="25"/>
      <c r="E88" s="25"/>
      <c r="F88" s="25"/>
      <c r="G88" s="25"/>
      <c r="H88" s="25">
        <v>3514.32</v>
      </c>
      <c r="I88" s="25">
        <v>1749</v>
      </c>
      <c r="J88" s="25">
        <v>629.88</v>
      </c>
      <c r="K88" s="25">
        <v>1135.44</v>
      </c>
      <c r="L88" s="25">
        <v>0</v>
      </c>
    </row>
    <row r="89" spans="1:12">
      <c r="A89" s="321"/>
      <c r="B89" s="25" t="s">
        <v>117</v>
      </c>
      <c r="C89" s="25">
        <v>4281</v>
      </c>
      <c r="D89" s="25">
        <v>0.6</v>
      </c>
      <c r="E89" s="25">
        <v>0.4</v>
      </c>
      <c r="F89" s="25"/>
      <c r="G89" s="25">
        <v>1</v>
      </c>
      <c r="H89" s="25">
        <v>1027.44</v>
      </c>
      <c r="I89" s="25">
        <v>511</v>
      </c>
      <c r="J89" s="25">
        <v>2.7200000000000273</v>
      </c>
      <c r="K89" s="25">
        <v>513.72</v>
      </c>
      <c r="L89" s="25"/>
    </row>
    <row r="90" spans="1:12">
      <c r="A90" s="321"/>
      <c r="B90" s="25" t="s">
        <v>118</v>
      </c>
      <c r="C90" s="25">
        <v>1985</v>
      </c>
      <c r="D90" s="25">
        <v>0.6</v>
      </c>
      <c r="E90" s="25">
        <v>0.4</v>
      </c>
      <c r="F90" s="25">
        <v>0.5</v>
      </c>
      <c r="G90" s="25">
        <v>0.5</v>
      </c>
      <c r="H90" s="25">
        <v>476.4</v>
      </c>
      <c r="I90" s="25">
        <v>237</v>
      </c>
      <c r="J90" s="25">
        <v>120.29999999999998</v>
      </c>
      <c r="K90" s="25">
        <v>119.1</v>
      </c>
      <c r="L90" s="25"/>
    </row>
    <row r="91" spans="1:12">
      <c r="A91" s="321"/>
      <c r="B91" s="25" t="s">
        <v>120</v>
      </c>
      <c r="C91" s="25">
        <v>8377</v>
      </c>
      <c r="D91" s="25">
        <v>0.6</v>
      </c>
      <c r="E91" s="25">
        <v>0.4</v>
      </c>
      <c r="F91" s="25">
        <v>0.5</v>
      </c>
      <c r="G91" s="25">
        <v>0.5</v>
      </c>
      <c r="H91" s="25">
        <v>2010.48</v>
      </c>
      <c r="I91" s="25">
        <v>1001</v>
      </c>
      <c r="J91" s="25">
        <v>506.86</v>
      </c>
      <c r="K91" s="25">
        <v>502.62</v>
      </c>
      <c r="L91" s="25"/>
    </row>
    <row r="92" spans="1:12">
      <c r="A92" s="321"/>
      <c r="B92" s="25" t="s">
        <v>121</v>
      </c>
      <c r="C92" s="25">
        <v>3541</v>
      </c>
      <c r="D92" s="25">
        <v>0.8</v>
      </c>
      <c r="E92" s="25">
        <v>0.2</v>
      </c>
      <c r="F92" s="25">
        <v>0.7</v>
      </c>
      <c r="G92" s="25">
        <v>0.3</v>
      </c>
      <c r="H92" s="25">
        <v>849.84</v>
      </c>
      <c r="I92" s="25">
        <v>564</v>
      </c>
      <c r="J92" s="25">
        <v>200.85999999999993</v>
      </c>
      <c r="K92" s="25">
        <v>84.980000000000103</v>
      </c>
      <c r="L92" s="25"/>
    </row>
    <row r="93" spans="1:12">
      <c r="A93" s="321"/>
      <c r="B93" s="25" t="s">
        <v>122</v>
      </c>
      <c r="C93" s="25">
        <v>3682</v>
      </c>
      <c r="D93" s="25">
        <v>0.8</v>
      </c>
      <c r="E93" s="25">
        <v>0.2</v>
      </c>
      <c r="F93" s="25">
        <v>0.7</v>
      </c>
      <c r="G93" s="25">
        <v>0.3</v>
      </c>
      <c r="H93" s="25">
        <v>883.68</v>
      </c>
      <c r="I93" s="25">
        <v>587</v>
      </c>
      <c r="J93" s="25">
        <v>208.31000000000006</v>
      </c>
      <c r="K93" s="25">
        <v>88.369999999999905</v>
      </c>
      <c r="L93" s="25"/>
    </row>
    <row r="94" spans="1:12">
      <c r="A94" s="321"/>
      <c r="B94" s="25" t="s">
        <v>123</v>
      </c>
      <c r="C94" s="25">
        <v>4653</v>
      </c>
      <c r="D94" s="25">
        <v>0.6</v>
      </c>
      <c r="E94" s="25">
        <v>0.4</v>
      </c>
      <c r="F94" s="25">
        <v>0.7</v>
      </c>
      <c r="G94" s="25">
        <v>0.3</v>
      </c>
      <c r="H94" s="25">
        <v>1116.72</v>
      </c>
      <c r="I94" s="25">
        <v>556</v>
      </c>
      <c r="J94" s="25">
        <v>393.21000000000004</v>
      </c>
      <c r="K94" s="25">
        <v>167.51</v>
      </c>
      <c r="L94" s="25"/>
    </row>
    <row r="95" spans="1:12">
      <c r="A95" s="321"/>
      <c r="B95" s="25" t="s">
        <v>124</v>
      </c>
      <c r="C95" s="25">
        <v>6042</v>
      </c>
      <c r="D95" s="25">
        <v>0.8</v>
      </c>
      <c r="E95" s="25">
        <v>0.2</v>
      </c>
      <c r="F95" s="25">
        <v>0.8</v>
      </c>
      <c r="G95" s="25">
        <v>0.2</v>
      </c>
      <c r="H95" s="25">
        <v>1450.08</v>
      </c>
      <c r="I95" s="25">
        <v>963</v>
      </c>
      <c r="J95" s="25">
        <v>390.41</v>
      </c>
      <c r="K95" s="25">
        <v>96.669999999999902</v>
      </c>
      <c r="L95" s="25"/>
    </row>
    <row r="96" spans="1:12">
      <c r="A96" s="321" t="s">
        <v>125</v>
      </c>
      <c r="B96" s="25" t="s">
        <v>126</v>
      </c>
      <c r="C96" s="25">
        <v>76402</v>
      </c>
      <c r="D96" s="25">
        <v>8.4</v>
      </c>
      <c r="E96" s="25">
        <v>3.6</v>
      </c>
      <c r="F96" s="25">
        <v>7.7</v>
      </c>
      <c r="G96" s="25">
        <v>4.3</v>
      </c>
      <c r="H96" s="25">
        <v>18336.48</v>
      </c>
      <c r="I96" s="25">
        <v>10761</v>
      </c>
      <c r="J96" s="25">
        <v>4766.4299999999994</v>
      </c>
      <c r="K96" s="25">
        <v>2809.05</v>
      </c>
      <c r="L96" s="25">
        <v>0</v>
      </c>
    </row>
    <row r="97" spans="1:12">
      <c r="A97" s="321"/>
      <c r="B97" s="25" t="s">
        <v>223</v>
      </c>
      <c r="C97" s="25">
        <v>23528</v>
      </c>
      <c r="D97" s="25"/>
      <c r="E97" s="25"/>
      <c r="F97" s="25"/>
      <c r="G97" s="25"/>
      <c r="H97" s="25">
        <v>5646.72</v>
      </c>
      <c r="I97" s="25">
        <v>2811</v>
      </c>
      <c r="J97" s="25">
        <v>1243.07</v>
      </c>
      <c r="K97" s="25">
        <v>1592.65</v>
      </c>
      <c r="L97" s="25">
        <v>0</v>
      </c>
    </row>
    <row r="98" spans="1:12">
      <c r="A98" s="321"/>
      <c r="B98" s="25" t="s">
        <v>127</v>
      </c>
      <c r="C98" s="25">
        <v>609</v>
      </c>
      <c r="D98" s="25">
        <v>0.6</v>
      </c>
      <c r="E98" s="25">
        <v>0.4</v>
      </c>
      <c r="F98" s="25"/>
      <c r="G98" s="25">
        <v>1</v>
      </c>
      <c r="H98" s="25">
        <v>146.16</v>
      </c>
      <c r="I98" s="25">
        <v>73</v>
      </c>
      <c r="J98" s="25">
        <v>7.9999999999998295E-2</v>
      </c>
      <c r="K98" s="25">
        <v>73.08</v>
      </c>
      <c r="L98" s="25"/>
    </row>
    <row r="99" spans="1:12">
      <c r="A99" s="321"/>
      <c r="B99" s="25" t="s">
        <v>130</v>
      </c>
      <c r="C99" s="25">
        <v>10883</v>
      </c>
      <c r="D99" s="25">
        <v>0.6</v>
      </c>
      <c r="E99" s="25">
        <v>0.4</v>
      </c>
      <c r="F99" s="25">
        <v>0.5</v>
      </c>
      <c r="G99" s="25">
        <v>0.5</v>
      </c>
      <c r="H99" s="25">
        <v>2611.92</v>
      </c>
      <c r="I99" s="25">
        <v>1300</v>
      </c>
      <c r="J99" s="25">
        <v>658.94</v>
      </c>
      <c r="K99" s="25">
        <v>652.98</v>
      </c>
      <c r="L99" s="25"/>
    </row>
    <row r="100" spans="1:12">
      <c r="A100" s="321"/>
      <c r="B100" s="25" t="s">
        <v>131</v>
      </c>
      <c r="C100" s="25">
        <v>12036</v>
      </c>
      <c r="D100" s="25">
        <v>0.6</v>
      </c>
      <c r="E100" s="25">
        <v>0.4</v>
      </c>
      <c r="F100" s="25">
        <v>0.4</v>
      </c>
      <c r="G100" s="25">
        <v>0.6</v>
      </c>
      <c r="H100" s="25">
        <v>2888.64</v>
      </c>
      <c r="I100" s="25">
        <v>1438</v>
      </c>
      <c r="J100" s="25">
        <v>584.04999999999984</v>
      </c>
      <c r="K100" s="25">
        <v>866.59</v>
      </c>
      <c r="L100" s="25"/>
    </row>
    <row r="101" spans="1:12">
      <c r="A101" s="321"/>
      <c r="B101" s="25" t="s">
        <v>132</v>
      </c>
      <c r="C101" s="25">
        <v>3981</v>
      </c>
      <c r="D101" s="25">
        <v>0.6</v>
      </c>
      <c r="E101" s="25">
        <v>0.4</v>
      </c>
      <c r="F101" s="25">
        <v>0.7</v>
      </c>
      <c r="G101" s="25">
        <v>0.3</v>
      </c>
      <c r="H101" s="25">
        <v>955.44</v>
      </c>
      <c r="I101" s="25">
        <v>476</v>
      </c>
      <c r="J101" s="25">
        <v>336.12000000000006</v>
      </c>
      <c r="K101" s="25">
        <v>143.32</v>
      </c>
      <c r="L101" s="25"/>
    </row>
    <row r="102" spans="1:12">
      <c r="A102" s="321"/>
      <c r="B102" s="25" t="s">
        <v>133</v>
      </c>
      <c r="C102" s="25">
        <v>6240</v>
      </c>
      <c r="D102" s="25">
        <v>0.6</v>
      </c>
      <c r="E102" s="25">
        <v>0.4</v>
      </c>
      <c r="F102" s="25">
        <v>0.7</v>
      </c>
      <c r="G102" s="25">
        <v>0.3</v>
      </c>
      <c r="H102" s="25">
        <v>1497.6</v>
      </c>
      <c r="I102" s="25">
        <v>746</v>
      </c>
      <c r="J102" s="25">
        <v>526.95999999999992</v>
      </c>
      <c r="K102" s="25">
        <v>224.64</v>
      </c>
      <c r="L102" s="25"/>
    </row>
    <row r="103" spans="1:12">
      <c r="A103" s="321"/>
      <c r="B103" s="25" t="s">
        <v>134</v>
      </c>
      <c r="C103" s="25">
        <v>7812</v>
      </c>
      <c r="D103" s="25">
        <v>0.8</v>
      </c>
      <c r="E103" s="25">
        <v>0.2</v>
      </c>
      <c r="F103" s="25">
        <v>0.8</v>
      </c>
      <c r="G103" s="25">
        <v>0.2</v>
      </c>
      <c r="H103" s="25">
        <v>1874.88</v>
      </c>
      <c r="I103" s="25">
        <v>1244</v>
      </c>
      <c r="J103" s="25">
        <v>505.8900000000001</v>
      </c>
      <c r="K103" s="25">
        <v>124.99</v>
      </c>
      <c r="L103" s="25"/>
    </row>
    <row r="104" spans="1:12">
      <c r="A104" s="321"/>
      <c r="B104" s="25" t="s">
        <v>135</v>
      </c>
      <c r="C104" s="25">
        <v>3195</v>
      </c>
      <c r="D104" s="25">
        <v>0.8</v>
      </c>
      <c r="E104" s="25">
        <v>0.2</v>
      </c>
      <c r="F104" s="25">
        <v>0.8</v>
      </c>
      <c r="G104" s="25">
        <v>0.2</v>
      </c>
      <c r="H104" s="25">
        <v>766.8</v>
      </c>
      <c r="I104" s="25">
        <v>509</v>
      </c>
      <c r="J104" s="25">
        <v>206.67999999999995</v>
      </c>
      <c r="K104" s="25">
        <v>51.12</v>
      </c>
      <c r="L104" s="25"/>
    </row>
    <row r="105" spans="1:12">
      <c r="A105" s="321"/>
      <c r="B105" s="25" t="s">
        <v>136</v>
      </c>
      <c r="C105" s="25">
        <v>6244</v>
      </c>
      <c r="D105" s="25">
        <v>0.8</v>
      </c>
      <c r="E105" s="25">
        <v>0.2</v>
      </c>
      <c r="F105" s="25">
        <v>0.8</v>
      </c>
      <c r="G105" s="25">
        <v>0.2</v>
      </c>
      <c r="H105" s="25">
        <v>1498.56</v>
      </c>
      <c r="I105" s="25">
        <v>995</v>
      </c>
      <c r="J105" s="25">
        <v>403.65999999999997</v>
      </c>
      <c r="K105" s="25">
        <v>99.9</v>
      </c>
      <c r="L105" s="25"/>
    </row>
    <row r="106" spans="1:12">
      <c r="A106" s="321"/>
      <c r="B106" s="25" t="s">
        <v>137</v>
      </c>
      <c r="C106" s="25">
        <v>6251</v>
      </c>
      <c r="D106" s="25">
        <v>0.8</v>
      </c>
      <c r="E106" s="25">
        <v>0.2</v>
      </c>
      <c r="F106" s="25">
        <v>0.7</v>
      </c>
      <c r="G106" s="25">
        <v>0.3</v>
      </c>
      <c r="H106" s="25">
        <v>1500.24</v>
      </c>
      <c r="I106" s="25">
        <v>996</v>
      </c>
      <c r="J106" s="25">
        <v>354.22</v>
      </c>
      <c r="K106" s="25">
        <v>150.02000000000001</v>
      </c>
      <c r="L106" s="25"/>
    </row>
    <row r="107" spans="1:12">
      <c r="A107" s="321"/>
      <c r="B107" s="25" t="s">
        <v>138</v>
      </c>
      <c r="C107" s="25">
        <v>4652</v>
      </c>
      <c r="D107" s="25">
        <v>0.8</v>
      </c>
      <c r="E107" s="25">
        <v>0.2</v>
      </c>
      <c r="F107" s="25">
        <v>0.8</v>
      </c>
      <c r="G107" s="25">
        <v>0.2</v>
      </c>
      <c r="H107" s="25">
        <v>1116.48</v>
      </c>
      <c r="I107" s="25">
        <v>741</v>
      </c>
      <c r="J107" s="25">
        <v>301.05000000000013</v>
      </c>
      <c r="K107" s="25">
        <v>74.429999999999893</v>
      </c>
      <c r="L107" s="25"/>
    </row>
    <row r="108" spans="1:12">
      <c r="A108" s="321"/>
      <c r="B108" s="25" t="s">
        <v>139</v>
      </c>
      <c r="C108" s="25">
        <v>1695</v>
      </c>
      <c r="D108" s="25">
        <v>0.6</v>
      </c>
      <c r="E108" s="25">
        <v>0.4</v>
      </c>
      <c r="F108" s="25">
        <v>0.8</v>
      </c>
      <c r="G108" s="25">
        <v>0.2</v>
      </c>
      <c r="H108" s="25">
        <v>406.8</v>
      </c>
      <c r="I108" s="25">
        <v>203</v>
      </c>
      <c r="J108" s="25">
        <v>163.12</v>
      </c>
      <c r="K108" s="25">
        <v>40.68</v>
      </c>
      <c r="L108" s="25"/>
    </row>
    <row r="109" spans="1:12">
      <c r="A109" s="321"/>
      <c r="B109" s="26" t="s">
        <v>140</v>
      </c>
      <c r="C109" s="25">
        <v>12804</v>
      </c>
      <c r="D109" s="25">
        <v>0.8</v>
      </c>
      <c r="E109" s="25">
        <v>0.2</v>
      </c>
      <c r="F109" s="25">
        <v>0.7</v>
      </c>
      <c r="G109" s="25">
        <v>0.3</v>
      </c>
      <c r="H109" s="25">
        <v>3072.96</v>
      </c>
      <c r="I109" s="25">
        <v>2040</v>
      </c>
      <c r="J109" s="25">
        <v>725.66000000000008</v>
      </c>
      <c r="K109" s="25">
        <v>307.3</v>
      </c>
      <c r="L109" s="25"/>
    </row>
    <row r="110" spans="1:12">
      <c r="A110" s="321" t="s">
        <v>141</v>
      </c>
      <c r="B110" s="25" t="s">
        <v>142</v>
      </c>
      <c r="C110" s="25">
        <v>47928</v>
      </c>
      <c r="D110" s="25">
        <v>8</v>
      </c>
      <c r="E110" s="25">
        <v>4</v>
      </c>
      <c r="F110" s="25">
        <v>7.5</v>
      </c>
      <c r="G110" s="25">
        <v>4.5</v>
      </c>
      <c r="H110" s="25">
        <v>11502.72</v>
      </c>
      <c r="I110" s="25">
        <v>6169</v>
      </c>
      <c r="J110" s="25">
        <v>2925.3499999999995</v>
      </c>
      <c r="K110" s="25">
        <v>2408.37</v>
      </c>
      <c r="L110" s="25">
        <v>0</v>
      </c>
    </row>
    <row r="111" spans="1:12">
      <c r="A111" s="321"/>
      <c r="B111" s="25" t="s">
        <v>222</v>
      </c>
      <c r="C111" s="25">
        <v>18209</v>
      </c>
      <c r="D111" s="25"/>
      <c r="E111" s="25"/>
      <c r="F111" s="25"/>
      <c r="G111" s="25"/>
      <c r="H111" s="25">
        <v>4370.16</v>
      </c>
      <c r="I111" s="25">
        <v>2175</v>
      </c>
      <c r="J111" s="25">
        <v>592.46</v>
      </c>
      <c r="K111" s="25">
        <v>1602.7</v>
      </c>
      <c r="L111" s="25">
        <v>0</v>
      </c>
    </row>
    <row r="112" spans="1:12">
      <c r="A112" s="321"/>
      <c r="B112" s="25" t="s">
        <v>143</v>
      </c>
      <c r="C112" s="25">
        <v>6076</v>
      </c>
      <c r="D112" s="25">
        <v>0.6</v>
      </c>
      <c r="E112" s="25">
        <v>0.4</v>
      </c>
      <c r="F112" s="25"/>
      <c r="G112" s="25">
        <v>1</v>
      </c>
      <c r="H112" s="25">
        <v>1458.24</v>
      </c>
      <c r="I112" s="25">
        <v>726</v>
      </c>
      <c r="J112" s="25">
        <v>3.1200000000000045</v>
      </c>
      <c r="K112" s="25">
        <v>729.12</v>
      </c>
      <c r="L112" s="25"/>
    </row>
    <row r="113" spans="1:12">
      <c r="A113" s="321"/>
      <c r="B113" s="25" t="s">
        <v>144</v>
      </c>
      <c r="C113" s="25">
        <v>6128</v>
      </c>
      <c r="D113" s="25">
        <v>0.6</v>
      </c>
      <c r="E113" s="25">
        <v>0.4</v>
      </c>
      <c r="F113" s="25">
        <v>0.4</v>
      </c>
      <c r="G113" s="25">
        <v>0.6</v>
      </c>
      <c r="H113" s="25">
        <v>1470.72</v>
      </c>
      <c r="I113" s="25">
        <v>732</v>
      </c>
      <c r="J113" s="25">
        <v>297.5</v>
      </c>
      <c r="K113" s="25">
        <v>441.22</v>
      </c>
      <c r="L113" s="25"/>
    </row>
    <row r="114" spans="1:12">
      <c r="A114" s="321"/>
      <c r="B114" s="25" t="s">
        <v>145</v>
      </c>
      <c r="C114" s="25">
        <v>6005</v>
      </c>
      <c r="D114" s="25">
        <v>0.6</v>
      </c>
      <c r="E114" s="25">
        <v>0.4</v>
      </c>
      <c r="F114" s="25">
        <v>0.4</v>
      </c>
      <c r="G114" s="25">
        <v>0.6</v>
      </c>
      <c r="H114" s="25">
        <v>1441.2</v>
      </c>
      <c r="I114" s="25">
        <v>717</v>
      </c>
      <c r="J114" s="25">
        <v>291.84000000000003</v>
      </c>
      <c r="K114" s="25">
        <v>432.36</v>
      </c>
      <c r="L114" s="25"/>
    </row>
    <row r="115" spans="1:12">
      <c r="A115" s="321"/>
      <c r="B115" s="25" t="s">
        <v>146</v>
      </c>
      <c r="C115" s="25">
        <v>2441</v>
      </c>
      <c r="D115" s="25">
        <v>0.6</v>
      </c>
      <c r="E115" s="25">
        <v>0.4</v>
      </c>
      <c r="F115" s="25">
        <v>0.7</v>
      </c>
      <c r="G115" s="25">
        <v>0.3</v>
      </c>
      <c r="H115" s="25">
        <v>585.84</v>
      </c>
      <c r="I115" s="25">
        <v>292</v>
      </c>
      <c r="J115" s="25">
        <v>205.96000000000004</v>
      </c>
      <c r="K115" s="25">
        <v>87.88</v>
      </c>
      <c r="L115" s="25"/>
    </row>
    <row r="116" spans="1:12">
      <c r="A116" s="321"/>
      <c r="B116" s="25" t="s">
        <v>147</v>
      </c>
      <c r="C116" s="25">
        <v>5541</v>
      </c>
      <c r="D116" s="25">
        <v>0.6</v>
      </c>
      <c r="E116" s="25">
        <v>0.4</v>
      </c>
      <c r="F116" s="25">
        <v>0.7</v>
      </c>
      <c r="G116" s="25">
        <v>0.3</v>
      </c>
      <c r="H116" s="25">
        <v>1329.84</v>
      </c>
      <c r="I116" s="25">
        <v>662</v>
      </c>
      <c r="J116" s="25">
        <v>468.3599999999999</v>
      </c>
      <c r="K116" s="25">
        <v>199.48</v>
      </c>
      <c r="L116" s="25"/>
    </row>
    <row r="117" spans="1:12">
      <c r="A117" s="321"/>
      <c r="B117" s="25" t="s">
        <v>148</v>
      </c>
      <c r="C117" s="25">
        <v>2874</v>
      </c>
      <c r="D117" s="25">
        <v>0.8</v>
      </c>
      <c r="E117" s="25">
        <v>0.2</v>
      </c>
      <c r="F117" s="25">
        <v>0.7</v>
      </c>
      <c r="G117" s="25">
        <v>0.3</v>
      </c>
      <c r="H117" s="25">
        <v>689.76</v>
      </c>
      <c r="I117" s="25">
        <v>458</v>
      </c>
      <c r="J117" s="25">
        <v>162.77999999999997</v>
      </c>
      <c r="K117" s="25">
        <v>68.98</v>
      </c>
      <c r="L117" s="25"/>
    </row>
    <row r="118" spans="1:12">
      <c r="A118" s="321"/>
      <c r="B118" s="25" t="s">
        <v>149</v>
      </c>
      <c r="C118" s="25">
        <v>5415</v>
      </c>
      <c r="D118" s="25">
        <v>0.6</v>
      </c>
      <c r="E118" s="25">
        <v>0.4</v>
      </c>
      <c r="F118" s="25">
        <v>0.8</v>
      </c>
      <c r="G118" s="25">
        <v>0.2</v>
      </c>
      <c r="H118" s="25">
        <v>1299.5999999999999</v>
      </c>
      <c r="I118" s="25">
        <v>647</v>
      </c>
      <c r="J118" s="25">
        <v>522.63999999999987</v>
      </c>
      <c r="K118" s="25">
        <v>129.96</v>
      </c>
      <c r="L118" s="25"/>
    </row>
    <row r="119" spans="1:12">
      <c r="A119" s="321"/>
      <c r="B119" s="25" t="s">
        <v>150</v>
      </c>
      <c r="C119" s="25">
        <v>2849</v>
      </c>
      <c r="D119" s="25">
        <v>0.6</v>
      </c>
      <c r="E119" s="25">
        <v>0.4</v>
      </c>
      <c r="F119" s="25">
        <v>0.7</v>
      </c>
      <c r="G119" s="25">
        <v>0.3</v>
      </c>
      <c r="H119" s="25">
        <v>683.76</v>
      </c>
      <c r="I119" s="25">
        <v>340</v>
      </c>
      <c r="J119" s="25">
        <v>241.2</v>
      </c>
      <c r="K119" s="25">
        <v>102.56</v>
      </c>
      <c r="L119" s="25"/>
    </row>
    <row r="120" spans="1:12">
      <c r="A120" s="321"/>
      <c r="B120" s="25" t="s">
        <v>151</v>
      </c>
      <c r="C120" s="25">
        <v>2361</v>
      </c>
      <c r="D120" s="25">
        <v>0.6</v>
      </c>
      <c r="E120" s="25">
        <v>0.4</v>
      </c>
      <c r="F120" s="25">
        <v>0.7</v>
      </c>
      <c r="G120" s="25">
        <v>0.3</v>
      </c>
      <c r="H120" s="25">
        <v>566.64</v>
      </c>
      <c r="I120" s="25">
        <v>282</v>
      </c>
      <c r="J120" s="25">
        <v>199.64</v>
      </c>
      <c r="K120" s="25">
        <v>85</v>
      </c>
      <c r="L120" s="25"/>
    </row>
    <row r="121" spans="1:12">
      <c r="A121" s="321"/>
      <c r="B121" s="25" t="s">
        <v>152</v>
      </c>
      <c r="C121" s="25">
        <v>3645</v>
      </c>
      <c r="D121" s="25">
        <v>0.8</v>
      </c>
      <c r="E121" s="25">
        <v>0.2</v>
      </c>
      <c r="F121" s="25">
        <v>0.8</v>
      </c>
      <c r="G121" s="25">
        <v>0.2</v>
      </c>
      <c r="H121" s="25">
        <v>874.8</v>
      </c>
      <c r="I121" s="25">
        <v>581</v>
      </c>
      <c r="J121" s="25">
        <v>235.48000000000005</v>
      </c>
      <c r="K121" s="25">
        <v>58.319999999999901</v>
      </c>
      <c r="L121" s="25"/>
    </row>
    <row r="122" spans="1:12">
      <c r="A122" s="321"/>
      <c r="B122" s="25" t="s">
        <v>153</v>
      </c>
      <c r="C122" s="25">
        <v>1542</v>
      </c>
      <c r="D122" s="25">
        <v>0.8</v>
      </c>
      <c r="E122" s="25">
        <v>0.2</v>
      </c>
      <c r="F122" s="25">
        <v>0.8</v>
      </c>
      <c r="G122" s="25">
        <v>0.2</v>
      </c>
      <c r="H122" s="25">
        <v>370.08</v>
      </c>
      <c r="I122" s="25">
        <v>246</v>
      </c>
      <c r="J122" s="25">
        <v>99.409999999999982</v>
      </c>
      <c r="K122" s="25">
        <v>24.67</v>
      </c>
      <c r="L122" s="25"/>
    </row>
    <row r="123" spans="1:12">
      <c r="A123" s="321"/>
      <c r="B123" s="25" t="s">
        <v>154</v>
      </c>
      <c r="C123" s="25">
        <v>3051</v>
      </c>
      <c r="D123" s="25">
        <v>0.8</v>
      </c>
      <c r="E123" s="25">
        <v>0.2</v>
      </c>
      <c r="F123" s="25">
        <v>0.8</v>
      </c>
      <c r="G123" s="25">
        <v>0.2</v>
      </c>
      <c r="H123" s="25">
        <v>732.24</v>
      </c>
      <c r="I123" s="25">
        <v>486</v>
      </c>
      <c r="J123" s="25">
        <v>197.42000000000002</v>
      </c>
      <c r="K123" s="25">
        <v>48.82</v>
      </c>
      <c r="L123" s="25"/>
    </row>
    <row r="124" spans="1:12">
      <c r="A124" s="321" t="s">
        <v>155</v>
      </c>
      <c r="B124" s="25" t="s">
        <v>156</v>
      </c>
      <c r="C124" s="25">
        <v>36102</v>
      </c>
      <c r="D124" s="25">
        <v>3.6</v>
      </c>
      <c r="E124" s="25">
        <v>1.4</v>
      </c>
      <c r="F124" s="25">
        <v>3.1</v>
      </c>
      <c r="G124" s="25">
        <v>1.9</v>
      </c>
      <c r="H124" s="25">
        <v>8664.48</v>
      </c>
      <c r="I124" s="25">
        <v>4960</v>
      </c>
      <c r="J124" s="25">
        <v>1530.2600000000002</v>
      </c>
      <c r="K124" s="25">
        <v>2174.2199999999998</v>
      </c>
      <c r="L124" s="25">
        <v>0</v>
      </c>
    </row>
    <row r="125" spans="1:12">
      <c r="A125" s="321"/>
      <c r="B125" s="25" t="s">
        <v>225</v>
      </c>
      <c r="C125" s="25">
        <v>14668</v>
      </c>
      <c r="D125" s="25">
        <v>0.6</v>
      </c>
      <c r="E125" s="25">
        <v>0.4</v>
      </c>
      <c r="F125" s="25">
        <v>0</v>
      </c>
      <c r="G125" s="25">
        <v>1</v>
      </c>
      <c r="H125" s="25">
        <v>3520.32</v>
      </c>
      <c r="I125" s="25">
        <v>1753</v>
      </c>
      <c r="J125" s="25">
        <v>7.1600000000000819</v>
      </c>
      <c r="K125" s="25">
        <v>1760.16</v>
      </c>
      <c r="L125" s="25">
        <v>0</v>
      </c>
    </row>
    <row r="126" spans="1:12">
      <c r="A126" s="321"/>
      <c r="B126" s="25" t="s">
        <v>157</v>
      </c>
      <c r="C126" s="25">
        <v>14668</v>
      </c>
      <c r="D126" s="25">
        <v>0.6</v>
      </c>
      <c r="E126" s="25">
        <v>0.4</v>
      </c>
      <c r="F126" s="25"/>
      <c r="G126" s="25">
        <v>1</v>
      </c>
      <c r="H126" s="25">
        <v>3520.32</v>
      </c>
      <c r="I126" s="25">
        <v>1753</v>
      </c>
      <c r="J126" s="25">
        <v>7.1600000000000819</v>
      </c>
      <c r="K126" s="25">
        <v>1760.16</v>
      </c>
      <c r="L126" s="25"/>
    </row>
    <row r="127" spans="1:12">
      <c r="A127" s="321"/>
      <c r="B127" s="25" t="s">
        <v>160</v>
      </c>
      <c r="C127" s="25">
        <v>5214</v>
      </c>
      <c r="D127" s="25">
        <v>0.6</v>
      </c>
      <c r="E127" s="25">
        <v>0.4</v>
      </c>
      <c r="F127" s="25">
        <v>0.8</v>
      </c>
      <c r="G127" s="25">
        <v>0.2</v>
      </c>
      <c r="H127" s="25">
        <v>1251.3599999999999</v>
      </c>
      <c r="I127" s="25">
        <v>623</v>
      </c>
      <c r="J127" s="25">
        <v>503.21999999999991</v>
      </c>
      <c r="K127" s="25">
        <v>125.14</v>
      </c>
      <c r="L127" s="25"/>
    </row>
    <row r="128" spans="1:12">
      <c r="A128" s="321"/>
      <c r="B128" s="25" t="s">
        <v>161</v>
      </c>
      <c r="C128" s="25">
        <v>3675</v>
      </c>
      <c r="D128" s="25">
        <v>0.8</v>
      </c>
      <c r="E128" s="25">
        <v>0.2</v>
      </c>
      <c r="F128" s="25">
        <v>0.7</v>
      </c>
      <c r="G128" s="25">
        <v>0.3</v>
      </c>
      <c r="H128" s="25">
        <v>882</v>
      </c>
      <c r="I128" s="25">
        <v>585</v>
      </c>
      <c r="J128" s="25">
        <v>208.8</v>
      </c>
      <c r="K128" s="25">
        <v>88.2</v>
      </c>
      <c r="L128" s="25"/>
    </row>
    <row r="129" spans="1:12">
      <c r="A129" s="321"/>
      <c r="B129" s="25" t="s">
        <v>162</v>
      </c>
      <c r="C129" s="25">
        <v>3929</v>
      </c>
      <c r="D129" s="25">
        <v>0.8</v>
      </c>
      <c r="E129" s="25">
        <v>0.2</v>
      </c>
      <c r="F129" s="25">
        <v>0.8</v>
      </c>
      <c r="G129" s="25">
        <v>0.2</v>
      </c>
      <c r="H129" s="25">
        <v>942.96</v>
      </c>
      <c r="I129" s="25">
        <v>626</v>
      </c>
      <c r="J129" s="25">
        <v>254.10000000000002</v>
      </c>
      <c r="K129" s="25">
        <v>62.86</v>
      </c>
      <c r="L129" s="25"/>
    </row>
    <row r="130" spans="1:12">
      <c r="A130" s="321"/>
      <c r="B130" s="25" t="s">
        <v>163</v>
      </c>
      <c r="C130" s="25">
        <v>8616</v>
      </c>
      <c r="D130" s="25">
        <v>0.8</v>
      </c>
      <c r="E130" s="25">
        <v>0.2</v>
      </c>
      <c r="F130" s="25">
        <v>0.8</v>
      </c>
      <c r="G130" s="25">
        <v>0.2</v>
      </c>
      <c r="H130" s="25">
        <v>2067.84</v>
      </c>
      <c r="I130" s="25">
        <v>1373</v>
      </c>
      <c r="J130" s="25">
        <v>556.98000000000013</v>
      </c>
      <c r="K130" s="25">
        <v>137.86000000000001</v>
      </c>
      <c r="L130" s="25"/>
    </row>
    <row r="131" spans="1:12">
      <c r="A131" s="321" t="s">
        <v>164</v>
      </c>
      <c r="B131" s="25" t="s">
        <v>165</v>
      </c>
      <c r="C131" s="25">
        <v>48792</v>
      </c>
      <c r="D131" s="25">
        <v>9.8000000000000007</v>
      </c>
      <c r="E131" s="25">
        <v>4.2</v>
      </c>
      <c r="F131" s="25">
        <v>10.199999999999999</v>
      </c>
      <c r="G131" s="25">
        <v>3.8</v>
      </c>
      <c r="H131" s="25">
        <v>11710.08</v>
      </c>
      <c r="I131" s="25">
        <v>6701</v>
      </c>
      <c r="J131" s="25">
        <v>2947.0099999999998</v>
      </c>
      <c r="K131" s="25">
        <v>2062.0700000000002</v>
      </c>
      <c r="L131" s="25" t="s">
        <v>1</v>
      </c>
    </row>
    <row r="132" spans="1:12">
      <c r="A132" s="321"/>
      <c r="B132" s="25" t="s">
        <v>224</v>
      </c>
      <c r="C132" s="25">
        <v>12735</v>
      </c>
      <c r="D132" s="25">
        <v>1.2</v>
      </c>
      <c r="E132" s="25">
        <v>0.8</v>
      </c>
      <c r="F132" s="25">
        <v>0.6</v>
      </c>
      <c r="G132" s="25">
        <v>1.4</v>
      </c>
      <c r="H132" s="25">
        <v>3056.4</v>
      </c>
      <c r="I132" s="25">
        <v>1521</v>
      </c>
      <c r="J132" s="25">
        <v>163.37</v>
      </c>
      <c r="K132" s="25">
        <v>1372.03</v>
      </c>
      <c r="L132" s="25" t="s">
        <v>1</v>
      </c>
    </row>
    <row r="133" spans="1:12">
      <c r="A133" s="321"/>
      <c r="B133" s="25" t="s">
        <v>166</v>
      </c>
      <c r="C133" s="25">
        <v>10566</v>
      </c>
      <c r="D133" s="25">
        <v>0.6</v>
      </c>
      <c r="E133" s="25">
        <v>0.4</v>
      </c>
      <c r="F133" s="25"/>
      <c r="G133" s="25">
        <v>1</v>
      </c>
      <c r="H133" s="25">
        <v>2535.84</v>
      </c>
      <c r="I133" s="25">
        <v>1262</v>
      </c>
      <c r="J133" s="25">
        <v>5.9200000000000728</v>
      </c>
      <c r="K133" s="25">
        <v>1267.92</v>
      </c>
      <c r="L133" s="25"/>
    </row>
    <row r="134" spans="1:12">
      <c r="A134" s="321"/>
      <c r="B134" s="25" t="s">
        <v>167</v>
      </c>
      <c r="C134" s="25">
        <v>2169</v>
      </c>
      <c r="D134" s="25">
        <v>0.6</v>
      </c>
      <c r="E134" s="25">
        <v>0.4</v>
      </c>
      <c r="F134" s="25">
        <v>0.6</v>
      </c>
      <c r="G134" s="25">
        <v>0.4</v>
      </c>
      <c r="H134" s="25">
        <v>520.55999999999995</v>
      </c>
      <c r="I134" s="25">
        <v>259</v>
      </c>
      <c r="J134" s="25">
        <v>157.44999999999993</v>
      </c>
      <c r="K134" s="25">
        <v>104.11</v>
      </c>
      <c r="L134" s="25"/>
    </row>
    <row r="135" spans="1:12">
      <c r="A135" s="321"/>
      <c r="B135" s="25" t="s">
        <v>168</v>
      </c>
      <c r="C135" s="25">
        <v>3755</v>
      </c>
      <c r="D135" s="25">
        <v>0.8</v>
      </c>
      <c r="E135" s="25">
        <v>0.2</v>
      </c>
      <c r="F135" s="25">
        <v>0.8</v>
      </c>
      <c r="G135" s="25">
        <v>0.2</v>
      </c>
      <c r="H135" s="25">
        <v>901.2</v>
      </c>
      <c r="I135" s="25">
        <v>598</v>
      </c>
      <c r="J135" s="25">
        <v>243.11999999999995</v>
      </c>
      <c r="K135" s="25">
        <v>60.080000000000098</v>
      </c>
      <c r="L135" s="25"/>
    </row>
    <row r="136" spans="1:12">
      <c r="A136" s="321"/>
      <c r="B136" s="25" t="s">
        <v>169</v>
      </c>
      <c r="C136" s="25">
        <v>2402</v>
      </c>
      <c r="D136" s="25">
        <v>0.6</v>
      </c>
      <c r="E136" s="25">
        <v>0.4</v>
      </c>
      <c r="F136" s="25">
        <v>0.8</v>
      </c>
      <c r="G136" s="25">
        <v>0.2</v>
      </c>
      <c r="H136" s="25">
        <v>576.48</v>
      </c>
      <c r="I136" s="25">
        <v>287</v>
      </c>
      <c r="J136" s="25">
        <v>231.83</v>
      </c>
      <c r="K136" s="25">
        <v>57.65</v>
      </c>
      <c r="L136" s="25"/>
    </row>
    <row r="137" spans="1:12">
      <c r="A137" s="321"/>
      <c r="B137" s="25" t="s">
        <v>170</v>
      </c>
      <c r="C137" s="25">
        <v>7679</v>
      </c>
      <c r="D137" s="25">
        <v>0.6</v>
      </c>
      <c r="E137" s="25">
        <v>0.4</v>
      </c>
      <c r="F137" s="25">
        <v>0.8</v>
      </c>
      <c r="G137" s="25">
        <v>0.2</v>
      </c>
      <c r="H137" s="25">
        <v>1842.96</v>
      </c>
      <c r="I137" s="25">
        <v>917</v>
      </c>
      <c r="J137" s="25">
        <v>741.66000000000008</v>
      </c>
      <c r="K137" s="25">
        <v>184.3</v>
      </c>
      <c r="L137" s="25"/>
    </row>
    <row r="138" spans="1:12">
      <c r="A138" s="321"/>
      <c r="B138" s="25" t="s">
        <v>171</v>
      </c>
      <c r="C138" s="25">
        <v>2499</v>
      </c>
      <c r="D138" s="25">
        <v>0.8</v>
      </c>
      <c r="E138" s="25">
        <v>0.2</v>
      </c>
      <c r="F138" s="25">
        <v>0.8</v>
      </c>
      <c r="G138" s="25">
        <v>0.2</v>
      </c>
      <c r="H138" s="25">
        <v>599.76</v>
      </c>
      <c r="I138" s="25">
        <v>398</v>
      </c>
      <c r="J138" s="25">
        <v>161.78</v>
      </c>
      <c r="K138" s="25">
        <v>39.979999999999997</v>
      </c>
      <c r="L138" s="25"/>
    </row>
    <row r="139" spans="1:12">
      <c r="A139" s="321"/>
      <c r="B139" s="25" t="s">
        <v>172</v>
      </c>
      <c r="C139" s="25">
        <v>1377</v>
      </c>
      <c r="D139" s="25">
        <v>0.8</v>
      </c>
      <c r="E139" s="25">
        <v>0.2</v>
      </c>
      <c r="F139" s="25">
        <v>0.8</v>
      </c>
      <c r="G139" s="25">
        <v>0.2</v>
      </c>
      <c r="H139" s="25">
        <v>330.48</v>
      </c>
      <c r="I139" s="25">
        <v>219</v>
      </c>
      <c r="J139" s="25">
        <v>89.450000000000017</v>
      </c>
      <c r="K139" s="25">
        <v>22.03</v>
      </c>
      <c r="L139" s="25"/>
    </row>
    <row r="140" spans="1:12">
      <c r="A140" s="321"/>
      <c r="B140" s="25" t="s">
        <v>173</v>
      </c>
      <c r="C140" s="25">
        <v>6257</v>
      </c>
      <c r="D140" s="25">
        <v>0.8</v>
      </c>
      <c r="E140" s="25">
        <v>0.2</v>
      </c>
      <c r="F140" s="25">
        <v>0.8</v>
      </c>
      <c r="G140" s="25">
        <v>0.2</v>
      </c>
      <c r="H140" s="25">
        <v>1501.68</v>
      </c>
      <c r="I140" s="25">
        <v>997</v>
      </c>
      <c r="J140" s="25">
        <v>404.57000000000005</v>
      </c>
      <c r="K140" s="25">
        <v>100.11</v>
      </c>
      <c r="L140" s="25"/>
    </row>
    <row r="141" spans="1:12">
      <c r="A141" s="321"/>
      <c r="B141" s="25" t="s">
        <v>174</v>
      </c>
      <c r="C141" s="25">
        <v>1149</v>
      </c>
      <c r="D141" s="25">
        <v>0.6</v>
      </c>
      <c r="E141" s="25">
        <v>0.4</v>
      </c>
      <c r="F141" s="25">
        <v>0.8</v>
      </c>
      <c r="G141" s="25">
        <v>0.2</v>
      </c>
      <c r="H141" s="25">
        <v>275.76</v>
      </c>
      <c r="I141" s="25">
        <v>137</v>
      </c>
      <c r="J141" s="25">
        <v>111.17999999999999</v>
      </c>
      <c r="K141" s="25">
        <v>27.58</v>
      </c>
      <c r="L141" s="25"/>
    </row>
    <row r="142" spans="1:12">
      <c r="A142" s="321"/>
      <c r="B142" s="25" t="s">
        <v>175</v>
      </c>
      <c r="C142" s="25">
        <v>2646</v>
      </c>
      <c r="D142" s="25">
        <v>0.6</v>
      </c>
      <c r="E142" s="25">
        <v>0.4</v>
      </c>
      <c r="F142" s="25">
        <v>0.8</v>
      </c>
      <c r="G142" s="25">
        <v>0.2</v>
      </c>
      <c r="H142" s="25">
        <v>635.04</v>
      </c>
      <c r="I142" s="25">
        <v>316</v>
      </c>
      <c r="J142" s="25">
        <v>255.53999999999996</v>
      </c>
      <c r="K142" s="25">
        <v>63.5</v>
      </c>
      <c r="L142" s="25"/>
    </row>
    <row r="143" spans="1:12">
      <c r="A143" s="321"/>
      <c r="B143" s="25" t="s">
        <v>176</v>
      </c>
      <c r="C143" s="25">
        <v>266</v>
      </c>
      <c r="D143" s="25">
        <v>0.6</v>
      </c>
      <c r="E143" s="25">
        <v>0.4</v>
      </c>
      <c r="F143" s="25">
        <v>0.8</v>
      </c>
      <c r="G143" s="25">
        <v>0.2</v>
      </c>
      <c r="H143" s="25">
        <v>63.84</v>
      </c>
      <c r="I143" s="25">
        <v>32</v>
      </c>
      <c r="J143" s="25">
        <v>25.460000000000004</v>
      </c>
      <c r="K143" s="25">
        <v>6.38</v>
      </c>
      <c r="L143" s="25"/>
    </row>
    <row r="144" spans="1:12">
      <c r="A144" s="321"/>
      <c r="B144" s="25" t="s">
        <v>177</v>
      </c>
      <c r="C144" s="25">
        <v>3167</v>
      </c>
      <c r="D144" s="25">
        <v>0.8</v>
      </c>
      <c r="E144" s="25">
        <v>0.2</v>
      </c>
      <c r="F144" s="25">
        <v>0.8</v>
      </c>
      <c r="G144" s="25">
        <v>0.2</v>
      </c>
      <c r="H144" s="25">
        <v>760.08</v>
      </c>
      <c r="I144" s="25">
        <v>505</v>
      </c>
      <c r="J144" s="25">
        <v>204.41000000000003</v>
      </c>
      <c r="K144" s="25">
        <v>50.67</v>
      </c>
      <c r="L144" s="25"/>
    </row>
    <row r="145" spans="1:12">
      <c r="A145" s="321"/>
      <c r="B145" s="25" t="s">
        <v>178</v>
      </c>
      <c r="C145" s="25">
        <v>3512</v>
      </c>
      <c r="D145" s="25">
        <v>0.8</v>
      </c>
      <c r="E145" s="25">
        <v>0.2</v>
      </c>
      <c r="F145" s="25">
        <v>0.8</v>
      </c>
      <c r="G145" s="25">
        <v>0.2</v>
      </c>
      <c r="H145" s="25">
        <v>842.88</v>
      </c>
      <c r="I145" s="25">
        <v>559</v>
      </c>
      <c r="J145" s="25">
        <v>227.69</v>
      </c>
      <c r="K145" s="25">
        <v>56.19</v>
      </c>
      <c r="L145" s="25"/>
    </row>
    <row r="146" spans="1:12">
      <c r="A146" s="321"/>
      <c r="B146" s="25" t="s">
        <v>179</v>
      </c>
      <c r="C146" s="25">
        <v>1348</v>
      </c>
      <c r="D146" s="25">
        <v>0.8</v>
      </c>
      <c r="E146" s="25">
        <v>0.2</v>
      </c>
      <c r="F146" s="25">
        <v>0.8</v>
      </c>
      <c r="G146" s="25">
        <v>0.2</v>
      </c>
      <c r="H146" s="25">
        <v>323.52</v>
      </c>
      <c r="I146" s="25">
        <v>215</v>
      </c>
      <c r="J146" s="25">
        <v>86.949999999999989</v>
      </c>
      <c r="K146" s="25">
        <v>21.57</v>
      </c>
      <c r="L146" s="25"/>
    </row>
    <row r="147" spans="1:12">
      <c r="A147" s="321" t="s">
        <v>180</v>
      </c>
      <c r="B147" s="25" t="s">
        <v>182</v>
      </c>
      <c r="C147" s="25">
        <v>22361</v>
      </c>
      <c r="D147" s="25">
        <v>7.2</v>
      </c>
      <c r="E147" s="25">
        <v>1.8</v>
      </c>
      <c r="F147" s="25">
        <v>6.4</v>
      </c>
      <c r="G147" s="25">
        <v>2.6</v>
      </c>
      <c r="H147" s="25">
        <v>5366.64</v>
      </c>
      <c r="I147" s="25">
        <v>3563</v>
      </c>
      <c r="J147" s="25">
        <v>1185.5700000000002</v>
      </c>
      <c r="K147" s="25">
        <v>618.07000000000005</v>
      </c>
      <c r="L147" s="25" t="s">
        <v>1</v>
      </c>
    </row>
    <row r="148" spans="1:12" ht="14.25" customHeight="1">
      <c r="A148" s="321"/>
      <c r="B148" s="25" t="s">
        <v>183</v>
      </c>
      <c r="C148" s="25">
        <v>4067</v>
      </c>
      <c r="D148" s="25">
        <v>0.8</v>
      </c>
      <c r="E148" s="25">
        <v>0.2</v>
      </c>
      <c r="F148" s="25"/>
      <c r="G148" s="25">
        <v>1</v>
      </c>
      <c r="H148" s="25">
        <v>976.08</v>
      </c>
      <c r="I148" s="25">
        <v>648</v>
      </c>
      <c r="J148" s="25">
        <v>2.7200000000000273</v>
      </c>
      <c r="K148" s="25">
        <v>325.36</v>
      </c>
      <c r="L148" s="25"/>
    </row>
    <row r="149" spans="1:12" ht="14.25" customHeight="1">
      <c r="A149" s="321"/>
      <c r="B149" s="25" t="s">
        <v>184</v>
      </c>
      <c r="C149" s="25">
        <v>3255</v>
      </c>
      <c r="D149" s="25">
        <v>0.8</v>
      </c>
      <c r="E149" s="25">
        <v>0.2</v>
      </c>
      <c r="F149" s="25">
        <v>0.8</v>
      </c>
      <c r="G149" s="25">
        <v>0.2</v>
      </c>
      <c r="H149" s="25">
        <v>781.2</v>
      </c>
      <c r="I149" s="25">
        <v>519</v>
      </c>
      <c r="J149" s="25">
        <v>210.11999999999995</v>
      </c>
      <c r="K149" s="25">
        <v>52.080000000000098</v>
      </c>
      <c r="L149" s="25"/>
    </row>
    <row r="150" spans="1:12">
      <c r="A150" s="321"/>
      <c r="B150" s="25" t="s">
        <v>185</v>
      </c>
      <c r="C150" s="25">
        <v>2493</v>
      </c>
      <c r="D150" s="25">
        <v>0.8</v>
      </c>
      <c r="E150" s="25">
        <v>0.2</v>
      </c>
      <c r="F150" s="25">
        <v>0.8</v>
      </c>
      <c r="G150" s="25">
        <v>0.2</v>
      </c>
      <c r="H150" s="25">
        <v>598.32000000000005</v>
      </c>
      <c r="I150" s="25">
        <v>397</v>
      </c>
      <c r="J150" s="25">
        <v>161.43000000000006</v>
      </c>
      <c r="K150" s="25">
        <v>39.89</v>
      </c>
      <c r="L150" s="25"/>
    </row>
    <row r="151" spans="1:12">
      <c r="A151" s="321"/>
      <c r="B151" s="25" t="s">
        <v>186</v>
      </c>
      <c r="C151" s="25">
        <v>2025</v>
      </c>
      <c r="D151" s="25">
        <v>0.8</v>
      </c>
      <c r="E151" s="25">
        <v>0.2</v>
      </c>
      <c r="F151" s="25">
        <v>0.8</v>
      </c>
      <c r="G151" s="25">
        <v>0.2</v>
      </c>
      <c r="H151" s="25">
        <v>486</v>
      </c>
      <c r="I151" s="25">
        <v>323</v>
      </c>
      <c r="J151" s="25">
        <v>130.6</v>
      </c>
      <c r="K151" s="25">
        <v>32.4</v>
      </c>
      <c r="L151" s="25"/>
    </row>
    <row r="152" spans="1:12">
      <c r="A152" s="321"/>
      <c r="B152" s="25" t="s">
        <v>187</v>
      </c>
      <c r="C152" s="25">
        <v>1794</v>
      </c>
      <c r="D152" s="25">
        <v>0.8</v>
      </c>
      <c r="E152" s="25">
        <v>0.2</v>
      </c>
      <c r="F152" s="25">
        <v>0.8</v>
      </c>
      <c r="G152" s="25">
        <v>0.2</v>
      </c>
      <c r="H152" s="25">
        <v>430.56</v>
      </c>
      <c r="I152" s="25">
        <v>286</v>
      </c>
      <c r="J152" s="25">
        <v>115.86</v>
      </c>
      <c r="K152" s="25">
        <v>28.7</v>
      </c>
      <c r="L152" s="25"/>
    </row>
    <row r="153" spans="1:12">
      <c r="A153" s="321"/>
      <c r="B153" s="25" t="s">
        <v>188</v>
      </c>
      <c r="C153" s="25">
        <v>1536</v>
      </c>
      <c r="D153" s="25">
        <v>0.8</v>
      </c>
      <c r="E153" s="25">
        <v>0.2</v>
      </c>
      <c r="F153" s="25">
        <v>0.8</v>
      </c>
      <c r="G153" s="25">
        <v>0.2</v>
      </c>
      <c r="H153" s="25">
        <v>368.64</v>
      </c>
      <c r="I153" s="25">
        <v>245</v>
      </c>
      <c r="J153" s="25">
        <v>99.059999999999988</v>
      </c>
      <c r="K153" s="25">
        <v>24.58</v>
      </c>
      <c r="L153" s="25"/>
    </row>
    <row r="154" spans="1:12">
      <c r="A154" s="321"/>
      <c r="B154" s="25" t="s">
        <v>190</v>
      </c>
      <c r="C154" s="25">
        <v>2676</v>
      </c>
      <c r="D154" s="25">
        <v>0.8</v>
      </c>
      <c r="E154" s="25">
        <v>0.2</v>
      </c>
      <c r="F154" s="25">
        <v>0.8</v>
      </c>
      <c r="G154" s="25">
        <v>0.2</v>
      </c>
      <c r="H154" s="25">
        <v>642.24</v>
      </c>
      <c r="I154" s="25">
        <v>426</v>
      </c>
      <c r="J154" s="25">
        <v>173.42000000000002</v>
      </c>
      <c r="K154" s="25">
        <v>42.82</v>
      </c>
      <c r="L154" s="25"/>
    </row>
    <row r="155" spans="1:12">
      <c r="A155" s="321"/>
      <c r="B155" s="25" t="s">
        <v>189</v>
      </c>
      <c r="C155" s="25">
        <v>459</v>
      </c>
      <c r="D155" s="25">
        <v>0.8</v>
      </c>
      <c r="E155" s="25">
        <v>0.2</v>
      </c>
      <c r="F155" s="25">
        <v>0.8</v>
      </c>
      <c r="G155" s="25">
        <v>0.2</v>
      </c>
      <c r="H155" s="25">
        <v>110.16</v>
      </c>
      <c r="I155" s="25">
        <v>73</v>
      </c>
      <c r="J155" s="25">
        <v>29.819999999999997</v>
      </c>
      <c r="K155" s="25">
        <v>7.34</v>
      </c>
      <c r="L155" s="25"/>
    </row>
    <row r="156" spans="1:12">
      <c r="A156" s="321"/>
      <c r="B156" s="25" t="s">
        <v>191</v>
      </c>
      <c r="C156" s="25">
        <v>4056</v>
      </c>
      <c r="D156" s="25">
        <v>0.8</v>
      </c>
      <c r="E156" s="25">
        <v>0.2</v>
      </c>
      <c r="F156" s="25">
        <v>0.8</v>
      </c>
      <c r="G156" s="25">
        <v>0.2</v>
      </c>
      <c r="H156" s="25">
        <v>973.44</v>
      </c>
      <c r="I156" s="25">
        <v>646</v>
      </c>
      <c r="J156" s="25">
        <v>262.54000000000008</v>
      </c>
      <c r="K156" s="25">
        <v>64.900000000000006</v>
      </c>
      <c r="L156" s="25"/>
    </row>
    <row r="158" spans="1:12" hidden="1">
      <c r="B158" s="23">
        <v>1</v>
      </c>
      <c r="C158" s="23">
        <v>2</v>
      </c>
      <c r="D158" s="23">
        <v>3</v>
      </c>
      <c r="E158" s="23">
        <v>4</v>
      </c>
      <c r="F158" s="23">
        <v>5</v>
      </c>
      <c r="G158" s="23">
        <v>6</v>
      </c>
      <c r="H158" s="23">
        <v>11</v>
      </c>
      <c r="I158" s="23">
        <v>12</v>
      </c>
      <c r="J158" s="23">
        <v>13</v>
      </c>
      <c r="K158" s="23">
        <v>14</v>
      </c>
    </row>
    <row r="159" spans="1:12" hidden="1"/>
    <row r="160" spans="1:12" hidden="1">
      <c r="I160" s="23" t="e">
        <f>#REF!/#REF!</f>
        <v>#REF!</v>
      </c>
    </row>
    <row r="161" hidden="1"/>
  </sheetData>
  <mergeCells count="22">
    <mergeCell ref="A96:A109"/>
    <mergeCell ref="A110:A123"/>
    <mergeCell ref="A124:A130"/>
    <mergeCell ref="A131:A146"/>
    <mergeCell ref="A147:A156"/>
    <mergeCell ref="A47:A58"/>
    <mergeCell ref="A59:A69"/>
    <mergeCell ref="A70:A79"/>
    <mergeCell ref="A80:A86"/>
    <mergeCell ref="A87:A95"/>
    <mergeCell ref="A7:A15"/>
    <mergeCell ref="A16:A23"/>
    <mergeCell ref="A24:A31"/>
    <mergeCell ref="A32:A46"/>
    <mergeCell ref="A1:B1"/>
    <mergeCell ref="A2:L2"/>
    <mergeCell ref="J3:K3"/>
    <mergeCell ref="D4:G4"/>
    <mergeCell ref="H4:K4"/>
    <mergeCell ref="C4:C5"/>
    <mergeCell ref="L4:L5"/>
    <mergeCell ref="A4:B5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分配表</vt:lpstr>
      <vt:lpstr>幼儿</vt:lpstr>
      <vt:lpstr>高中助学金</vt:lpstr>
      <vt:lpstr>高中免学费</vt:lpstr>
      <vt:lpstr>高中免费教科书</vt:lpstr>
      <vt:lpstr>中职总表</vt:lpstr>
      <vt:lpstr>中职助学金（教育）</vt:lpstr>
      <vt:lpstr>中职助学金（人社）</vt:lpstr>
      <vt:lpstr>中职免学费（教育）</vt:lpstr>
      <vt:lpstr>中职免学费（人社）</vt:lpstr>
      <vt:lpstr>高校奖助学金</vt:lpstr>
      <vt:lpstr>本专科</vt:lpstr>
      <vt:lpstr>服兵役</vt:lpstr>
      <vt:lpstr>本专科!Print_Area</vt:lpstr>
      <vt:lpstr>服兵役!Print_Area</vt:lpstr>
      <vt:lpstr>高校奖助学金!Print_Area</vt:lpstr>
      <vt:lpstr>本专科!Print_Titles</vt:lpstr>
      <vt:lpstr>服兵役!Print_Titles</vt:lpstr>
      <vt:lpstr>高校奖助学金!Print_Titles</vt:lpstr>
      <vt:lpstr>高中免费教科书!Print_Titles</vt:lpstr>
      <vt:lpstr>高中免学费!Print_Titles</vt:lpstr>
      <vt:lpstr>高中助学金!Print_Titles</vt:lpstr>
      <vt:lpstr>幼儿!Print_Titles</vt:lpstr>
      <vt:lpstr>'中职免学费（教育）'!Print_Titles</vt:lpstr>
      <vt:lpstr>'中职免学费（人社）'!Print_Titles</vt:lpstr>
      <vt:lpstr>'中职助学金（教育）'!Print_Titles</vt:lpstr>
      <vt:lpstr>'中职助学金（人社）'!Print_Titles</vt:lpstr>
      <vt:lpstr>中职总表!Print_Titles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陈琳姿 null</cp:lastModifiedBy>
  <cp:lastPrinted>2024-10-22T00:46:55Z</cp:lastPrinted>
  <dcterms:created xsi:type="dcterms:W3CDTF">2020-12-14T09:54:00Z</dcterms:created>
  <dcterms:modified xsi:type="dcterms:W3CDTF">2024-11-25T02:48:38Z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20B4407ADA43452C9A92582F41DFD35D</vt:lpwstr>
  </property>
  <property fmtid="{D5CDD505-2E9C-101B-9397-08002B2CF9AE}" pid="3" name="KSOProductBuildVer">
    <vt:lpwstr>2052-12.1.0.15946</vt:lpwstr>
  </property>
  <property fmtid="{D5CDD505-2E9C-101B-9397-08002B2CF9AE}" pid="4" name="commondata">
    <vt:lpwstr>eyJoZGlkIjoiMzBkYTRkZTM4YWIwMzg2MmNjZmNhZGVkZjY3YTcwMzgifQ==</vt:lpwstr>
  </property>
</Properties>
</file>