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925"/>
  </bookViews>
  <sheets>
    <sheet name="省基础养老金2025年预拨" sheetId="9" r:id="rId1"/>
  </sheets>
  <definedNames>
    <definedName name="_xlnm.Print_Area" localSheetId="0">省基础养老金2025年预拨!$A$1:$G$167</definedName>
    <definedName name="_xlnm.Print_Titles" localSheetId="0">省基础养老金2025年预拨!$4:$4</definedName>
  </definedNames>
  <calcPr calcId="144525"/>
</workbook>
</file>

<file path=xl/sharedStrings.xml><?xml version="1.0" encoding="utf-8"?>
<sst xmlns="http://schemas.openxmlformats.org/spreadsheetml/2006/main" count="190" uniqueCount="189">
  <si>
    <t>附件1</t>
  </si>
  <si>
    <t>提前下达2025年城乡居民基本养老保险基础养老金省级补助资金分配表</t>
  </si>
  <si>
    <t>单位：万元</t>
  </si>
  <si>
    <t>市县名称</t>
  </si>
  <si>
    <t>省级财政负担比例</t>
  </si>
  <si>
    <t>省级财政负担标准</t>
  </si>
  <si>
    <t>财政部湖南监管局核定2023年中央基础养老金发放人次</t>
  </si>
  <si>
    <t>预拨2025年资金</t>
  </si>
  <si>
    <t>备注</t>
  </si>
  <si>
    <t>栏次</t>
  </si>
  <si>
    <t>4=2*3</t>
  </si>
  <si>
    <t>市县合计</t>
  </si>
  <si>
    <t>长沙市</t>
  </si>
  <si>
    <t>长沙市小计</t>
  </si>
  <si>
    <t>长沙市本级及所辖区小计</t>
  </si>
  <si>
    <t>长沙县</t>
  </si>
  <si>
    <t>望城区</t>
  </si>
  <si>
    <t>因行政区划调整，望城区调整129333人次至岳麓区</t>
  </si>
  <si>
    <t>雨花区</t>
  </si>
  <si>
    <t>芙蓉区</t>
  </si>
  <si>
    <t>天心区</t>
  </si>
  <si>
    <t>岳麓区</t>
  </si>
  <si>
    <t>开福区</t>
  </si>
  <si>
    <t>长沙高新区</t>
  </si>
  <si>
    <t>浏阳市</t>
  </si>
  <si>
    <t>宁乡市</t>
  </si>
  <si>
    <t>株洲市</t>
  </si>
  <si>
    <t>株洲市小计</t>
  </si>
  <si>
    <t>株洲市本级及所辖区小计</t>
  </si>
  <si>
    <t>天元区</t>
  </si>
  <si>
    <t>芦淞区</t>
  </si>
  <si>
    <t>荷塘区</t>
  </si>
  <si>
    <t>石峰区</t>
  </si>
  <si>
    <t>渌口区</t>
  </si>
  <si>
    <t>根据2018年10月31日省政府专题会议关于渌口区在5年过渡期内暂维持财政省直管县待遇不变的精神，渌口区在过渡期内按财政省直管县类第一档的分担办法执行。5年过渡期满后，渌口区与天元区、芦淞区、荷塘区、石峰区执行相同的分担办法。</t>
  </si>
  <si>
    <t>醴陵市</t>
  </si>
  <si>
    <t>攸县</t>
  </si>
  <si>
    <t>茶陵县</t>
  </si>
  <si>
    <t>炎陵县</t>
  </si>
  <si>
    <t>湘潭市</t>
  </si>
  <si>
    <t>湘潭市小计</t>
  </si>
  <si>
    <t>湘潭市本级及所辖区小计</t>
  </si>
  <si>
    <t>雨湖区</t>
  </si>
  <si>
    <t>九华示范区</t>
  </si>
  <si>
    <t>岳塘区</t>
  </si>
  <si>
    <t>湘潭县</t>
  </si>
  <si>
    <t>湘乡市</t>
  </si>
  <si>
    <t>韶山市</t>
  </si>
  <si>
    <t>衡阳市</t>
  </si>
  <si>
    <t>衡阳市小计</t>
  </si>
  <si>
    <t>衡阳市本级及所辖区小计</t>
  </si>
  <si>
    <t>南岳区</t>
  </si>
  <si>
    <t>珠晖区</t>
  </si>
  <si>
    <t>雁峰区</t>
  </si>
  <si>
    <t>石鼓区</t>
  </si>
  <si>
    <t>蒸湘区</t>
  </si>
  <si>
    <t>衡南县</t>
  </si>
  <si>
    <t>衡阳县</t>
  </si>
  <si>
    <t>衡山县</t>
  </si>
  <si>
    <t>衡东县</t>
  </si>
  <si>
    <t>常宁市</t>
  </si>
  <si>
    <t>祁东县</t>
  </si>
  <si>
    <t>耒阳市</t>
  </si>
  <si>
    <t>邵阳市</t>
  </si>
  <si>
    <t>邵阳市小计</t>
  </si>
  <si>
    <t>邵阳市本级及所辖区小计</t>
  </si>
  <si>
    <t>双清区</t>
  </si>
  <si>
    <t>大祥区</t>
  </si>
  <si>
    <t>北塔区</t>
  </si>
  <si>
    <t>邵东市</t>
  </si>
  <si>
    <t>新邵县</t>
  </si>
  <si>
    <t>隆回县</t>
  </si>
  <si>
    <t>武冈市</t>
  </si>
  <si>
    <t>洞口县</t>
  </si>
  <si>
    <t>新宁县</t>
  </si>
  <si>
    <t>邵阳县</t>
  </si>
  <si>
    <t>城步县</t>
  </si>
  <si>
    <t>绥宁县</t>
  </si>
  <si>
    <t>岳阳市</t>
  </si>
  <si>
    <t>岳阳市小计</t>
  </si>
  <si>
    <t>岳阳市本级及所辖区小计</t>
  </si>
  <si>
    <t>岳阳经济技术开发区</t>
  </si>
  <si>
    <t>南湖新区</t>
  </si>
  <si>
    <t>岳阳楼区</t>
  </si>
  <si>
    <t>君山区</t>
  </si>
  <si>
    <t>云溪区</t>
  </si>
  <si>
    <t>屈原管理区</t>
  </si>
  <si>
    <t>汨罗市</t>
  </si>
  <si>
    <t>平江县</t>
  </si>
  <si>
    <t>湘阴县</t>
  </si>
  <si>
    <t>临湘市</t>
  </si>
  <si>
    <t>华容县</t>
  </si>
  <si>
    <t>岳阳县</t>
  </si>
  <si>
    <t>常德市</t>
  </si>
  <si>
    <t>常德市小计</t>
  </si>
  <si>
    <t>常德市本级及所辖区小计</t>
  </si>
  <si>
    <t>西洞庭管理区</t>
  </si>
  <si>
    <t>西湖管理区</t>
  </si>
  <si>
    <t>武陵区</t>
  </si>
  <si>
    <t>鼎城区</t>
  </si>
  <si>
    <t>津市市</t>
  </si>
  <si>
    <t>安乡县</t>
  </si>
  <si>
    <t>汉寿县</t>
  </si>
  <si>
    <t>澧县</t>
  </si>
  <si>
    <t>临澧县</t>
  </si>
  <si>
    <t>桃源县</t>
  </si>
  <si>
    <t>石门县</t>
  </si>
  <si>
    <t>张家界市</t>
  </si>
  <si>
    <t>张家界市小计</t>
  </si>
  <si>
    <t>张家界市本级及所辖区小计</t>
  </si>
  <si>
    <t>永定区</t>
  </si>
  <si>
    <t>武陵源区</t>
  </si>
  <si>
    <t>慈利县</t>
  </si>
  <si>
    <t>桑植县</t>
  </si>
  <si>
    <t>益阳市</t>
  </si>
  <si>
    <t>益阳市小计</t>
  </si>
  <si>
    <t>益阳市本级及所辖区小计</t>
  </si>
  <si>
    <t>资阳区</t>
  </si>
  <si>
    <t>赫山区</t>
  </si>
  <si>
    <t>大通湖区</t>
  </si>
  <si>
    <t>沅江市</t>
  </si>
  <si>
    <t>南县</t>
  </si>
  <si>
    <t>桃江县</t>
  </si>
  <si>
    <t>安化县</t>
  </si>
  <si>
    <t>永州市</t>
  </si>
  <si>
    <t>永州市小计</t>
  </si>
  <si>
    <t>永州市本级及所辖区小计</t>
  </si>
  <si>
    <t>零陵区</t>
  </si>
  <si>
    <t>冷水滩区</t>
  </si>
  <si>
    <t>凤凰园区</t>
  </si>
  <si>
    <t>金洞区</t>
  </si>
  <si>
    <t>回龙圩区</t>
  </si>
  <si>
    <t>东安县</t>
  </si>
  <si>
    <t>道县</t>
  </si>
  <si>
    <t>宁远县</t>
  </si>
  <si>
    <t>江永县</t>
  </si>
  <si>
    <t>江华县</t>
  </si>
  <si>
    <t>蓝山县</t>
  </si>
  <si>
    <t>新田县</t>
  </si>
  <si>
    <t>双牌县</t>
  </si>
  <si>
    <t>祁阳县</t>
  </si>
  <si>
    <t>郴州市</t>
  </si>
  <si>
    <t>郴州市小计</t>
  </si>
  <si>
    <t>郴州市本级及所辖区小计</t>
  </si>
  <si>
    <t>北湖区</t>
  </si>
  <si>
    <t>苏仙区</t>
  </si>
  <si>
    <t>资兴市</t>
  </si>
  <si>
    <t>桂阳县</t>
  </si>
  <si>
    <t>永兴县</t>
  </si>
  <si>
    <t>宜章县</t>
  </si>
  <si>
    <t>嘉禾县</t>
  </si>
  <si>
    <t>临武县</t>
  </si>
  <si>
    <t>汝城县</t>
  </si>
  <si>
    <t>桂东县</t>
  </si>
  <si>
    <t>安仁县</t>
  </si>
  <si>
    <t>娄底市</t>
  </si>
  <si>
    <t>娄底市小计</t>
  </si>
  <si>
    <t>娄底市本级及所辖区小计</t>
  </si>
  <si>
    <t>娄星区</t>
  </si>
  <si>
    <t>涟源市</t>
  </si>
  <si>
    <t>冷水江市</t>
  </si>
  <si>
    <t>双峰县</t>
  </si>
  <si>
    <t>新化县</t>
  </si>
  <si>
    <t>怀化市</t>
  </si>
  <si>
    <t>怀化市小计</t>
  </si>
  <si>
    <t>怀化市本级及所辖区小计</t>
  </si>
  <si>
    <t>鹤城区</t>
  </si>
  <si>
    <t>沅陵县</t>
  </si>
  <si>
    <t>辰溪县</t>
  </si>
  <si>
    <t>溆浦县</t>
  </si>
  <si>
    <t>麻阳县</t>
  </si>
  <si>
    <t>新晃县</t>
  </si>
  <si>
    <t>芷江县</t>
  </si>
  <si>
    <t>中方县</t>
  </si>
  <si>
    <t>洪江市</t>
  </si>
  <si>
    <t>洪江区</t>
  </si>
  <si>
    <t>会同县</t>
  </si>
  <si>
    <t>靖州县</t>
  </si>
  <si>
    <t>通道县</t>
  </si>
  <si>
    <t>湘西土家族苗族自治州</t>
  </si>
  <si>
    <t>湘西自治州小计</t>
  </si>
  <si>
    <t>吉首市</t>
  </si>
  <si>
    <t>泸溪县</t>
  </si>
  <si>
    <t>凤凰县</t>
  </si>
  <si>
    <t>花垣县</t>
  </si>
  <si>
    <t>保靖县</t>
  </si>
  <si>
    <t>古丈县</t>
  </si>
  <si>
    <t>永顺县</t>
  </si>
  <si>
    <t>龙山县</t>
  </si>
</sst>
</file>

<file path=xl/styles.xml><?xml version="1.0" encoding="utf-8"?>
<styleSheet xmlns="http://schemas.openxmlformats.org/spreadsheetml/2006/main">
  <numFmts count="9">
    <numFmt numFmtId="176" formatCode="0.000_ "/>
    <numFmt numFmtId="177" formatCode="0.0_);[Red]\(0.0\)"/>
    <numFmt numFmtId="178" formatCode="0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9" formatCode="0.0_ "/>
    <numFmt numFmtId="180" formatCode="0.0000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b/>
      <sz val="14"/>
      <name val="宋体"/>
      <charset val="134"/>
    </font>
    <font>
      <sz val="10"/>
      <color indexed="8"/>
      <name val="宋体"/>
      <charset val="134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0"/>
      <name val="Arial"/>
      <charset val="134"/>
    </font>
    <font>
      <u/>
      <sz val="11"/>
      <color rgb="FF800080"/>
      <name val="宋体"/>
      <charset val="0"/>
      <scheme val="minor"/>
    </font>
    <font>
      <sz val="11"/>
      <color indexed="8"/>
      <name val="宋体"/>
      <charset val="134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9"/>
      <name val="宋体"/>
      <charset val="134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2">
    <xf numFmtId="0" fontId="0" fillId="0" borderId="0">
      <alignment vertical="center"/>
    </xf>
    <xf numFmtId="0" fontId="11" fillId="0" borderId="0"/>
    <xf numFmtId="0" fontId="5" fillId="10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24" fillId="27" borderId="15" applyNumberFormat="0" applyAlignment="0" applyProtection="0">
      <alignment vertical="center"/>
    </xf>
    <xf numFmtId="0" fontId="14" fillId="15" borderId="12" applyNumberFormat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0" fillId="9" borderId="10" applyNumberFormat="0" applyFont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7" borderId="8" applyNumberFormat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25" fillId="0" borderId="0">
      <alignment vertical="center"/>
    </xf>
    <xf numFmtId="0" fontId="5" fillId="30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6" fillId="5" borderId="8" applyNumberForma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" fillId="0" borderId="0"/>
    <xf numFmtId="0" fontId="5" fillId="4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</cellStyleXfs>
  <cellXfs count="48">
    <xf numFmtId="0" fontId="0" fillId="0" borderId="0" xfId="0">
      <alignment vertical="center"/>
    </xf>
    <xf numFmtId="179" fontId="1" fillId="0" borderId="0" xfId="49" applyNumberFormat="1" applyAlignment="1">
      <alignment horizontal="center" vertical="center" wrapText="1"/>
    </xf>
    <xf numFmtId="179" fontId="1" fillId="0" borderId="0" xfId="49" applyNumberFormat="1" applyAlignment="1">
      <alignment wrapText="1"/>
    </xf>
    <xf numFmtId="178" fontId="1" fillId="0" borderId="0" xfId="49" applyNumberFormat="1" applyAlignment="1">
      <alignment wrapText="1"/>
    </xf>
    <xf numFmtId="179" fontId="1" fillId="0" borderId="0" xfId="49" applyNumberFormat="1" applyFont="1" applyAlignment="1">
      <alignment wrapText="1"/>
    </xf>
    <xf numFmtId="179" fontId="1" fillId="0" borderId="0" xfId="49" applyNumberFormat="1" applyFont="1"/>
    <xf numFmtId="179" fontId="1" fillId="0" borderId="0" xfId="49" applyNumberFormat="1" applyFont="1" applyFill="1" applyAlignment="1">
      <alignment wrapText="1"/>
    </xf>
    <xf numFmtId="179" fontId="1" fillId="0" borderId="0" xfId="49" applyNumberFormat="1" applyAlignment="1">
      <alignment vertical="center" wrapText="1"/>
    </xf>
    <xf numFmtId="179" fontId="2" fillId="0" borderId="0" xfId="49" applyNumberFormat="1" applyFont="1" applyAlignment="1">
      <alignment horizontal="left" vertical="center" wrapText="1"/>
    </xf>
    <xf numFmtId="179" fontId="3" fillId="0" borderId="0" xfId="49" applyNumberFormat="1" applyFont="1" applyAlignment="1">
      <alignment horizontal="center" vertical="center" wrapText="1"/>
    </xf>
    <xf numFmtId="179" fontId="2" fillId="0" borderId="1" xfId="49" applyNumberFormat="1" applyFont="1" applyBorder="1" applyAlignment="1">
      <alignment horizontal="center" vertical="center" wrapText="1"/>
    </xf>
    <xf numFmtId="178" fontId="2" fillId="0" borderId="2" xfId="49" applyNumberFormat="1" applyFont="1" applyBorder="1" applyAlignment="1">
      <alignment horizontal="center" vertical="center" wrapText="1"/>
    </xf>
    <xf numFmtId="178" fontId="2" fillId="0" borderId="3" xfId="49" applyNumberFormat="1" applyFont="1" applyBorder="1" applyAlignment="1">
      <alignment horizontal="center" vertical="center" wrapText="1"/>
    </xf>
    <xf numFmtId="179" fontId="2" fillId="2" borderId="2" xfId="49" applyNumberFormat="1" applyFont="1" applyFill="1" applyBorder="1" applyAlignment="1">
      <alignment horizontal="center" vertical="center" wrapText="1"/>
    </xf>
    <xf numFmtId="179" fontId="2" fillId="2" borderId="4" xfId="49" applyNumberFormat="1" applyFont="1" applyFill="1" applyBorder="1" applyAlignment="1">
      <alignment horizontal="center" vertical="center" wrapText="1"/>
    </xf>
    <xf numFmtId="179" fontId="2" fillId="2" borderId="1" xfId="49" applyNumberFormat="1" applyFont="1" applyFill="1" applyBorder="1" applyAlignment="1">
      <alignment horizontal="center" vertical="center" wrapText="1"/>
    </xf>
    <xf numFmtId="179" fontId="2" fillId="0" borderId="1" xfId="49" applyNumberFormat="1" applyFont="1" applyBorder="1" applyAlignment="1">
      <alignment horizontal="center" vertical="center"/>
    </xf>
    <xf numFmtId="179" fontId="2" fillId="2" borderId="1" xfId="49" applyNumberFormat="1" applyFont="1" applyFill="1" applyBorder="1" applyAlignment="1">
      <alignment vertical="center" wrapText="1"/>
    </xf>
    <xf numFmtId="179" fontId="2" fillId="2" borderId="1" xfId="49" applyNumberFormat="1" applyFont="1" applyFill="1" applyBorder="1" applyAlignment="1">
      <alignment horizontal="center" vertical="center"/>
    </xf>
    <xf numFmtId="179" fontId="2" fillId="3" borderId="1" xfId="49" applyNumberFormat="1" applyFont="1" applyFill="1" applyBorder="1" applyAlignment="1">
      <alignment vertical="center" wrapText="1"/>
    </xf>
    <xf numFmtId="179" fontId="2" fillId="3" borderId="1" xfId="49" applyNumberFormat="1" applyFont="1" applyFill="1" applyBorder="1" applyAlignment="1">
      <alignment horizontal="center" vertical="center"/>
    </xf>
    <xf numFmtId="179" fontId="2" fillId="0" borderId="1" xfId="49" applyNumberFormat="1" applyFont="1" applyFill="1" applyBorder="1" applyAlignment="1">
      <alignment horizontal="center" vertical="center" wrapText="1"/>
    </xf>
    <xf numFmtId="9" fontId="2" fillId="0" borderId="1" xfId="42" applyFont="1" applyFill="1" applyBorder="1" applyAlignment="1">
      <alignment horizontal="center" vertical="center" wrapText="1"/>
    </xf>
    <xf numFmtId="179" fontId="2" fillId="0" borderId="1" xfId="42" applyNumberFormat="1" applyFont="1" applyFill="1" applyBorder="1" applyAlignment="1">
      <alignment horizontal="center" vertical="center" wrapText="1"/>
    </xf>
    <xf numFmtId="179" fontId="2" fillId="0" borderId="1" xfId="49" applyNumberFormat="1" applyFont="1" applyFill="1" applyBorder="1" applyAlignment="1">
      <alignment vertical="center" wrapText="1"/>
    </xf>
    <xf numFmtId="9" fontId="2" fillId="2" borderId="1" xfId="42" applyFont="1" applyFill="1" applyBorder="1" applyAlignment="1">
      <alignment vertical="center" wrapText="1"/>
    </xf>
    <xf numFmtId="179" fontId="2" fillId="2" borderId="1" xfId="42" applyNumberFormat="1" applyFont="1" applyFill="1" applyBorder="1" applyAlignment="1">
      <alignment vertical="center" wrapText="1"/>
    </xf>
    <xf numFmtId="9" fontId="2" fillId="3" borderId="1" xfId="42" applyFont="1" applyFill="1" applyBorder="1" applyAlignment="1">
      <alignment vertical="center" wrapText="1"/>
    </xf>
    <xf numFmtId="179" fontId="2" fillId="3" borderId="1" xfId="42" applyNumberFormat="1" applyFont="1" applyFill="1" applyBorder="1" applyAlignment="1">
      <alignment vertical="center" wrapText="1"/>
    </xf>
    <xf numFmtId="179" fontId="2" fillId="0" borderId="5" xfId="49" applyNumberFormat="1" applyFont="1" applyBorder="1" applyAlignment="1">
      <alignment horizontal="center" vertical="center"/>
    </xf>
    <xf numFmtId="179" fontId="2" fillId="0" borderId="6" xfId="49" applyNumberFormat="1" applyFont="1" applyBorder="1" applyAlignment="1">
      <alignment horizontal="center" vertical="center"/>
    </xf>
    <xf numFmtId="179" fontId="2" fillId="0" borderId="7" xfId="49" applyNumberFormat="1" applyFont="1" applyBorder="1" applyAlignment="1">
      <alignment horizontal="center" vertical="center"/>
    </xf>
    <xf numFmtId="177" fontId="4" fillId="0" borderId="0" xfId="0" applyNumberFormat="1" applyFont="1" applyAlignment="1">
      <alignment horizontal="right" vertical="center"/>
    </xf>
    <xf numFmtId="178" fontId="2" fillId="0" borderId="1" xfId="0" applyNumberFormat="1" applyFont="1" applyFill="1" applyBorder="1" applyAlignment="1">
      <alignment horizontal="center" vertical="center" wrapText="1"/>
    </xf>
    <xf numFmtId="179" fontId="2" fillId="0" borderId="1" xfId="0" applyNumberFormat="1" applyFont="1" applyFill="1" applyBorder="1" applyAlignment="1">
      <alignment horizontal="center" vertical="center" wrapText="1"/>
    </xf>
    <xf numFmtId="179" fontId="2" fillId="0" borderId="3" xfId="49" applyNumberFormat="1" applyFont="1" applyBorder="1" applyAlignment="1">
      <alignment horizontal="center" vertical="center" wrapText="1"/>
    </xf>
    <xf numFmtId="178" fontId="2" fillId="2" borderId="1" xfId="49" applyNumberFormat="1" applyFont="1" applyFill="1" applyBorder="1" applyAlignment="1">
      <alignment horizontal="center" vertical="center" wrapText="1"/>
    </xf>
    <xf numFmtId="179" fontId="2" fillId="2" borderId="1" xfId="49" applyNumberFormat="1" applyFont="1" applyFill="1" applyBorder="1" applyAlignment="1">
      <alignment horizontal="left" vertical="center" wrapText="1"/>
    </xf>
    <xf numFmtId="178" fontId="2" fillId="2" borderId="1" xfId="49" applyNumberFormat="1" applyFont="1" applyFill="1" applyBorder="1" applyAlignment="1">
      <alignment horizontal="center" vertical="center"/>
    </xf>
    <xf numFmtId="178" fontId="2" fillId="3" borderId="1" xfId="49" applyNumberFormat="1" applyFont="1" applyFill="1" applyBorder="1" applyAlignment="1">
      <alignment horizontal="center" vertical="center"/>
    </xf>
    <xf numFmtId="178" fontId="2" fillId="0" borderId="1" xfId="49" applyNumberFormat="1" applyFont="1" applyFill="1" applyBorder="1" applyAlignment="1">
      <alignment horizontal="center" vertical="center" wrapText="1"/>
    </xf>
    <xf numFmtId="180" fontId="2" fillId="2" borderId="1" xfId="49" applyNumberFormat="1" applyFont="1" applyFill="1" applyBorder="1" applyAlignment="1">
      <alignment horizontal="center" vertical="center"/>
    </xf>
    <xf numFmtId="180" fontId="2" fillId="3" borderId="1" xfId="49" applyNumberFormat="1" applyFont="1" applyFill="1" applyBorder="1" applyAlignment="1">
      <alignment horizontal="center" vertical="center"/>
    </xf>
    <xf numFmtId="9" fontId="2" fillId="0" borderId="1" xfId="42" applyFont="1" applyFill="1" applyBorder="1" applyAlignment="1">
      <alignment horizontal="left" vertical="center" wrapText="1"/>
    </xf>
    <xf numFmtId="10" fontId="1" fillId="0" borderId="0" xfId="42" applyNumberFormat="1" applyFont="1" applyFill="1" applyBorder="1" applyAlignment="1" applyProtection="1">
      <alignment wrapText="1"/>
    </xf>
    <xf numFmtId="176" fontId="1" fillId="0" borderId="0" xfId="49" applyNumberFormat="1" applyFont="1"/>
    <xf numFmtId="9" fontId="2" fillId="2" borderId="1" xfId="42" applyFont="1" applyFill="1" applyBorder="1" applyAlignment="1">
      <alignment horizontal="left" vertical="center" wrapText="1"/>
    </xf>
    <xf numFmtId="179" fontId="2" fillId="2" borderId="1" xfId="42" applyNumberFormat="1" applyFont="1" applyFill="1" applyBorder="1" applyAlignment="1">
      <alignment horizontal="left" vertical="center" wrapText="1"/>
    </xf>
  </cellXfs>
  <cellStyles count="52">
    <cellStyle name="常规" xfId="0" builtinId="0"/>
    <cellStyle name="常规 2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40% - 强调文字颜色 4" xfId="23" builtinId="43"/>
    <cellStyle name="链接单元格" xfId="24" builtinId="24"/>
    <cellStyle name="标题 4" xfId="25" builtinId="19"/>
    <cellStyle name="20% - 强调文字颜色 2" xfId="26" builtinId="34"/>
    <cellStyle name="货币[0]" xfId="27" builtinId="7"/>
    <cellStyle name="警告文本" xfId="28" builtinId="11"/>
    <cellStyle name="40% - 强调文字颜色 2" xfId="29" builtinId="35"/>
    <cellStyle name="注释" xfId="30" builtinId="10"/>
    <cellStyle name="60% - 强调文字颜色 3" xfId="31" builtinId="40"/>
    <cellStyle name="好" xfId="32" builtinId="26"/>
    <cellStyle name="20% - 强调文字颜色 5" xfId="33" builtinId="46"/>
    <cellStyle name="适中" xfId="34" builtinId="28"/>
    <cellStyle name="计算" xfId="35" builtinId="22"/>
    <cellStyle name="强调文字颜色 1" xfId="36" builtinId="29"/>
    <cellStyle name="60% - 强调文字颜色 4" xfId="37" builtinId="44"/>
    <cellStyle name="常规_Sheet2" xfId="38"/>
    <cellStyle name="60% - 强调文字颜色 1" xfId="39" builtinId="32"/>
    <cellStyle name="强调文字颜色 2" xfId="40" builtinId="33"/>
    <cellStyle name="60% - 强调文字颜色 5" xfId="41" builtinId="48"/>
    <cellStyle name="百分比" xfId="42" builtinId="5"/>
    <cellStyle name="60% - 强调文字颜色 2" xfId="43" builtinId="36"/>
    <cellStyle name="货币" xfId="44" builtinId="4"/>
    <cellStyle name="强调文字颜色 3" xfId="45" builtinId="37"/>
    <cellStyle name="20% - 强调文字颜色 3" xfId="46" builtinId="38"/>
    <cellStyle name="输入" xfId="47" builtinId="20"/>
    <cellStyle name="40% - 强调文字颜色 3" xfId="48" builtinId="39"/>
    <cellStyle name="常规_预拨2013年新农保基础养老金补助资金分配表（定稿）" xfId="49"/>
    <cellStyle name="强调文字颜色 4" xfId="50" builtinId="41"/>
    <cellStyle name="20% - 强调文字颜色 4" xfId="51" builtinId="4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67"/>
  <sheetViews>
    <sheetView tabSelected="1" view="pageBreakPreview" zoomScaleNormal="100" topLeftCell="A124" workbookViewId="0">
      <selection activeCell="F4" sqref="F4"/>
    </sheetView>
  </sheetViews>
  <sheetFormatPr defaultColWidth="9.75" defaultRowHeight="14.25"/>
  <cols>
    <col min="1" max="1" width="8.125" style="7" customWidth="1"/>
    <col min="2" max="2" width="20.875" style="2" customWidth="1"/>
    <col min="3" max="3" width="8" style="2" customWidth="1"/>
    <col min="4" max="4" width="8.75" style="2" customWidth="1"/>
    <col min="5" max="5" width="12.25" style="2" customWidth="1"/>
    <col min="6" max="6" width="10.5" style="2" customWidth="1"/>
    <col min="7" max="7" width="42.375" style="1" customWidth="1"/>
    <col min="8" max="8" width="9.75" style="2"/>
    <col min="9" max="9" width="10.375" style="2"/>
    <col min="10" max="10" width="13.75" style="2" customWidth="1"/>
    <col min="11" max="17" width="9.75" style="2"/>
    <col min="18" max="16384" width="9.75" style="7"/>
  </cols>
  <sheetData>
    <row r="1" s="1" customFormat="1" ht="11.25" customHeight="1" spans="1:17">
      <c r="A1" s="8" t="s">
        <v>0</v>
      </c>
      <c r="B1" s="8"/>
      <c r="C1" s="8"/>
      <c r="D1" s="8"/>
      <c r="E1" s="8"/>
      <c r="F1" s="8"/>
      <c r="H1" s="2"/>
      <c r="I1" s="2"/>
      <c r="J1" s="2"/>
      <c r="K1" s="2"/>
      <c r="L1" s="2"/>
      <c r="M1" s="2"/>
      <c r="N1" s="2"/>
      <c r="O1" s="2"/>
      <c r="P1" s="2"/>
      <c r="Q1" s="2"/>
    </row>
    <row r="2" s="2" customFormat="1" ht="26" customHeight="1" spans="1:7">
      <c r="A2" s="9" t="s">
        <v>1</v>
      </c>
      <c r="B2" s="9"/>
      <c r="C2" s="9"/>
      <c r="D2" s="9"/>
      <c r="E2" s="9"/>
      <c r="F2" s="9"/>
      <c r="G2" s="9"/>
    </row>
    <row r="3" s="2" customFormat="1" ht="12" customHeight="1" spans="1:7">
      <c r="A3" s="7"/>
      <c r="G3" s="32" t="s">
        <v>2</v>
      </c>
    </row>
    <row r="4" s="2" customFormat="1" ht="52.5" customHeight="1" spans="1:7">
      <c r="A4" s="10" t="s">
        <v>3</v>
      </c>
      <c r="B4" s="10"/>
      <c r="C4" s="10" t="s">
        <v>4</v>
      </c>
      <c r="D4" s="10" t="s">
        <v>5</v>
      </c>
      <c r="E4" s="33" t="s">
        <v>6</v>
      </c>
      <c r="F4" s="10" t="s">
        <v>7</v>
      </c>
      <c r="G4" s="34" t="s">
        <v>8</v>
      </c>
    </row>
    <row r="5" s="3" customFormat="1" ht="18.2" customHeight="1" spans="1:7">
      <c r="A5" s="11" t="s">
        <v>9</v>
      </c>
      <c r="B5" s="12"/>
      <c r="C5" s="12">
        <v>1</v>
      </c>
      <c r="D5" s="12">
        <v>2</v>
      </c>
      <c r="E5" s="12">
        <v>3</v>
      </c>
      <c r="F5" s="35" t="s">
        <v>10</v>
      </c>
      <c r="G5" s="12">
        <v>5</v>
      </c>
    </row>
    <row r="6" s="4" customFormat="1" ht="18.2" customHeight="1" spans="1:11">
      <c r="A6" s="13" t="s">
        <v>11</v>
      </c>
      <c r="B6" s="14"/>
      <c r="C6" s="15"/>
      <c r="D6" s="15"/>
      <c r="E6" s="36">
        <f>SUM(E7,E19,E30,E38,E52,E66,E80,E93,E99,E108,E124,E137,E144,E159)</f>
        <v>117765046</v>
      </c>
      <c r="F6" s="15">
        <f>SUM(F7,F19,F30,F38,F52,F66,F80,F93,F99,F108,F124,F137,F144,F159)</f>
        <v>231430.9</v>
      </c>
      <c r="G6" s="37"/>
      <c r="K6" s="44"/>
    </row>
    <row r="7" s="5" customFormat="1" ht="15.75" customHeight="1" spans="1:7">
      <c r="A7" s="16" t="s">
        <v>12</v>
      </c>
      <c r="B7" s="17" t="s">
        <v>13</v>
      </c>
      <c r="C7" s="18"/>
      <c r="D7" s="18"/>
      <c r="E7" s="38">
        <f>SUM(E8,E17,E18)</f>
        <v>9308633</v>
      </c>
      <c r="F7" s="18">
        <f>SUM(F8,F17,F18)</f>
        <v>11549.8</v>
      </c>
      <c r="G7" s="18"/>
    </row>
    <row r="8" s="5" customFormat="1" ht="15.75" customHeight="1" spans="1:7">
      <c r="A8" s="16"/>
      <c r="B8" s="19" t="s">
        <v>14</v>
      </c>
      <c r="C8" s="20"/>
      <c r="D8" s="20"/>
      <c r="E8" s="39">
        <f>SUM(E9:E16)</f>
        <v>3650573</v>
      </c>
      <c r="F8" s="20">
        <f>SUM(F9:F16)</f>
        <v>2044.3</v>
      </c>
      <c r="G8" s="20"/>
    </row>
    <row r="9" s="6" customFormat="1" ht="15.75" customHeight="1" spans="1:11">
      <c r="A9" s="16"/>
      <c r="B9" s="21" t="s">
        <v>15</v>
      </c>
      <c r="C9" s="22">
        <v>0.2</v>
      </c>
      <c r="D9" s="23">
        <f t="shared" ref="D9:D18" si="0">C9*28</f>
        <v>5.6</v>
      </c>
      <c r="E9" s="40">
        <v>1505673</v>
      </c>
      <c r="F9" s="21">
        <f t="shared" ref="F9:F18" si="1">ROUND(D9*E9/10000,1)</f>
        <v>843.2</v>
      </c>
      <c r="G9" s="22"/>
      <c r="J9" s="5"/>
      <c r="K9" s="5"/>
    </row>
    <row r="10" s="6" customFormat="1" ht="15.75" customHeight="1" spans="1:11">
      <c r="A10" s="16"/>
      <c r="B10" s="21" t="s">
        <v>16</v>
      </c>
      <c r="C10" s="22">
        <v>0.2</v>
      </c>
      <c r="D10" s="23">
        <f t="shared" si="0"/>
        <v>5.6</v>
      </c>
      <c r="E10" s="40">
        <f>952864-129333</f>
        <v>823531</v>
      </c>
      <c r="F10" s="21">
        <f t="shared" si="1"/>
        <v>461.2</v>
      </c>
      <c r="G10" s="21" t="s">
        <v>17</v>
      </c>
      <c r="J10" s="5"/>
      <c r="K10" s="5"/>
    </row>
    <row r="11" s="6" customFormat="1" ht="15.75" customHeight="1" spans="1:11">
      <c r="A11" s="16"/>
      <c r="B11" s="21" t="s">
        <v>18</v>
      </c>
      <c r="C11" s="22">
        <v>0.2</v>
      </c>
      <c r="D11" s="23">
        <f t="shared" si="0"/>
        <v>5.6</v>
      </c>
      <c r="E11" s="40">
        <v>254194</v>
      </c>
      <c r="F11" s="21">
        <f t="shared" si="1"/>
        <v>142.3</v>
      </c>
      <c r="G11" s="21"/>
      <c r="J11" s="5"/>
      <c r="K11" s="5"/>
    </row>
    <row r="12" s="6" customFormat="1" ht="15.75" customHeight="1" spans="1:11">
      <c r="A12" s="16"/>
      <c r="B12" s="21" t="s">
        <v>19</v>
      </c>
      <c r="C12" s="22">
        <v>0.2</v>
      </c>
      <c r="D12" s="23">
        <f t="shared" si="0"/>
        <v>5.6</v>
      </c>
      <c r="E12" s="40">
        <v>58900</v>
      </c>
      <c r="F12" s="21">
        <f t="shared" si="1"/>
        <v>33</v>
      </c>
      <c r="G12" s="21"/>
      <c r="J12" s="5"/>
      <c r="K12" s="5"/>
    </row>
    <row r="13" s="6" customFormat="1" ht="15.75" customHeight="1" spans="1:11">
      <c r="A13" s="16"/>
      <c r="B13" s="21" t="s">
        <v>20</v>
      </c>
      <c r="C13" s="22">
        <v>0.2</v>
      </c>
      <c r="D13" s="23">
        <f t="shared" si="0"/>
        <v>5.6</v>
      </c>
      <c r="E13" s="40">
        <v>148187</v>
      </c>
      <c r="F13" s="21">
        <f t="shared" si="1"/>
        <v>83</v>
      </c>
      <c r="G13" s="21"/>
      <c r="J13" s="5"/>
      <c r="K13" s="5"/>
    </row>
    <row r="14" s="6" customFormat="1" ht="15.75" customHeight="1" spans="1:11">
      <c r="A14" s="16"/>
      <c r="B14" s="21" t="s">
        <v>21</v>
      </c>
      <c r="C14" s="22">
        <v>0.2</v>
      </c>
      <c r="D14" s="23">
        <f t="shared" si="0"/>
        <v>5.6</v>
      </c>
      <c r="E14" s="40">
        <f>473185+129333</f>
        <v>602518</v>
      </c>
      <c r="F14" s="21">
        <f t="shared" si="1"/>
        <v>337.4</v>
      </c>
      <c r="G14" s="21" t="s">
        <v>17</v>
      </c>
      <c r="J14" s="45"/>
      <c r="K14" s="5"/>
    </row>
    <row r="15" s="6" customFormat="1" ht="15.75" customHeight="1" spans="1:11">
      <c r="A15" s="16"/>
      <c r="B15" s="21" t="s">
        <v>22</v>
      </c>
      <c r="C15" s="22">
        <v>0.2</v>
      </c>
      <c r="D15" s="23">
        <f t="shared" si="0"/>
        <v>5.6</v>
      </c>
      <c r="E15" s="40">
        <v>196823</v>
      </c>
      <c r="F15" s="21">
        <f t="shared" si="1"/>
        <v>110.2</v>
      </c>
      <c r="G15" s="22"/>
      <c r="J15" s="5"/>
      <c r="K15" s="5"/>
    </row>
    <row r="16" s="6" customFormat="1" spans="1:11">
      <c r="A16" s="16"/>
      <c r="B16" s="21" t="s">
        <v>23</v>
      </c>
      <c r="C16" s="22">
        <v>0.2</v>
      </c>
      <c r="D16" s="23">
        <f t="shared" si="0"/>
        <v>5.6</v>
      </c>
      <c r="E16" s="40">
        <v>60747</v>
      </c>
      <c r="F16" s="21">
        <f t="shared" si="1"/>
        <v>34</v>
      </c>
      <c r="G16" s="22"/>
      <c r="J16" s="5"/>
      <c r="K16" s="5"/>
    </row>
    <row r="17" s="6" customFormat="1" spans="1:11">
      <c r="A17" s="16"/>
      <c r="B17" s="24" t="s">
        <v>24</v>
      </c>
      <c r="C17" s="22">
        <v>0.6</v>
      </c>
      <c r="D17" s="23">
        <f t="shared" si="0"/>
        <v>16.8</v>
      </c>
      <c r="E17" s="40">
        <v>2937745</v>
      </c>
      <c r="F17" s="21">
        <f t="shared" si="1"/>
        <v>4935.4</v>
      </c>
      <c r="G17" s="22"/>
      <c r="J17" s="5"/>
      <c r="K17" s="5"/>
    </row>
    <row r="18" s="6" customFormat="1" spans="1:11">
      <c r="A18" s="16"/>
      <c r="B18" s="24" t="s">
        <v>25</v>
      </c>
      <c r="C18" s="22">
        <v>0.6</v>
      </c>
      <c r="D18" s="23">
        <f t="shared" si="0"/>
        <v>16.8</v>
      </c>
      <c r="E18" s="40">
        <v>2720315</v>
      </c>
      <c r="F18" s="21">
        <f t="shared" si="1"/>
        <v>4570.1</v>
      </c>
      <c r="G18" s="22"/>
      <c r="J18" s="5"/>
      <c r="K18" s="5"/>
    </row>
    <row r="19" s="5" customFormat="1" spans="1:8">
      <c r="A19" s="16" t="s">
        <v>26</v>
      </c>
      <c r="B19" s="17" t="s">
        <v>27</v>
      </c>
      <c r="C19" s="25"/>
      <c r="D19" s="26"/>
      <c r="E19" s="38">
        <f>SUM(E20,E25:E29)</f>
        <v>5771448</v>
      </c>
      <c r="F19" s="18">
        <f>SUM(F20,F25:F29)</f>
        <v>10150.3</v>
      </c>
      <c r="G19" s="41"/>
      <c r="H19" s="6"/>
    </row>
    <row r="20" s="5" customFormat="1" spans="1:8">
      <c r="A20" s="16"/>
      <c r="B20" s="19" t="s">
        <v>28</v>
      </c>
      <c r="C20" s="27"/>
      <c r="D20" s="28"/>
      <c r="E20" s="39">
        <f>SUM(E21:E24)</f>
        <v>187069</v>
      </c>
      <c r="F20" s="20">
        <f>SUM(F21:F24)</f>
        <v>130.9</v>
      </c>
      <c r="G20" s="42"/>
      <c r="H20" s="6"/>
    </row>
    <row r="21" s="6" customFormat="1" spans="1:11">
      <c r="A21" s="16"/>
      <c r="B21" s="21" t="s">
        <v>29</v>
      </c>
      <c r="C21" s="22">
        <v>0.25</v>
      </c>
      <c r="D21" s="23">
        <f t="shared" ref="D21:D29" si="2">C21*28</f>
        <v>7</v>
      </c>
      <c r="E21" s="40">
        <v>110179</v>
      </c>
      <c r="F21" s="21">
        <f t="shared" ref="F21:F29" si="3">ROUND(D21*E21/10000,1)</f>
        <v>77.1</v>
      </c>
      <c r="G21" s="22"/>
      <c r="J21" s="5"/>
      <c r="K21" s="5"/>
    </row>
    <row r="22" s="6" customFormat="1" spans="1:11">
      <c r="A22" s="16"/>
      <c r="B22" s="21" t="s">
        <v>30</v>
      </c>
      <c r="C22" s="22">
        <v>0.25</v>
      </c>
      <c r="D22" s="23">
        <f t="shared" si="2"/>
        <v>7</v>
      </c>
      <c r="E22" s="40">
        <v>18252</v>
      </c>
      <c r="F22" s="21">
        <f t="shared" si="3"/>
        <v>12.8</v>
      </c>
      <c r="G22" s="22"/>
      <c r="J22" s="5"/>
      <c r="K22" s="5"/>
    </row>
    <row r="23" s="6" customFormat="1" spans="1:11">
      <c r="A23" s="16"/>
      <c r="B23" s="21" t="s">
        <v>31</v>
      </c>
      <c r="C23" s="22">
        <v>0.25</v>
      </c>
      <c r="D23" s="23">
        <f t="shared" si="2"/>
        <v>7</v>
      </c>
      <c r="E23" s="40">
        <v>42024</v>
      </c>
      <c r="F23" s="21">
        <f t="shared" si="3"/>
        <v>29.4</v>
      </c>
      <c r="G23" s="22"/>
      <c r="J23" s="5"/>
      <c r="K23" s="5"/>
    </row>
    <row r="24" s="6" customFormat="1" spans="1:11">
      <c r="A24" s="16"/>
      <c r="B24" s="21" t="s">
        <v>32</v>
      </c>
      <c r="C24" s="22">
        <v>0.25</v>
      </c>
      <c r="D24" s="23">
        <f t="shared" si="2"/>
        <v>7</v>
      </c>
      <c r="E24" s="40">
        <v>16614</v>
      </c>
      <c r="F24" s="21">
        <f t="shared" si="3"/>
        <v>11.6</v>
      </c>
      <c r="G24" s="22"/>
      <c r="J24" s="5"/>
      <c r="K24" s="5"/>
    </row>
    <row r="25" s="6" customFormat="1" ht="60" spans="1:11">
      <c r="A25" s="16"/>
      <c r="B25" s="24" t="s">
        <v>33</v>
      </c>
      <c r="C25" s="22">
        <v>0.25</v>
      </c>
      <c r="D25" s="23">
        <f t="shared" si="2"/>
        <v>7</v>
      </c>
      <c r="E25" s="40">
        <v>658002</v>
      </c>
      <c r="F25" s="21">
        <f t="shared" si="3"/>
        <v>460.6</v>
      </c>
      <c r="G25" s="43" t="s">
        <v>34</v>
      </c>
      <c r="J25" s="5"/>
      <c r="K25" s="5"/>
    </row>
    <row r="26" s="6" customFormat="1" spans="1:11">
      <c r="A26" s="16"/>
      <c r="B26" s="24" t="s">
        <v>35</v>
      </c>
      <c r="C26" s="22">
        <v>0.65</v>
      </c>
      <c r="D26" s="23">
        <f t="shared" si="2"/>
        <v>18.2</v>
      </c>
      <c r="E26" s="40">
        <v>1863784</v>
      </c>
      <c r="F26" s="21">
        <f t="shared" si="3"/>
        <v>3392.1</v>
      </c>
      <c r="G26" s="22"/>
      <c r="J26" s="5"/>
      <c r="K26" s="5"/>
    </row>
    <row r="27" s="6" customFormat="1" spans="1:11">
      <c r="A27" s="16"/>
      <c r="B27" s="24" t="s">
        <v>36</v>
      </c>
      <c r="C27" s="22">
        <v>0.65</v>
      </c>
      <c r="D27" s="23">
        <f t="shared" si="2"/>
        <v>18.2</v>
      </c>
      <c r="E27" s="40">
        <v>1650903</v>
      </c>
      <c r="F27" s="21">
        <f t="shared" si="3"/>
        <v>3004.6</v>
      </c>
      <c r="G27" s="22"/>
      <c r="J27" s="5"/>
      <c r="K27" s="5"/>
    </row>
    <row r="28" s="6" customFormat="1" spans="1:11">
      <c r="A28" s="16"/>
      <c r="B28" s="24" t="s">
        <v>37</v>
      </c>
      <c r="C28" s="22">
        <v>0.8</v>
      </c>
      <c r="D28" s="23">
        <f t="shared" si="2"/>
        <v>22.4</v>
      </c>
      <c r="E28" s="40">
        <v>1063187</v>
      </c>
      <c r="F28" s="21">
        <f t="shared" si="3"/>
        <v>2381.5</v>
      </c>
      <c r="G28" s="22"/>
      <c r="J28" s="5"/>
      <c r="K28" s="5"/>
    </row>
    <row r="29" s="6" customFormat="1" spans="1:11">
      <c r="A29" s="16"/>
      <c r="B29" s="24" t="s">
        <v>38</v>
      </c>
      <c r="C29" s="22">
        <v>0.8</v>
      </c>
      <c r="D29" s="23">
        <f t="shared" si="2"/>
        <v>22.4</v>
      </c>
      <c r="E29" s="40">
        <v>348503</v>
      </c>
      <c r="F29" s="21">
        <f t="shared" si="3"/>
        <v>780.6</v>
      </c>
      <c r="G29" s="22"/>
      <c r="J29" s="5"/>
      <c r="K29" s="5"/>
    </row>
    <row r="30" s="5" customFormat="1" spans="1:8">
      <c r="A30" s="16" t="s">
        <v>39</v>
      </c>
      <c r="B30" s="17" t="s">
        <v>40</v>
      </c>
      <c r="C30" s="25"/>
      <c r="D30" s="26"/>
      <c r="E30" s="38">
        <f>SUM(E31,E35:E37)</f>
        <v>4411094</v>
      </c>
      <c r="F30" s="18">
        <f>SUM(F31,F35:F37)</f>
        <v>8842.3</v>
      </c>
      <c r="G30" s="41"/>
      <c r="H30" s="6"/>
    </row>
    <row r="31" s="5" customFormat="1" spans="1:8">
      <c r="A31" s="16"/>
      <c r="B31" s="19" t="s">
        <v>41</v>
      </c>
      <c r="C31" s="27"/>
      <c r="D31" s="28"/>
      <c r="E31" s="39">
        <f>SUM(E32:E34)</f>
        <v>399690</v>
      </c>
      <c r="F31" s="20">
        <f>SUM(F32:F34)</f>
        <v>447.6</v>
      </c>
      <c r="G31" s="42"/>
      <c r="H31" s="6"/>
    </row>
    <row r="32" s="6" customFormat="1" spans="1:11">
      <c r="A32" s="16"/>
      <c r="B32" s="21" t="s">
        <v>42</v>
      </c>
      <c r="C32" s="22">
        <v>0.4</v>
      </c>
      <c r="D32" s="23">
        <f t="shared" ref="D32:D37" si="4">C32*28</f>
        <v>11.2</v>
      </c>
      <c r="E32" s="40">
        <v>294685</v>
      </c>
      <c r="F32" s="21">
        <f t="shared" ref="F32:F37" si="5">ROUND(D32*E32/10000,1)</f>
        <v>330</v>
      </c>
      <c r="G32" s="22"/>
      <c r="J32" s="5"/>
      <c r="K32" s="5"/>
    </row>
    <row r="33" s="6" customFormat="1" spans="1:11">
      <c r="A33" s="16"/>
      <c r="B33" s="21" t="s">
        <v>43</v>
      </c>
      <c r="C33" s="22">
        <v>0.4</v>
      </c>
      <c r="D33" s="23">
        <f t="shared" si="4"/>
        <v>11.2</v>
      </c>
      <c r="E33" s="40">
        <v>61616</v>
      </c>
      <c r="F33" s="21">
        <f t="shared" si="5"/>
        <v>69</v>
      </c>
      <c r="G33" s="22"/>
      <c r="J33" s="5"/>
      <c r="K33" s="5"/>
    </row>
    <row r="34" s="6" customFormat="1" spans="1:11">
      <c r="A34" s="16"/>
      <c r="B34" s="21" t="s">
        <v>44</v>
      </c>
      <c r="C34" s="22">
        <v>0.4</v>
      </c>
      <c r="D34" s="23">
        <f t="shared" si="4"/>
        <v>11.2</v>
      </c>
      <c r="E34" s="40">
        <v>43389</v>
      </c>
      <c r="F34" s="21">
        <f t="shared" si="5"/>
        <v>48.6</v>
      </c>
      <c r="G34" s="22"/>
      <c r="J34" s="5"/>
      <c r="K34" s="5"/>
    </row>
    <row r="35" s="6" customFormat="1" spans="1:11">
      <c r="A35" s="16"/>
      <c r="B35" s="24" t="s">
        <v>45</v>
      </c>
      <c r="C35" s="22">
        <v>0.75</v>
      </c>
      <c r="D35" s="23">
        <f t="shared" si="4"/>
        <v>21</v>
      </c>
      <c r="E35" s="40">
        <v>2101879</v>
      </c>
      <c r="F35" s="21">
        <f t="shared" si="5"/>
        <v>4413.9</v>
      </c>
      <c r="G35" s="22"/>
      <c r="J35" s="5"/>
      <c r="K35" s="5"/>
    </row>
    <row r="36" s="6" customFormat="1" spans="1:11">
      <c r="A36" s="16"/>
      <c r="B36" s="24" t="s">
        <v>46</v>
      </c>
      <c r="C36" s="22">
        <v>0.75</v>
      </c>
      <c r="D36" s="23">
        <f t="shared" si="4"/>
        <v>21</v>
      </c>
      <c r="E36" s="40">
        <v>1701238</v>
      </c>
      <c r="F36" s="21">
        <f t="shared" si="5"/>
        <v>3572.6</v>
      </c>
      <c r="G36" s="22"/>
      <c r="J36" s="5"/>
      <c r="K36" s="5"/>
    </row>
    <row r="37" s="6" customFormat="1" spans="1:11">
      <c r="A37" s="16"/>
      <c r="B37" s="24" t="s">
        <v>47</v>
      </c>
      <c r="C37" s="22">
        <v>0.7</v>
      </c>
      <c r="D37" s="23">
        <f t="shared" si="4"/>
        <v>19.6</v>
      </c>
      <c r="E37" s="40">
        <v>208287</v>
      </c>
      <c r="F37" s="21">
        <f t="shared" si="5"/>
        <v>408.2</v>
      </c>
      <c r="G37" s="22"/>
      <c r="J37" s="5"/>
      <c r="K37" s="5"/>
    </row>
    <row r="38" s="5" customFormat="1" spans="1:8">
      <c r="A38" s="29" t="s">
        <v>48</v>
      </c>
      <c r="B38" s="17" t="s">
        <v>49</v>
      </c>
      <c r="C38" s="25"/>
      <c r="D38" s="26"/>
      <c r="E38" s="38">
        <f>SUM(E39,E45:E51)</f>
        <v>11956063</v>
      </c>
      <c r="F38" s="18">
        <f>SUM(F39,F45:F51)</f>
        <v>24401.9</v>
      </c>
      <c r="G38" s="41"/>
      <c r="H38" s="6"/>
    </row>
    <row r="39" s="5" customFormat="1" spans="1:8">
      <c r="A39" s="30"/>
      <c r="B39" s="19" t="s">
        <v>50</v>
      </c>
      <c r="C39" s="27"/>
      <c r="D39" s="28"/>
      <c r="E39" s="39">
        <f>SUM(E40:E44)</f>
        <v>457236</v>
      </c>
      <c r="F39" s="20">
        <f>SUM(F40:F44)</f>
        <v>512.1</v>
      </c>
      <c r="G39" s="42"/>
      <c r="H39" s="6"/>
    </row>
    <row r="40" s="6" customFormat="1" spans="1:11">
      <c r="A40" s="30"/>
      <c r="B40" s="21" t="s">
        <v>51</v>
      </c>
      <c r="C40" s="22">
        <v>0.4</v>
      </c>
      <c r="D40" s="23">
        <f t="shared" ref="D40:D51" si="6">C40*28</f>
        <v>11.2</v>
      </c>
      <c r="E40" s="40">
        <v>64863</v>
      </c>
      <c r="F40" s="21">
        <f t="shared" ref="F40:F51" si="7">ROUND(D40*E40/10000,1)</f>
        <v>72.6</v>
      </c>
      <c r="G40" s="22"/>
      <c r="J40" s="5"/>
      <c r="K40" s="5"/>
    </row>
    <row r="41" s="6" customFormat="1" spans="1:11">
      <c r="A41" s="30"/>
      <c r="B41" s="21" t="s">
        <v>52</v>
      </c>
      <c r="C41" s="22">
        <v>0.4</v>
      </c>
      <c r="D41" s="23">
        <f t="shared" si="6"/>
        <v>11.2</v>
      </c>
      <c r="E41" s="40">
        <v>172589</v>
      </c>
      <c r="F41" s="21">
        <f t="shared" si="7"/>
        <v>193.3</v>
      </c>
      <c r="G41" s="22"/>
      <c r="J41" s="5"/>
      <c r="K41" s="5"/>
    </row>
    <row r="42" s="6" customFormat="1" spans="1:11">
      <c r="A42" s="30"/>
      <c r="B42" s="21" t="s">
        <v>53</v>
      </c>
      <c r="C42" s="22">
        <v>0.4</v>
      </c>
      <c r="D42" s="23">
        <f t="shared" si="6"/>
        <v>11.2</v>
      </c>
      <c r="E42" s="40">
        <v>36767</v>
      </c>
      <c r="F42" s="21">
        <f t="shared" si="7"/>
        <v>41.2</v>
      </c>
      <c r="G42" s="22"/>
      <c r="J42" s="5"/>
      <c r="K42" s="5"/>
    </row>
    <row r="43" s="6" customFormat="1" spans="1:11">
      <c r="A43" s="30"/>
      <c r="B43" s="21" t="s">
        <v>54</v>
      </c>
      <c r="C43" s="22">
        <v>0.4</v>
      </c>
      <c r="D43" s="23">
        <f t="shared" si="6"/>
        <v>11.2</v>
      </c>
      <c r="E43" s="40">
        <v>73937</v>
      </c>
      <c r="F43" s="21">
        <f t="shared" si="7"/>
        <v>82.8</v>
      </c>
      <c r="G43" s="22"/>
      <c r="J43" s="5"/>
      <c r="K43" s="5"/>
    </row>
    <row r="44" s="6" customFormat="1" spans="1:11">
      <c r="A44" s="30"/>
      <c r="B44" s="21" t="s">
        <v>55</v>
      </c>
      <c r="C44" s="22">
        <v>0.4</v>
      </c>
      <c r="D44" s="23">
        <f t="shared" si="6"/>
        <v>11.2</v>
      </c>
      <c r="E44" s="40">
        <v>109080</v>
      </c>
      <c r="F44" s="21">
        <f t="shared" si="7"/>
        <v>122.2</v>
      </c>
      <c r="G44" s="22"/>
      <c r="J44" s="5"/>
      <c r="K44" s="5"/>
    </row>
    <row r="45" s="6" customFormat="1" spans="1:11">
      <c r="A45" s="30"/>
      <c r="B45" s="24" t="s">
        <v>56</v>
      </c>
      <c r="C45" s="22">
        <v>0.75</v>
      </c>
      <c r="D45" s="23">
        <f t="shared" si="6"/>
        <v>21</v>
      </c>
      <c r="E45" s="40">
        <v>1825595</v>
      </c>
      <c r="F45" s="21">
        <f t="shared" si="7"/>
        <v>3833.7</v>
      </c>
      <c r="G45" s="22"/>
      <c r="J45" s="5"/>
      <c r="K45" s="5"/>
    </row>
    <row r="46" s="6" customFormat="1" spans="1:11">
      <c r="A46" s="30"/>
      <c r="B46" s="24" t="s">
        <v>57</v>
      </c>
      <c r="C46" s="22">
        <v>0.75</v>
      </c>
      <c r="D46" s="23">
        <f t="shared" si="6"/>
        <v>21</v>
      </c>
      <c r="E46" s="40">
        <v>2240030</v>
      </c>
      <c r="F46" s="21">
        <f t="shared" si="7"/>
        <v>4704.1</v>
      </c>
      <c r="G46" s="22"/>
      <c r="J46" s="5"/>
      <c r="K46" s="5"/>
    </row>
    <row r="47" s="6" customFormat="1" spans="1:11">
      <c r="A47" s="30"/>
      <c r="B47" s="24" t="s">
        <v>58</v>
      </c>
      <c r="C47" s="22">
        <v>0.7</v>
      </c>
      <c r="D47" s="23">
        <f t="shared" si="6"/>
        <v>19.6</v>
      </c>
      <c r="E47" s="40">
        <v>810995</v>
      </c>
      <c r="F47" s="21">
        <f t="shared" si="7"/>
        <v>1589.6</v>
      </c>
      <c r="G47" s="22"/>
      <c r="J47" s="5"/>
      <c r="K47" s="5"/>
    </row>
    <row r="48" s="6" customFormat="1" spans="1:11">
      <c r="A48" s="30"/>
      <c r="B48" s="24" t="s">
        <v>59</v>
      </c>
      <c r="C48" s="22">
        <v>0.7</v>
      </c>
      <c r="D48" s="23">
        <f t="shared" si="6"/>
        <v>19.6</v>
      </c>
      <c r="E48" s="40">
        <v>1382651</v>
      </c>
      <c r="F48" s="21">
        <f t="shared" si="7"/>
        <v>2710</v>
      </c>
      <c r="G48" s="22"/>
      <c r="J48" s="5"/>
      <c r="K48" s="5"/>
    </row>
    <row r="49" s="6" customFormat="1" spans="1:11">
      <c r="A49" s="30"/>
      <c r="B49" s="24" t="s">
        <v>60</v>
      </c>
      <c r="C49" s="22">
        <v>0.7</v>
      </c>
      <c r="D49" s="23">
        <f t="shared" si="6"/>
        <v>19.6</v>
      </c>
      <c r="E49" s="40">
        <v>1296102</v>
      </c>
      <c r="F49" s="21">
        <f t="shared" si="7"/>
        <v>2540.4</v>
      </c>
      <c r="G49" s="22"/>
      <c r="J49" s="5"/>
      <c r="K49" s="5"/>
    </row>
    <row r="50" s="6" customFormat="1" spans="1:11">
      <c r="A50" s="30"/>
      <c r="B50" s="24" t="s">
        <v>61</v>
      </c>
      <c r="C50" s="22">
        <v>0.8</v>
      </c>
      <c r="D50" s="23">
        <f t="shared" si="6"/>
        <v>22.4</v>
      </c>
      <c r="E50" s="40">
        <v>1648527</v>
      </c>
      <c r="F50" s="21">
        <f t="shared" si="7"/>
        <v>3692.7</v>
      </c>
      <c r="G50" s="22"/>
      <c r="J50" s="5"/>
      <c r="K50" s="5"/>
    </row>
    <row r="51" s="6" customFormat="1" spans="1:11">
      <c r="A51" s="31"/>
      <c r="B51" s="24" t="s">
        <v>62</v>
      </c>
      <c r="C51" s="22">
        <v>0.75</v>
      </c>
      <c r="D51" s="23">
        <f t="shared" si="6"/>
        <v>21</v>
      </c>
      <c r="E51" s="40">
        <v>2294927</v>
      </c>
      <c r="F51" s="21">
        <f t="shared" si="7"/>
        <v>4819.3</v>
      </c>
      <c r="G51" s="22"/>
      <c r="J51" s="5"/>
      <c r="K51" s="5"/>
    </row>
    <row r="52" s="5" customFormat="1" spans="1:8">
      <c r="A52" s="16" t="s">
        <v>63</v>
      </c>
      <c r="B52" s="17" t="s">
        <v>64</v>
      </c>
      <c r="C52" s="25"/>
      <c r="D52" s="26"/>
      <c r="E52" s="38">
        <f>SUM(E53,E57:E65)</f>
        <v>14083150</v>
      </c>
      <c r="F52" s="18">
        <f>SUM(F53,F57:F65)</f>
        <v>30644.3</v>
      </c>
      <c r="G52" s="41"/>
      <c r="H52" s="6"/>
    </row>
    <row r="53" s="5" customFormat="1" spans="1:8">
      <c r="A53" s="16"/>
      <c r="B53" s="19" t="s">
        <v>65</v>
      </c>
      <c r="C53" s="27"/>
      <c r="D53" s="28"/>
      <c r="E53" s="39">
        <f>SUM(E54:E56)</f>
        <v>506123</v>
      </c>
      <c r="F53" s="20">
        <f>SUM(F54:F56)</f>
        <v>566.9</v>
      </c>
      <c r="G53" s="42"/>
      <c r="H53" s="6"/>
    </row>
    <row r="54" s="6" customFormat="1" spans="1:11">
      <c r="A54" s="16"/>
      <c r="B54" s="21" t="s">
        <v>66</v>
      </c>
      <c r="C54" s="22">
        <v>0.4</v>
      </c>
      <c r="D54" s="23">
        <f t="shared" ref="D54:D65" si="8">C54*28</f>
        <v>11.2</v>
      </c>
      <c r="E54" s="40">
        <v>159607</v>
      </c>
      <c r="F54" s="21">
        <f t="shared" ref="F54:F65" si="9">ROUND(D54*E54/10000,1)</f>
        <v>178.8</v>
      </c>
      <c r="G54" s="22"/>
      <c r="J54" s="5"/>
      <c r="K54" s="5"/>
    </row>
    <row r="55" s="6" customFormat="1" spans="1:11">
      <c r="A55" s="16"/>
      <c r="B55" s="21" t="s">
        <v>67</v>
      </c>
      <c r="C55" s="22">
        <v>0.4</v>
      </c>
      <c r="D55" s="23">
        <f t="shared" si="8"/>
        <v>11.2</v>
      </c>
      <c r="E55" s="40">
        <v>248856</v>
      </c>
      <c r="F55" s="21">
        <f t="shared" si="9"/>
        <v>278.7</v>
      </c>
      <c r="G55" s="22"/>
      <c r="J55" s="5"/>
      <c r="K55" s="5"/>
    </row>
    <row r="56" s="6" customFormat="1" spans="1:11">
      <c r="A56" s="16"/>
      <c r="B56" s="21" t="s">
        <v>68</v>
      </c>
      <c r="C56" s="22">
        <v>0.4</v>
      </c>
      <c r="D56" s="23">
        <f t="shared" si="8"/>
        <v>11.2</v>
      </c>
      <c r="E56" s="40">
        <v>97660</v>
      </c>
      <c r="F56" s="21">
        <f t="shared" si="9"/>
        <v>109.4</v>
      </c>
      <c r="G56" s="22"/>
      <c r="J56" s="5"/>
      <c r="K56" s="5"/>
    </row>
    <row r="57" s="6" customFormat="1" spans="1:11">
      <c r="A57" s="16"/>
      <c r="B57" s="24" t="s">
        <v>69</v>
      </c>
      <c r="C57" s="22">
        <v>0.75</v>
      </c>
      <c r="D57" s="23">
        <f t="shared" si="8"/>
        <v>21</v>
      </c>
      <c r="E57" s="40">
        <v>2394697</v>
      </c>
      <c r="F57" s="21">
        <f t="shared" si="9"/>
        <v>5028.9</v>
      </c>
      <c r="G57" s="22"/>
      <c r="J57" s="5"/>
      <c r="K57" s="5"/>
    </row>
    <row r="58" s="6" customFormat="1" spans="1:11">
      <c r="A58" s="16"/>
      <c r="B58" s="24" t="s">
        <v>70</v>
      </c>
      <c r="C58" s="22">
        <v>0.8</v>
      </c>
      <c r="D58" s="23">
        <f t="shared" si="8"/>
        <v>22.4</v>
      </c>
      <c r="E58" s="40">
        <v>1407966</v>
      </c>
      <c r="F58" s="21">
        <f t="shared" si="9"/>
        <v>3153.8</v>
      </c>
      <c r="G58" s="22"/>
      <c r="J58" s="5"/>
      <c r="K58" s="5"/>
    </row>
    <row r="59" s="6" customFormat="1" spans="1:11">
      <c r="A59" s="16"/>
      <c r="B59" s="24" t="s">
        <v>71</v>
      </c>
      <c r="C59" s="22">
        <v>0.8</v>
      </c>
      <c r="D59" s="23">
        <f t="shared" si="8"/>
        <v>22.4</v>
      </c>
      <c r="E59" s="40">
        <v>2391998</v>
      </c>
      <c r="F59" s="21">
        <f t="shared" si="9"/>
        <v>5358.1</v>
      </c>
      <c r="G59" s="22"/>
      <c r="J59" s="5"/>
      <c r="K59" s="5"/>
    </row>
    <row r="60" s="6" customFormat="1" spans="1:11">
      <c r="A60" s="16"/>
      <c r="B60" s="24" t="s">
        <v>72</v>
      </c>
      <c r="C60" s="22">
        <v>0.8</v>
      </c>
      <c r="D60" s="23">
        <f t="shared" si="8"/>
        <v>22.4</v>
      </c>
      <c r="E60" s="40">
        <v>1456194</v>
      </c>
      <c r="F60" s="21">
        <f t="shared" si="9"/>
        <v>3261.9</v>
      </c>
      <c r="G60" s="22"/>
      <c r="J60" s="5"/>
      <c r="K60" s="5"/>
    </row>
    <row r="61" s="6" customFormat="1" spans="1:11">
      <c r="A61" s="16"/>
      <c r="B61" s="24" t="s">
        <v>73</v>
      </c>
      <c r="C61" s="22">
        <v>0.8</v>
      </c>
      <c r="D61" s="23">
        <f t="shared" si="8"/>
        <v>22.4</v>
      </c>
      <c r="E61" s="40">
        <v>1723612</v>
      </c>
      <c r="F61" s="21">
        <f t="shared" si="9"/>
        <v>3860.9</v>
      </c>
      <c r="G61" s="22"/>
      <c r="J61" s="5"/>
      <c r="K61" s="5"/>
    </row>
    <row r="62" s="6" customFormat="1" spans="1:11">
      <c r="A62" s="16"/>
      <c r="B62" s="24" t="s">
        <v>74</v>
      </c>
      <c r="C62" s="22">
        <v>0.8</v>
      </c>
      <c r="D62" s="23">
        <f t="shared" si="8"/>
        <v>22.4</v>
      </c>
      <c r="E62" s="40">
        <v>1171821</v>
      </c>
      <c r="F62" s="21">
        <f t="shared" si="9"/>
        <v>2624.9</v>
      </c>
      <c r="G62" s="22"/>
      <c r="J62" s="5"/>
      <c r="K62" s="5"/>
    </row>
    <row r="63" s="6" customFormat="1" spans="1:11">
      <c r="A63" s="16"/>
      <c r="B63" s="24" t="s">
        <v>75</v>
      </c>
      <c r="C63" s="22">
        <v>0.8</v>
      </c>
      <c r="D63" s="23">
        <f t="shared" si="8"/>
        <v>22.4</v>
      </c>
      <c r="E63" s="40">
        <v>1876280</v>
      </c>
      <c r="F63" s="21">
        <f t="shared" si="9"/>
        <v>4202.9</v>
      </c>
      <c r="G63" s="22"/>
      <c r="J63" s="5"/>
      <c r="K63" s="5"/>
    </row>
    <row r="64" s="6" customFormat="1" spans="1:11">
      <c r="A64" s="16"/>
      <c r="B64" s="24" t="s">
        <v>76</v>
      </c>
      <c r="C64" s="22">
        <v>0.8</v>
      </c>
      <c r="D64" s="23">
        <f t="shared" si="8"/>
        <v>22.4</v>
      </c>
      <c r="E64" s="40">
        <v>444277</v>
      </c>
      <c r="F64" s="21">
        <f t="shared" si="9"/>
        <v>995.2</v>
      </c>
      <c r="G64" s="22"/>
      <c r="J64" s="5"/>
      <c r="K64" s="5"/>
    </row>
    <row r="65" s="6" customFormat="1" spans="1:11">
      <c r="A65" s="16"/>
      <c r="B65" s="24" t="s">
        <v>77</v>
      </c>
      <c r="C65" s="22">
        <v>0.8</v>
      </c>
      <c r="D65" s="23">
        <f t="shared" si="8"/>
        <v>22.4</v>
      </c>
      <c r="E65" s="40">
        <v>710182</v>
      </c>
      <c r="F65" s="21">
        <f t="shared" si="9"/>
        <v>1590.8</v>
      </c>
      <c r="G65" s="22"/>
      <c r="J65" s="5"/>
      <c r="K65" s="5"/>
    </row>
    <row r="66" s="5" customFormat="1" spans="1:8">
      <c r="A66" s="16" t="s">
        <v>78</v>
      </c>
      <c r="B66" s="17" t="s">
        <v>79</v>
      </c>
      <c r="C66" s="25"/>
      <c r="D66" s="26"/>
      <c r="E66" s="38">
        <f>SUM(E67,E74:E79)</f>
        <v>8259230</v>
      </c>
      <c r="F66" s="18">
        <f>SUM(F67,F74:F79)</f>
        <v>16319.4</v>
      </c>
      <c r="G66" s="41"/>
      <c r="H66" s="6"/>
    </row>
    <row r="67" s="5" customFormat="1" spans="1:8">
      <c r="A67" s="16"/>
      <c r="B67" s="19" t="s">
        <v>80</v>
      </c>
      <c r="C67" s="27"/>
      <c r="D67" s="28"/>
      <c r="E67" s="39">
        <f>SUM(E68:E73)</f>
        <v>543594</v>
      </c>
      <c r="F67" s="20">
        <f>SUM(F68:F73)</f>
        <v>612.3</v>
      </c>
      <c r="G67" s="42"/>
      <c r="H67" s="6"/>
    </row>
    <row r="68" s="6" customFormat="1" spans="1:11">
      <c r="A68" s="16"/>
      <c r="B68" s="21" t="s">
        <v>81</v>
      </c>
      <c r="C68" s="22">
        <v>0.4</v>
      </c>
      <c r="D68" s="23">
        <f t="shared" ref="D68:D79" si="10">C68*28</f>
        <v>11.2</v>
      </c>
      <c r="E68" s="40">
        <v>170405</v>
      </c>
      <c r="F68" s="21">
        <f t="shared" ref="F68:F79" si="11">ROUND(D68*E68/10000,1)</f>
        <v>190.9</v>
      </c>
      <c r="G68" s="22"/>
      <c r="J68" s="5"/>
      <c r="K68" s="5"/>
    </row>
    <row r="69" s="6" customFormat="1" spans="1:11">
      <c r="A69" s="16"/>
      <c r="B69" s="21" t="s">
        <v>82</v>
      </c>
      <c r="C69" s="22">
        <v>0.4</v>
      </c>
      <c r="D69" s="23">
        <f t="shared" si="10"/>
        <v>11.2</v>
      </c>
      <c r="E69" s="40">
        <v>5988</v>
      </c>
      <c r="F69" s="21">
        <f t="shared" si="11"/>
        <v>6.7</v>
      </c>
      <c r="G69" s="22"/>
      <c r="J69" s="5"/>
      <c r="K69" s="5"/>
    </row>
    <row r="70" s="6" customFormat="1" spans="1:11">
      <c r="A70" s="16"/>
      <c r="B70" s="21" t="s">
        <v>83</v>
      </c>
      <c r="C70" s="22">
        <v>0.4</v>
      </c>
      <c r="D70" s="23">
        <f t="shared" si="10"/>
        <v>11.2</v>
      </c>
      <c r="E70" s="40">
        <v>96160</v>
      </c>
      <c r="F70" s="21">
        <f t="shared" si="11"/>
        <v>107.7</v>
      </c>
      <c r="G70" s="22"/>
      <c r="J70" s="5"/>
      <c r="K70" s="5"/>
    </row>
    <row r="71" s="6" customFormat="1" spans="1:11">
      <c r="A71" s="16"/>
      <c r="B71" s="21" t="s">
        <v>84</v>
      </c>
      <c r="C71" s="22">
        <v>0.4</v>
      </c>
      <c r="D71" s="23">
        <f t="shared" si="10"/>
        <v>11.2</v>
      </c>
      <c r="E71" s="40">
        <v>110422</v>
      </c>
      <c r="F71" s="21">
        <f t="shared" si="11"/>
        <v>123.7</v>
      </c>
      <c r="G71" s="22"/>
      <c r="J71" s="5"/>
      <c r="K71" s="5"/>
    </row>
    <row r="72" s="6" customFormat="1" spans="1:11">
      <c r="A72" s="16"/>
      <c r="B72" s="21" t="s">
        <v>85</v>
      </c>
      <c r="C72" s="22">
        <v>0.4</v>
      </c>
      <c r="D72" s="23">
        <f t="shared" si="10"/>
        <v>11.2</v>
      </c>
      <c r="E72" s="40">
        <v>156573</v>
      </c>
      <c r="F72" s="21">
        <f t="shared" si="11"/>
        <v>175.4</v>
      </c>
      <c r="G72" s="22"/>
      <c r="J72" s="5"/>
      <c r="K72" s="5"/>
    </row>
    <row r="73" s="6" customFormat="1" spans="1:11">
      <c r="A73" s="16"/>
      <c r="B73" s="21" t="s">
        <v>86</v>
      </c>
      <c r="C73" s="22">
        <v>0.7</v>
      </c>
      <c r="D73" s="23">
        <f t="shared" si="10"/>
        <v>19.6</v>
      </c>
      <c r="E73" s="40">
        <v>4046</v>
      </c>
      <c r="F73" s="21">
        <f t="shared" si="11"/>
        <v>7.9</v>
      </c>
      <c r="G73" s="22"/>
      <c r="J73" s="5"/>
      <c r="K73" s="5"/>
    </row>
    <row r="74" s="6" customFormat="1" spans="1:11">
      <c r="A74" s="16"/>
      <c r="B74" s="24" t="s">
        <v>87</v>
      </c>
      <c r="C74" s="22">
        <v>0.7</v>
      </c>
      <c r="D74" s="23">
        <f t="shared" si="10"/>
        <v>19.6</v>
      </c>
      <c r="E74" s="40">
        <v>1178788</v>
      </c>
      <c r="F74" s="21">
        <f t="shared" si="11"/>
        <v>2310.4</v>
      </c>
      <c r="G74" s="22"/>
      <c r="J74" s="5"/>
      <c r="K74" s="5"/>
    </row>
    <row r="75" s="6" customFormat="1" spans="1:11">
      <c r="A75" s="16"/>
      <c r="B75" s="24" t="s">
        <v>88</v>
      </c>
      <c r="C75" s="22">
        <v>0.8</v>
      </c>
      <c r="D75" s="23">
        <f t="shared" si="10"/>
        <v>22.4</v>
      </c>
      <c r="E75" s="40">
        <v>2087245</v>
      </c>
      <c r="F75" s="21">
        <f t="shared" si="11"/>
        <v>4675.4</v>
      </c>
      <c r="G75" s="22"/>
      <c r="J75" s="5"/>
      <c r="K75" s="5"/>
    </row>
    <row r="76" s="6" customFormat="1" spans="1:11">
      <c r="A76" s="16"/>
      <c r="B76" s="24" t="s">
        <v>89</v>
      </c>
      <c r="C76" s="22">
        <v>0.7</v>
      </c>
      <c r="D76" s="23">
        <f t="shared" si="10"/>
        <v>19.6</v>
      </c>
      <c r="E76" s="40">
        <v>1168854</v>
      </c>
      <c r="F76" s="21">
        <f t="shared" si="11"/>
        <v>2291</v>
      </c>
      <c r="G76" s="22"/>
      <c r="J76" s="5"/>
      <c r="K76" s="5"/>
    </row>
    <row r="77" s="6" customFormat="1" spans="1:11">
      <c r="A77" s="16"/>
      <c r="B77" s="24" t="s">
        <v>90</v>
      </c>
      <c r="C77" s="22">
        <v>0.7</v>
      </c>
      <c r="D77" s="23">
        <f t="shared" si="10"/>
        <v>19.6</v>
      </c>
      <c r="E77" s="40">
        <v>770873</v>
      </c>
      <c r="F77" s="21">
        <f t="shared" si="11"/>
        <v>1510.9</v>
      </c>
      <c r="G77" s="22"/>
      <c r="J77" s="5"/>
      <c r="K77" s="5"/>
    </row>
    <row r="78" s="6" customFormat="1" spans="1:11">
      <c r="A78" s="16"/>
      <c r="B78" s="24" t="s">
        <v>91</v>
      </c>
      <c r="C78" s="22">
        <v>0.7</v>
      </c>
      <c r="D78" s="23">
        <f t="shared" si="10"/>
        <v>19.6</v>
      </c>
      <c r="E78" s="40">
        <v>1278198</v>
      </c>
      <c r="F78" s="21">
        <f t="shared" si="11"/>
        <v>2505.3</v>
      </c>
      <c r="G78" s="22"/>
      <c r="J78" s="5"/>
      <c r="K78" s="5"/>
    </row>
    <row r="79" s="6" customFormat="1" spans="1:11">
      <c r="A79" s="16"/>
      <c r="B79" s="24" t="s">
        <v>92</v>
      </c>
      <c r="C79" s="22">
        <v>0.7</v>
      </c>
      <c r="D79" s="23">
        <f t="shared" si="10"/>
        <v>19.6</v>
      </c>
      <c r="E79" s="40">
        <v>1231678</v>
      </c>
      <c r="F79" s="21">
        <f t="shared" si="11"/>
        <v>2414.1</v>
      </c>
      <c r="G79" s="22"/>
      <c r="J79" s="5"/>
      <c r="K79" s="5"/>
    </row>
    <row r="80" s="5" customFormat="1" spans="1:8">
      <c r="A80" s="29" t="s">
        <v>93</v>
      </c>
      <c r="B80" s="17" t="s">
        <v>94</v>
      </c>
      <c r="C80" s="25"/>
      <c r="D80" s="26"/>
      <c r="E80" s="38">
        <f>SUM(E81,E86:E92)</f>
        <v>11940821</v>
      </c>
      <c r="F80" s="18">
        <f>SUM(F81,F86:F92)</f>
        <v>22672</v>
      </c>
      <c r="G80" s="41"/>
      <c r="H80" s="6"/>
    </row>
    <row r="81" s="5" customFormat="1" spans="1:8">
      <c r="A81" s="30"/>
      <c r="B81" s="19" t="s">
        <v>95</v>
      </c>
      <c r="C81" s="27"/>
      <c r="D81" s="28"/>
      <c r="E81" s="39">
        <f>SUM(E82:E85)</f>
        <v>1985513</v>
      </c>
      <c r="F81" s="20">
        <f>SUM(F82:F85)</f>
        <v>2710.4</v>
      </c>
      <c r="G81" s="42"/>
      <c r="H81" s="6"/>
    </row>
    <row r="82" s="6" customFormat="1" spans="1:11">
      <c r="A82" s="30"/>
      <c r="B82" s="21" t="s">
        <v>96</v>
      </c>
      <c r="C82" s="22">
        <v>0.5</v>
      </c>
      <c r="D82" s="23">
        <f t="shared" ref="D82:D92" si="12">C82*28</f>
        <v>14</v>
      </c>
      <c r="E82" s="40">
        <v>6450</v>
      </c>
      <c r="F82" s="21">
        <f t="shared" ref="F82:F92" si="13">ROUND(D82*E82/10000,1)</f>
        <v>9</v>
      </c>
      <c r="G82" s="22"/>
      <c r="J82" s="5"/>
      <c r="K82" s="5"/>
    </row>
    <row r="83" s="6" customFormat="1" spans="1:11">
      <c r="A83" s="30"/>
      <c r="B83" s="21" t="s">
        <v>97</v>
      </c>
      <c r="C83" s="22">
        <v>0.7</v>
      </c>
      <c r="D83" s="23">
        <f t="shared" si="12"/>
        <v>19.6</v>
      </c>
      <c r="E83" s="40">
        <v>3730</v>
      </c>
      <c r="F83" s="21">
        <f t="shared" si="13"/>
        <v>7.3</v>
      </c>
      <c r="G83" s="22"/>
      <c r="J83" s="5"/>
      <c r="K83" s="5"/>
    </row>
    <row r="84" s="6" customFormat="1" spans="1:11">
      <c r="A84" s="30"/>
      <c r="B84" s="21" t="s">
        <v>98</v>
      </c>
      <c r="C84" s="22">
        <v>0.4</v>
      </c>
      <c r="D84" s="23">
        <f t="shared" si="12"/>
        <v>11.2</v>
      </c>
      <c r="E84" s="40">
        <v>254802</v>
      </c>
      <c r="F84" s="21">
        <f t="shared" si="13"/>
        <v>285.4</v>
      </c>
      <c r="G84" s="22"/>
      <c r="J84" s="5"/>
      <c r="K84" s="5"/>
    </row>
    <row r="85" s="6" customFormat="1" spans="1:11">
      <c r="A85" s="30"/>
      <c r="B85" s="21" t="s">
        <v>99</v>
      </c>
      <c r="C85" s="22">
        <v>0.5</v>
      </c>
      <c r="D85" s="23">
        <f t="shared" si="12"/>
        <v>14</v>
      </c>
      <c r="E85" s="40">
        <v>1720531</v>
      </c>
      <c r="F85" s="21">
        <f t="shared" si="13"/>
        <v>2408.7</v>
      </c>
      <c r="G85" s="22"/>
      <c r="J85" s="5"/>
      <c r="K85" s="5"/>
    </row>
    <row r="86" s="6" customFormat="1" spans="1:11">
      <c r="A86" s="30"/>
      <c r="B86" s="24" t="s">
        <v>100</v>
      </c>
      <c r="C86" s="22">
        <v>0.7</v>
      </c>
      <c r="D86" s="23">
        <f t="shared" si="12"/>
        <v>19.6</v>
      </c>
      <c r="E86" s="40">
        <v>331173</v>
      </c>
      <c r="F86" s="21">
        <f t="shared" si="13"/>
        <v>649.1</v>
      </c>
      <c r="G86" s="22"/>
      <c r="J86" s="5"/>
      <c r="K86" s="5"/>
    </row>
    <row r="87" s="6" customFormat="1" spans="1:11">
      <c r="A87" s="30"/>
      <c r="B87" s="24" t="s">
        <v>101</v>
      </c>
      <c r="C87" s="22">
        <v>0.7</v>
      </c>
      <c r="D87" s="23">
        <f t="shared" si="12"/>
        <v>19.6</v>
      </c>
      <c r="E87" s="40">
        <v>1114246</v>
      </c>
      <c r="F87" s="21">
        <f t="shared" si="13"/>
        <v>2183.9</v>
      </c>
      <c r="G87" s="22"/>
      <c r="J87" s="5"/>
      <c r="K87" s="5"/>
    </row>
    <row r="88" s="6" customFormat="1" spans="1:11">
      <c r="A88" s="30"/>
      <c r="B88" s="24" t="s">
        <v>102</v>
      </c>
      <c r="C88" s="22">
        <v>0.7</v>
      </c>
      <c r="D88" s="23">
        <f t="shared" si="12"/>
        <v>19.6</v>
      </c>
      <c r="E88" s="40">
        <v>1626107</v>
      </c>
      <c r="F88" s="21">
        <f t="shared" si="13"/>
        <v>3187.2</v>
      </c>
      <c r="G88" s="22"/>
      <c r="J88" s="5"/>
      <c r="K88" s="5"/>
    </row>
    <row r="89" s="6" customFormat="1" spans="1:11">
      <c r="A89" s="30"/>
      <c r="B89" s="24" t="s">
        <v>103</v>
      </c>
      <c r="C89" s="22">
        <v>0.7</v>
      </c>
      <c r="D89" s="23">
        <f t="shared" si="12"/>
        <v>19.6</v>
      </c>
      <c r="E89" s="40">
        <v>1978991</v>
      </c>
      <c r="F89" s="21">
        <f t="shared" si="13"/>
        <v>3878.8</v>
      </c>
      <c r="G89" s="22"/>
      <c r="J89" s="5"/>
      <c r="K89" s="5"/>
    </row>
    <row r="90" s="6" customFormat="1" spans="1:11">
      <c r="A90" s="30"/>
      <c r="B90" s="24" t="s">
        <v>104</v>
      </c>
      <c r="C90" s="22">
        <v>0.7</v>
      </c>
      <c r="D90" s="23">
        <f t="shared" si="12"/>
        <v>19.6</v>
      </c>
      <c r="E90" s="40">
        <v>959737</v>
      </c>
      <c r="F90" s="21">
        <f t="shared" si="13"/>
        <v>1881.1</v>
      </c>
      <c r="G90" s="22"/>
      <c r="J90" s="5"/>
      <c r="K90" s="5"/>
    </row>
    <row r="91" s="6" customFormat="1" spans="1:11">
      <c r="A91" s="30"/>
      <c r="B91" s="24" t="s">
        <v>105</v>
      </c>
      <c r="C91" s="22">
        <v>0.7</v>
      </c>
      <c r="D91" s="23">
        <f t="shared" si="12"/>
        <v>19.6</v>
      </c>
      <c r="E91" s="40">
        <v>2340959</v>
      </c>
      <c r="F91" s="21">
        <f t="shared" si="13"/>
        <v>4588.3</v>
      </c>
      <c r="G91" s="22"/>
      <c r="J91" s="5"/>
      <c r="K91" s="5"/>
    </row>
    <row r="92" s="6" customFormat="1" spans="1:11">
      <c r="A92" s="31"/>
      <c r="B92" s="24" t="s">
        <v>106</v>
      </c>
      <c r="C92" s="22">
        <v>0.8</v>
      </c>
      <c r="D92" s="23">
        <f t="shared" si="12"/>
        <v>22.4</v>
      </c>
      <c r="E92" s="40">
        <v>1604095</v>
      </c>
      <c r="F92" s="21">
        <f t="shared" si="13"/>
        <v>3593.2</v>
      </c>
      <c r="G92" s="22"/>
      <c r="J92" s="5"/>
      <c r="K92" s="5"/>
    </row>
    <row r="93" s="5" customFormat="1" spans="1:8">
      <c r="A93" s="16" t="s">
        <v>107</v>
      </c>
      <c r="B93" s="17" t="s">
        <v>108</v>
      </c>
      <c r="C93" s="25"/>
      <c r="D93" s="26"/>
      <c r="E93" s="38">
        <f>SUM(E94,E97:E98)</f>
        <v>3601486</v>
      </c>
      <c r="F93" s="18">
        <f>SUM(F94,F97:F98)</f>
        <v>7539.4</v>
      </c>
      <c r="G93" s="41"/>
      <c r="H93" s="6"/>
    </row>
    <row r="94" s="5" customFormat="1" spans="1:8">
      <c r="A94" s="16"/>
      <c r="B94" s="19" t="s">
        <v>109</v>
      </c>
      <c r="C94" s="27"/>
      <c r="D94" s="28"/>
      <c r="E94" s="39">
        <f>SUM(E95:E96)</f>
        <v>942644</v>
      </c>
      <c r="F94" s="20">
        <f>SUM(F95:F96)</f>
        <v>1583.6</v>
      </c>
      <c r="G94" s="42"/>
      <c r="H94" s="6"/>
    </row>
    <row r="95" s="6" customFormat="1" spans="1:11">
      <c r="A95" s="16"/>
      <c r="B95" s="21" t="s">
        <v>110</v>
      </c>
      <c r="C95" s="22">
        <v>0.6</v>
      </c>
      <c r="D95" s="23">
        <f t="shared" ref="D95:D98" si="14">C95*28</f>
        <v>16.8</v>
      </c>
      <c r="E95" s="40">
        <v>849051</v>
      </c>
      <c r="F95" s="21">
        <f t="shared" ref="F95:F98" si="15">ROUND(D95*E95/10000,1)</f>
        <v>1426.4</v>
      </c>
      <c r="G95" s="22"/>
      <c r="J95" s="5"/>
      <c r="K95" s="5"/>
    </row>
    <row r="96" s="6" customFormat="1" spans="1:11">
      <c r="A96" s="16"/>
      <c r="B96" s="21" t="s">
        <v>111</v>
      </c>
      <c r="C96" s="22">
        <v>0.6</v>
      </c>
      <c r="D96" s="23">
        <f t="shared" si="14"/>
        <v>16.8</v>
      </c>
      <c r="E96" s="40">
        <v>93593</v>
      </c>
      <c r="F96" s="21">
        <f t="shared" si="15"/>
        <v>157.2</v>
      </c>
      <c r="G96" s="22"/>
      <c r="J96" s="5"/>
      <c r="K96" s="5"/>
    </row>
    <row r="97" s="6" customFormat="1" spans="1:11">
      <c r="A97" s="16"/>
      <c r="B97" s="24" t="s">
        <v>112</v>
      </c>
      <c r="C97" s="22">
        <v>0.8</v>
      </c>
      <c r="D97" s="23">
        <f t="shared" si="14"/>
        <v>22.4</v>
      </c>
      <c r="E97" s="40">
        <v>1709408</v>
      </c>
      <c r="F97" s="21">
        <f t="shared" si="15"/>
        <v>3829.1</v>
      </c>
      <c r="G97" s="22"/>
      <c r="J97" s="5"/>
      <c r="K97" s="5"/>
    </row>
    <row r="98" s="6" customFormat="1" spans="1:11">
      <c r="A98" s="16"/>
      <c r="B98" s="24" t="s">
        <v>113</v>
      </c>
      <c r="C98" s="22">
        <v>0.8</v>
      </c>
      <c r="D98" s="23">
        <f t="shared" si="14"/>
        <v>22.4</v>
      </c>
      <c r="E98" s="40">
        <v>949434</v>
      </c>
      <c r="F98" s="21">
        <f t="shared" si="15"/>
        <v>2126.7</v>
      </c>
      <c r="G98" s="22"/>
      <c r="J98" s="5"/>
      <c r="K98" s="5"/>
    </row>
    <row r="99" s="5" customFormat="1" spans="1:8">
      <c r="A99" s="16" t="s">
        <v>114</v>
      </c>
      <c r="B99" s="17" t="s">
        <v>115</v>
      </c>
      <c r="C99" s="25"/>
      <c r="D99" s="26"/>
      <c r="E99" s="38">
        <f>SUM(E100,E104:E107)</f>
        <v>8323580</v>
      </c>
      <c r="F99" s="18">
        <f>SUM(F100,F104:F107)</f>
        <v>15683.2</v>
      </c>
      <c r="G99" s="41"/>
      <c r="H99" s="6"/>
    </row>
    <row r="100" s="5" customFormat="1" spans="1:8">
      <c r="A100" s="16"/>
      <c r="B100" s="19" t="s">
        <v>116</v>
      </c>
      <c r="C100" s="27"/>
      <c r="D100" s="28"/>
      <c r="E100" s="39">
        <f>SUM(E101:E103)</f>
        <v>2177258</v>
      </c>
      <c r="F100" s="20">
        <f>SUM(F101:F103)</f>
        <v>3073.9</v>
      </c>
      <c r="G100" s="42"/>
      <c r="H100" s="6"/>
    </row>
    <row r="101" s="6" customFormat="1" spans="1:11">
      <c r="A101" s="16"/>
      <c r="B101" s="21" t="s">
        <v>117</v>
      </c>
      <c r="C101" s="22">
        <v>0.5</v>
      </c>
      <c r="D101" s="23">
        <f t="shared" ref="D101:D107" si="16">C101*28</f>
        <v>14</v>
      </c>
      <c r="E101" s="40">
        <v>695430</v>
      </c>
      <c r="F101" s="21">
        <f t="shared" ref="F101:F107" si="17">ROUND(D101*E101/10000,1)</f>
        <v>973.6</v>
      </c>
      <c r="G101" s="22"/>
      <c r="J101" s="5"/>
      <c r="K101" s="5"/>
    </row>
    <row r="102" s="6" customFormat="1" spans="1:11">
      <c r="A102" s="16"/>
      <c r="B102" s="21" t="s">
        <v>118</v>
      </c>
      <c r="C102" s="22">
        <v>0.5</v>
      </c>
      <c r="D102" s="23">
        <f t="shared" si="16"/>
        <v>14</v>
      </c>
      <c r="E102" s="40">
        <v>1435869</v>
      </c>
      <c r="F102" s="21">
        <f t="shared" si="17"/>
        <v>2010.2</v>
      </c>
      <c r="G102" s="22"/>
      <c r="J102" s="5"/>
      <c r="K102" s="5"/>
    </row>
    <row r="103" s="6" customFormat="1" spans="1:11">
      <c r="A103" s="16"/>
      <c r="B103" s="21" t="s">
        <v>119</v>
      </c>
      <c r="C103" s="22">
        <v>0.7</v>
      </c>
      <c r="D103" s="23">
        <f t="shared" si="16"/>
        <v>19.6</v>
      </c>
      <c r="E103" s="40">
        <v>45959</v>
      </c>
      <c r="F103" s="21">
        <f t="shared" si="17"/>
        <v>90.1</v>
      </c>
      <c r="G103" s="22"/>
      <c r="J103" s="5"/>
      <c r="K103" s="5"/>
    </row>
    <row r="104" s="6" customFormat="1" spans="1:11">
      <c r="A104" s="16"/>
      <c r="B104" s="24" t="s">
        <v>120</v>
      </c>
      <c r="C104" s="22">
        <v>0.7</v>
      </c>
      <c r="D104" s="23">
        <f t="shared" si="16"/>
        <v>19.6</v>
      </c>
      <c r="E104" s="40">
        <v>1161483</v>
      </c>
      <c r="F104" s="21">
        <f t="shared" si="17"/>
        <v>2276.5</v>
      </c>
      <c r="G104" s="22"/>
      <c r="J104" s="5"/>
      <c r="K104" s="5"/>
    </row>
    <row r="105" s="6" customFormat="1" spans="1:11">
      <c r="A105" s="16"/>
      <c r="B105" s="24" t="s">
        <v>121</v>
      </c>
      <c r="C105" s="22">
        <v>0.7</v>
      </c>
      <c r="D105" s="23">
        <f t="shared" si="16"/>
        <v>19.6</v>
      </c>
      <c r="E105" s="40">
        <v>1284507</v>
      </c>
      <c r="F105" s="21">
        <f t="shared" si="17"/>
        <v>2517.6</v>
      </c>
      <c r="G105" s="22"/>
      <c r="J105" s="5"/>
      <c r="K105" s="5"/>
    </row>
    <row r="106" s="6" customFormat="1" spans="1:11">
      <c r="A106" s="16"/>
      <c r="B106" s="24" t="s">
        <v>122</v>
      </c>
      <c r="C106" s="22">
        <v>0.7</v>
      </c>
      <c r="D106" s="23">
        <f t="shared" si="16"/>
        <v>19.6</v>
      </c>
      <c r="E106" s="40">
        <v>1691558</v>
      </c>
      <c r="F106" s="21">
        <f t="shared" si="17"/>
        <v>3315.5</v>
      </c>
      <c r="G106" s="22"/>
      <c r="J106" s="5"/>
      <c r="K106" s="5"/>
    </row>
    <row r="107" s="6" customFormat="1" spans="1:11">
      <c r="A107" s="16"/>
      <c r="B107" s="24" t="s">
        <v>123</v>
      </c>
      <c r="C107" s="22">
        <v>0.8</v>
      </c>
      <c r="D107" s="23">
        <f t="shared" si="16"/>
        <v>22.4</v>
      </c>
      <c r="E107" s="40">
        <v>2008774</v>
      </c>
      <c r="F107" s="21">
        <f t="shared" si="17"/>
        <v>4499.7</v>
      </c>
      <c r="G107" s="22"/>
      <c r="J107" s="5"/>
      <c r="K107" s="5"/>
    </row>
    <row r="108" s="5" customFormat="1" spans="1:8">
      <c r="A108" s="29" t="s">
        <v>124</v>
      </c>
      <c r="B108" s="17" t="s">
        <v>125</v>
      </c>
      <c r="C108" s="25"/>
      <c r="D108" s="26"/>
      <c r="E108" s="38">
        <f>SUM(E109,E115:E123)</f>
        <v>10953925</v>
      </c>
      <c r="F108" s="18">
        <f>SUM(F109,F115:F123)</f>
        <v>21343.2</v>
      </c>
      <c r="G108" s="41"/>
      <c r="H108" s="6"/>
    </row>
    <row r="109" s="5" customFormat="1" spans="1:8">
      <c r="A109" s="30"/>
      <c r="B109" s="19" t="s">
        <v>126</v>
      </c>
      <c r="C109" s="27"/>
      <c r="D109" s="28"/>
      <c r="E109" s="39">
        <f>SUM(E110:E114)</f>
        <v>1941943</v>
      </c>
      <c r="F109" s="20">
        <f>SUM(F110:F114)</f>
        <v>2577.7</v>
      </c>
      <c r="G109" s="42"/>
      <c r="H109" s="6"/>
    </row>
    <row r="110" s="6" customFormat="1" spans="1:11">
      <c r="A110" s="30"/>
      <c r="B110" s="21" t="s">
        <v>127</v>
      </c>
      <c r="C110" s="22">
        <v>0.5</v>
      </c>
      <c r="D110" s="23">
        <f t="shared" ref="D110:D123" si="18">C110*28</f>
        <v>14</v>
      </c>
      <c r="E110" s="40">
        <v>1126979</v>
      </c>
      <c r="F110" s="21">
        <f t="shared" ref="F110:F123" si="19">ROUND(D110*E110/10000,1)</f>
        <v>1577.8</v>
      </c>
      <c r="G110" s="22"/>
      <c r="J110" s="5"/>
      <c r="K110" s="5"/>
    </row>
    <row r="111" s="6" customFormat="1" spans="1:11">
      <c r="A111" s="30"/>
      <c r="B111" s="21" t="s">
        <v>128</v>
      </c>
      <c r="C111" s="22">
        <v>0.4</v>
      </c>
      <c r="D111" s="23">
        <f t="shared" si="18"/>
        <v>11.2</v>
      </c>
      <c r="E111" s="40">
        <v>667774</v>
      </c>
      <c r="F111" s="21">
        <f t="shared" si="19"/>
        <v>747.9</v>
      </c>
      <c r="G111" s="22"/>
      <c r="J111" s="5"/>
      <c r="K111" s="5"/>
    </row>
    <row r="112" s="6" customFormat="1" spans="1:11">
      <c r="A112" s="30"/>
      <c r="B112" s="21" t="s">
        <v>129</v>
      </c>
      <c r="C112" s="22">
        <v>0.4</v>
      </c>
      <c r="D112" s="23">
        <f t="shared" si="18"/>
        <v>11.2</v>
      </c>
      <c r="E112" s="40">
        <v>44118</v>
      </c>
      <c r="F112" s="21">
        <f t="shared" si="19"/>
        <v>49.4</v>
      </c>
      <c r="G112" s="22"/>
      <c r="J112" s="5"/>
      <c r="K112" s="5"/>
    </row>
    <row r="113" s="6" customFormat="1" spans="1:11">
      <c r="A113" s="30"/>
      <c r="B113" s="21" t="s">
        <v>130</v>
      </c>
      <c r="C113" s="22">
        <v>0.7</v>
      </c>
      <c r="D113" s="23">
        <f t="shared" si="18"/>
        <v>19.6</v>
      </c>
      <c r="E113" s="40">
        <v>101114</v>
      </c>
      <c r="F113" s="21">
        <f t="shared" si="19"/>
        <v>198.2</v>
      </c>
      <c r="G113" s="22"/>
      <c r="J113" s="5"/>
      <c r="K113" s="5"/>
    </row>
    <row r="114" s="6" customFormat="1" spans="1:11">
      <c r="A114" s="30"/>
      <c r="B114" s="21" t="s">
        <v>131</v>
      </c>
      <c r="C114" s="22">
        <v>0.8</v>
      </c>
      <c r="D114" s="23">
        <f t="shared" si="18"/>
        <v>22.4</v>
      </c>
      <c r="E114" s="40">
        <v>1958</v>
      </c>
      <c r="F114" s="21">
        <f t="shared" si="19"/>
        <v>4.4</v>
      </c>
      <c r="G114" s="22"/>
      <c r="J114" s="5"/>
      <c r="K114" s="5"/>
    </row>
    <row r="115" s="6" customFormat="1" spans="1:11">
      <c r="A115" s="30"/>
      <c r="B115" s="24" t="s">
        <v>132</v>
      </c>
      <c r="C115" s="22">
        <v>0.7</v>
      </c>
      <c r="D115" s="23">
        <f t="shared" si="18"/>
        <v>19.6</v>
      </c>
      <c r="E115" s="40">
        <v>1295493</v>
      </c>
      <c r="F115" s="21">
        <f t="shared" si="19"/>
        <v>2539.2</v>
      </c>
      <c r="G115" s="22"/>
      <c r="J115" s="5"/>
      <c r="K115" s="5"/>
    </row>
    <row r="116" s="6" customFormat="1" spans="1:11">
      <c r="A116" s="30"/>
      <c r="B116" s="24" t="s">
        <v>133</v>
      </c>
      <c r="C116" s="22">
        <v>0.7</v>
      </c>
      <c r="D116" s="23">
        <f t="shared" si="18"/>
        <v>19.6</v>
      </c>
      <c r="E116" s="40">
        <v>1315072</v>
      </c>
      <c r="F116" s="21">
        <f t="shared" si="19"/>
        <v>2577.5</v>
      </c>
      <c r="G116" s="22"/>
      <c r="J116" s="5"/>
      <c r="K116" s="5"/>
    </row>
    <row r="117" s="6" customFormat="1" spans="1:11">
      <c r="A117" s="30"/>
      <c r="B117" s="24" t="s">
        <v>134</v>
      </c>
      <c r="C117" s="22">
        <v>0.8</v>
      </c>
      <c r="D117" s="23">
        <f t="shared" si="18"/>
        <v>22.4</v>
      </c>
      <c r="E117" s="40">
        <v>1542643</v>
      </c>
      <c r="F117" s="21">
        <f t="shared" si="19"/>
        <v>3455.5</v>
      </c>
      <c r="G117" s="22"/>
      <c r="J117" s="5"/>
      <c r="K117" s="5"/>
    </row>
    <row r="118" s="6" customFormat="1" spans="1:11">
      <c r="A118" s="30"/>
      <c r="B118" s="24" t="s">
        <v>135</v>
      </c>
      <c r="C118" s="22">
        <v>0.8</v>
      </c>
      <c r="D118" s="23">
        <f t="shared" si="18"/>
        <v>22.4</v>
      </c>
      <c r="E118" s="40">
        <v>456694</v>
      </c>
      <c r="F118" s="21">
        <f t="shared" si="19"/>
        <v>1023</v>
      </c>
      <c r="G118" s="22"/>
      <c r="J118" s="5"/>
      <c r="K118" s="5"/>
    </row>
    <row r="119" s="6" customFormat="1" spans="1:11">
      <c r="A119" s="30"/>
      <c r="B119" s="24" t="s">
        <v>136</v>
      </c>
      <c r="C119" s="22">
        <v>0.8</v>
      </c>
      <c r="D119" s="23">
        <f t="shared" si="18"/>
        <v>22.4</v>
      </c>
      <c r="E119" s="40">
        <v>889742</v>
      </c>
      <c r="F119" s="21">
        <f t="shared" si="19"/>
        <v>1993</v>
      </c>
      <c r="G119" s="22"/>
      <c r="J119" s="5"/>
      <c r="K119" s="5"/>
    </row>
    <row r="120" s="6" customFormat="1" spans="1:11">
      <c r="A120" s="30"/>
      <c r="B120" s="24" t="s">
        <v>137</v>
      </c>
      <c r="C120" s="22">
        <v>0.7</v>
      </c>
      <c r="D120" s="23">
        <f t="shared" si="18"/>
        <v>19.6</v>
      </c>
      <c r="E120" s="40">
        <v>692720</v>
      </c>
      <c r="F120" s="21">
        <f t="shared" si="19"/>
        <v>1357.7</v>
      </c>
      <c r="G120" s="22"/>
      <c r="J120" s="5"/>
      <c r="K120" s="5"/>
    </row>
    <row r="121" s="6" customFormat="1" spans="1:11">
      <c r="A121" s="30"/>
      <c r="B121" s="24" t="s">
        <v>138</v>
      </c>
      <c r="C121" s="22">
        <v>0.8</v>
      </c>
      <c r="D121" s="23">
        <f t="shared" si="18"/>
        <v>22.4</v>
      </c>
      <c r="E121" s="40">
        <v>757189</v>
      </c>
      <c r="F121" s="21">
        <f t="shared" si="19"/>
        <v>1696.1</v>
      </c>
      <c r="G121" s="22"/>
      <c r="J121" s="5"/>
      <c r="K121" s="5"/>
    </row>
    <row r="122" s="6" customFormat="1" spans="1:11">
      <c r="A122" s="30"/>
      <c r="B122" s="24" t="s">
        <v>139</v>
      </c>
      <c r="C122" s="22">
        <v>0.8</v>
      </c>
      <c r="D122" s="23">
        <f t="shared" si="18"/>
        <v>22.4</v>
      </c>
      <c r="E122" s="40">
        <v>289781</v>
      </c>
      <c r="F122" s="21">
        <f t="shared" si="19"/>
        <v>649.1</v>
      </c>
      <c r="G122" s="22"/>
      <c r="J122" s="5"/>
      <c r="K122" s="5"/>
    </row>
    <row r="123" s="6" customFormat="1" spans="1:11">
      <c r="A123" s="31"/>
      <c r="B123" s="24" t="s">
        <v>140</v>
      </c>
      <c r="C123" s="22">
        <v>0.7</v>
      </c>
      <c r="D123" s="23">
        <f t="shared" si="18"/>
        <v>19.6</v>
      </c>
      <c r="E123" s="40">
        <v>1772648</v>
      </c>
      <c r="F123" s="21">
        <f t="shared" si="19"/>
        <v>3474.4</v>
      </c>
      <c r="G123" s="22"/>
      <c r="J123" s="5"/>
      <c r="K123" s="5"/>
    </row>
    <row r="124" s="5" customFormat="1" spans="1:8">
      <c r="A124" s="29" t="s">
        <v>141</v>
      </c>
      <c r="B124" s="17" t="s">
        <v>142</v>
      </c>
      <c r="C124" s="25"/>
      <c r="D124" s="26"/>
      <c r="E124" s="38">
        <f>SUM(E125,E128:E136)</f>
        <v>8455842</v>
      </c>
      <c r="F124" s="18">
        <f>SUM(F125,F128:F136)</f>
        <v>16665.8</v>
      </c>
      <c r="G124" s="41"/>
      <c r="H124" s="6"/>
    </row>
    <row r="125" s="5" customFormat="1" spans="1:8">
      <c r="A125" s="30"/>
      <c r="B125" s="19" t="s">
        <v>143</v>
      </c>
      <c r="C125" s="27"/>
      <c r="D125" s="28"/>
      <c r="E125" s="39">
        <f>SUM(E126:E127)</f>
        <v>877000</v>
      </c>
      <c r="F125" s="20">
        <f>SUM(F126:F127)</f>
        <v>982.2</v>
      </c>
      <c r="G125" s="42"/>
      <c r="H125" s="6"/>
    </row>
    <row r="126" s="6" customFormat="1" spans="1:11">
      <c r="A126" s="30"/>
      <c r="B126" s="21" t="s">
        <v>144</v>
      </c>
      <c r="C126" s="22">
        <v>0.4</v>
      </c>
      <c r="D126" s="23">
        <f t="shared" ref="D126:D136" si="20">C126*28</f>
        <v>11.2</v>
      </c>
      <c r="E126" s="40">
        <v>331024</v>
      </c>
      <c r="F126" s="21">
        <f t="shared" ref="F126:F136" si="21">ROUND(D126*E126/10000,1)</f>
        <v>370.7</v>
      </c>
      <c r="G126" s="22"/>
      <c r="J126" s="5"/>
      <c r="K126" s="5"/>
    </row>
    <row r="127" s="6" customFormat="1" spans="1:11">
      <c r="A127" s="30"/>
      <c r="B127" s="21" t="s">
        <v>145</v>
      </c>
      <c r="C127" s="22">
        <v>0.4</v>
      </c>
      <c r="D127" s="23">
        <f t="shared" si="20"/>
        <v>11.2</v>
      </c>
      <c r="E127" s="40">
        <v>545976</v>
      </c>
      <c r="F127" s="21">
        <f t="shared" si="21"/>
        <v>611.5</v>
      </c>
      <c r="G127" s="22"/>
      <c r="J127" s="5"/>
      <c r="K127" s="5"/>
    </row>
    <row r="128" s="6" customFormat="1" spans="1:11">
      <c r="A128" s="30"/>
      <c r="B128" s="24" t="s">
        <v>146</v>
      </c>
      <c r="C128" s="22">
        <v>0.7</v>
      </c>
      <c r="D128" s="23">
        <f t="shared" si="20"/>
        <v>19.6</v>
      </c>
      <c r="E128" s="40">
        <v>630596</v>
      </c>
      <c r="F128" s="21">
        <f t="shared" si="21"/>
        <v>1236</v>
      </c>
      <c r="G128" s="22"/>
      <c r="J128" s="5"/>
      <c r="K128" s="5"/>
    </row>
    <row r="129" s="6" customFormat="1" spans="1:11">
      <c r="A129" s="30"/>
      <c r="B129" s="24" t="s">
        <v>147</v>
      </c>
      <c r="C129" s="22">
        <v>0.7</v>
      </c>
      <c r="D129" s="23">
        <f t="shared" si="20"/>
        <v>19.6</v>
      </c>
      <c r="E129" s="40">
        <v>1517063</v>
      </c>
      <c r="F129" s="21">
        <f t="shared" si="21"/>
        <v>2973.4</v>
      </c>
      <c r="G129" s="22"/>
      <c r="J129" s="5"/>
      <c r="K129" s="5"/>
    </row>
    <row r="130" s="6" customFormat="1" spans="1:11">
      <c r="A130" s="30"/>
      <c r="B130" s="24" t="s">
        <v>148</v>
      </c>
      <c r="C130" s="22">
        <v>0.7</v>
      </c>
      <c r="D130" s="23">
        <f t="shared" si="20"/>
        <v>19.6</v>
      </c>
      <c r="E130" s="40">
        <v>1194998</v>
      </c>
      <c r="F130" s="21">
        <f t="shared" si="21"/>
        <v>2342.2</v>
      </c>
      <c r="G130" s="22"/>
      <c r="J130" s="5"/>
      <c r="K130" s="5"/>
    </row>
    <row r="131" s="6" customFormat="1" spans="1:11">
      <c r="A131" s="30"/>
      <c r="B131" s="24" t="s">
        <v>149</v>
      </c>
      <c r="C131" s="22">
        <v>0.8</v>
      </c>
      <c r="D131" s="23">
        <f t="shared" si="20"/>
        <v>22.4</v>
      </c>
      <c r="E131" s="40">
        <v>1038577</v>
      </c>
      <c r="F131" s="21">
        <f t="shared" si="21"/>
        <v>2326.4</v>
      </c>
      <c r="G131" s="22"/>
      <c r="J131" s="5"/>
      <c r="K131" s="5"/>
    </row>
    <row r="132" s="6" customFormat="1" spans="1:11">
      <c r="A132" s="30"/>
      <c r="B132" s="24" t="s">
        <v>150</v>
      </c>
      <c r="C132" s="22">
        <v>0.7</v>
      </c>
      <c r="D132" s="23">
        <f t="shared" si="20"/>
        <v>19.6</v>
      </c>
      <c r="E132" s="40">
        <v>676015</v>
      </c>
      <c r="F132" s="21">
        <f t="shared" si="21"/>
        <v>1325</v>
      </c>
      <c r="G132" s="22"/>
      <c r="J132" s="5"/>
      <c r="K132" s="5"/>
    </row>
    <row r="133" s="6" customFormat="1" spans="1:11">
      <c r="A133" s="30"/>
      <c r="B133" s="24" t="s">
        <v>151</v>
      </c>
      <c r="C133" s="22">
        <v>0.7</v>
      </c>
      <c r="D133" s="23">
        <f t="shared" si="20"/>
        <v>19.6</v>
      </c>
      <c r="E133" s="40">
        <v>599340</v>
      </c>
      <c r="F133" s="21">
        <f t="shared" si="21"/>
        <v>1174.7</v>
      </c>
      <c r="G133" s="22"/>
      <c r="J133" s="5"/>
      <c r="K133" s="5"/>
    </row>
    <row r="134" s="6" customFormat="1" spans="1:11">
      <c r="A134" s="30"/>
      <c r="B134" s="24" t="s">
        <v>152</v>
      </c>
      <c r="C134" s="22">
        <v>0.8</v>
      </c>
      <c r="D134" s="23">
        <f t="shared" si="20"/>
        <v>22.4</v>
      </c>
      <c r="E134" s="40">
        <v>752822</v>
      </c>
      <c r="F134" s="21">
        <f t="shared" si="21"/>
        <v>1686.3</v>
      </c>
      <c r="G134" s="22"/>
      <c r="J134" s="5"/>
      <c r="K134" s="5"/>
    </row>
    <row r="135" s="6" customFormat="1" spans="1:11">
      <c r="A135" s="30"/>
      <c r="B135" s="24" t="s">
        <v>153</v>
      </c>
      <c r="C135" s="22">
        <v>0.8</v>
      </c>
      <c r="D135" s="23">
        <f t="shared" si="20"/>
        <v>22.4</v>
      </c>
      <c r="E135" s="40">
        <v>347798</v>
      </c>
      <c r="F135" s="21">
        <f t="shared" si="21"/>
        <v>779.1</v>
      </c>
      <c r="G135" s="22"/>
      <c r="J135" s="5"/>
      <c r="K135" s="5"/>
    </row>
    <row r="136" s="6" customFormat="1" spans="1:11">
      <c r="A136" s="31"/>
      <c r="B136" s="24" t="s">
        <v>154</v>
      </c>
      <c r="C136" s="22">
        <v>0.8</v>
      </c>
      <c r="D136" s="23">
        <f t="shared" si="20"/>
        <v>22.4</v>
      </c>
      <c r="E136" s="40">
        <v>821633</v>
      </c>
      <c r="F136" s="21">
        <f t="shared" si="21"/>
        <v>1840.5</v>
      </c>
      <c r="G136" s="22"/>
      <c r="J136" s="5"/>
      <c r="K136" s="5"/>
    </row>
    <row r="137" s="5" customFormat="1" spans="1:8">
      <c r="A137" s="16" t="s">
        <v>155</v>
      </c>
      <c r="B137" s="17" t="s">
        <v>156</v>
      </c>
      <c r="C137" s="25"/>
      <c r="D137" s="26"/>
      <c r="E137" s="38">
        <f>SUM(E138,E140:E143)</f>
        <v>6377632</v>
      </c>
      <c r="F137" s="18">
        <f>SUM(F138,F140:F143)</f>
        <v>13712.6</v>
      </c>
      <c r="G137" s="41"/>
      <c r="H137" s="6"/>
    </row>
    <row r="138" s="5" customFormat="1" spans="1:8">
      <c r="A138" s="16"/>
      <c r="B138" s="19" t="s">
        <v>157</v>
      </c>
      <c r="C138" s="27"/>
      <c r="D138" s="28"/>
      <c r="E138" s="39">
        <f>SUM(E139:E139)</f>
        <v>440772</v>
      </c>
      <c r="F138" s="20">
        <f>SUM(F139:F139)</f>
        <v>493.7</v>
      </c>
      <c r="G138" s="42"/>
      <c r="H138" s="6"/>
    </row>
    <row r="139" s="6" customFormat="1" spans="1:11">
      <c r="A139" s="16"/>
      <c r="B139" s="21" t="s">
        <v>158</v>
      </c>
      <c r="C139" s="22">
        <v>0.4</v>
      </c>
      <c r="D139" s="23">
        <f t="shared" ref="D139:D143" si="22">C139*28</f>
        <v>11.2</v>
      </c>
      <c r="E139" s="40">
        <v>440772</v>
      </c>
      <c r="F139" s="21">
        <f t="shared" ref="F139:F143" si="23">ROUND(D139*E139/10000,1)</f>
        <v>493.7</v>
      </c>
      <c r="G139" s="22"/>
      <c r="J139" s="5"/>
      <c r="K139" s="5"/>
    </row>
    <row r="140" s="6" customFormat="1" spans="1:11">
      <c r="A140" s="16"/>
      <c r="B140" s="24" t="s">
        <v>159</v>
      </c>
      <c r="C140" s="22">
        <v>0.8</v>
      </c>
      <c r="D140" s="23">
        <f t="shared" si="22"/>
        <v>22.4</v>
      </c>
      <c r="E140" s="40">
        <v>1946148</v>
      </c>
      <c r="F140" s="21">
        <f t="shared" si="23"/>
        <v>4359.4</v>
      </c>
      <c r="G140" s="22"/>
      <c r="J140" s="5"/>
      <c r="K140" s="5"/>
    </row>
    <row r="141" s="6" customFormat="1" spans="1:11">
      <c r="A141" s="16"/>
      <c r="B141" s="24" t="s">
        <v>160</v>
      </c>
      <c r="C141" s="22">
        <v>0.7</v>
      </c>
      <c r="D141" s="23">
        <f t="shared" si="22"/>
        <v>19.6</v>
      </c>
      <c r="E141" s="40">
        <v>284558</v>
      </c>
      <c r="F141" s="21">
        <f t="shared" si="23"/>
        <v>557.7</v>
      </c>
      <c r="G141" s="22"/>
      <c r="J141" s="5"/>
      <c r="K141" s="5"/>
    </row>
    <row r="142" s="6" customFormat="1" spans="1:11">
      <c r="A142" s="16"/>
      <c r="B142" s="24" t="s">
        <v>161</v>
      </c>
      <c r="C142" s="22">
        <v>0.8</v>
      </c>
      <c r="D142" s="23">
        <f t="shared" si="22"/>
        <v>22.4</v>
      </c>
      <c r="E142" s="40">
        <v>1377758</v>
      </c>
      <c r="F142" s="21">
        <f t="shared" si="23"/>
        <v>3086.2</v>
      </c>
      <c r="G142" s="22"/>
      <c r="J142" s="5"/>
      <c r="K142" s="5"/>
    </row>
    <row r="143" s="6" customFormat="1" spans="1:11">
      <c r="A143" s="16"/>
      <c r="B143" s="24" t="s">
        <v>162</v>
      </c>
      <c r="C143" s="22">
        <v>0.8</v>
      </c>
      <c r="D143" s="23">
        <f t="shared" si="22"/>
        <v>22.4</v>
      </c>
      <c r="E143" s="40">
        <v>2328396</v>
      </c>
      <c r="F143" s="21">
        <f t="shared" si="23"/>
        <v>5215.6</v>
      </c>
      <c r="G143" s="22"/>
      <c r="J143" s="5"/>
      <c r="K143" s="5"/>
    </row>
    <row r="144" s="5" customFormat="1" spans="1:8">
      <c r="A144" s="16" t="s">
        <v>163</v>
      </c>
      <c r="B144" s="17" t="s">
        <v>164</v>
      </c>
      <c r="C144" s="25"/>
      <c r="D144" s="26"/>
      <c r="E144" s="38">
        <f>SUM(E145,E147:E158)</f>
        <v>9778363</v>
      </c>
      <c r="F144" s="18">
        <f>SUM(F145,F147:F158)</f>
        <v>21728.5</v>
      </c>
      <c r="G144" s="41"/>
      <c r="H144" s="6"/>
    </row>
    <row r="145" s="5" customFormat="1" spans="1:8">
      <c r="A145" s="16"/>
      <c r="B145" s="19" t="s">
        <v>165</v>
      </c>
      <c r="C145" s="27"/>
      <c r="D145" s="28"/>
      <c r="E145" s="39">
        <f>SUM(E146:E146)</f>
        <v>312437</v>
      </c>
      <c r="F145" s="20">
        <f>SUM(F146:F146)</f>
        <v>524.9</v>
      </c>
      <c r="G145" s="42"/>
      <c r="H145" s="6"/>
    </row>
    <row r="146" s="6" customFormat="1" spans="1:11">
      <c r="A146" s="16"/>
      <c r="B146" s="21" t="s">
        <v>166</v>
      </c>
      <c r="C146" s="22">
        <v>0.6</v>
      </c>
      <c r="D146" s="23">
        <f t="shared" ref="D146:D158" si="24">C146*28</f>
        <v>16.8</v>
      </c>
      <c r="E146" s="40">
        <v>312437</v>
      </c>
      <c r="F146" s="21">
        <f t="shared" ref="F146:F158" si="25">ROUND(D146*E146/10000,1)</f>
        <v>524.9</v>
      </c>
      <c r="G146" s="22"/>
      <c r="J146" s="5"/>
      <c r="K146" s="5"/>
    </row>
    <row r="147" s="6" customFormat="1" spans="1:11">
      <c r="A147" s="16"/>
      <c r="B147" s="24" t="s">
        <v>167</v>
      </c>
      <c r="C147" s="22">
        <v>0.8</v>
      </c>
      <c r="D147" s="23">
        <f t="shared" si="24"/>
        <v>22.4</v>
      </c>
      <c r="E147" s="40">
        <v>1298839</v>
      </c>
      <c r="F147" s="21">
        <f t="shared" si="25"/>
        <v>2909.4</v>
      </c>
      <c r="G147" s="22"/>
      <c r="J147" s="5"/>
      <c r="K147" s="5"/>
    </row>
    <row r="148" s="6" customFormat="1" spans="1:11">
      <c r="A148" s="16"/>
      <c r="B148" s="24" t="s">
        <v>168</v>
      </c>
      <c r="C148" s="22">
        <v>0.8</v>
      </c>
      <c r="D148" s="23">
        <f t="shared" si="24"/>
        <v>22.4</v>
      </c>
      <c r="E148" s="40">
        <v>967937</v>
      </c>
      <c r="F148" s="21">
        <f t="shared" si="25"/>
        <v>2168.2</v>
      </c>
      <c r="G148" s="22"/>
      <c r="J148" s="5"/>
      <c r="K148" s="5"/>
    </row>
    <row r="149" s="6" customFormat="1" spans="1:11">
      <c r="A149" s="16"/>
      <c r="B149" s="24" t="s">
        <v>169</v>
      </c>
      <c r="C149" s="22">
        <v>0.8</v>
      </c>
      <c r="D149" s="23">
        <f t="shared" si="24"/>
        <v>22.4</v>
      </c>
      <c r="E149" s="40">
        <v>1938454</v>
      </c>
      <c r="F149" s="21">
        <f t="shared" si="25"/>
        <v>4342.1</v>
      </c>
      <c r="G149" s="22"/>
      <c r="J149" s="5"/>
      <c r="K149" s="5"/>
    </row>
    <row r="150" s="6" customFormat="1" spans="1:11">
      <c r="A150" s="16"/>
      <c r="B150" s="24" t="s">
        <v>170</v>
      </c>
      <c r="C150" s="22">
        <v>0.8</v>
      </c>
      <c r="D150" s="23">
        <f t="shared" si="24"/>
        <v>22.4</v>
      </c>
      <c r="E150" s="40">
        <v>682661</v>
      </c>
      <c r="F150" s="21">
        <f t="shared" si="25"/>
        <v>1529.2</v>
      </c>
      <c r="G150" s="22"/>
      <c r="J150" s="5"/>
      <c r="K150" s="5"/>
    </row>
    <row r="151" s="6" customFormat="1" spans="1:11">
      <c r="A151" s="16"/>
      <c r="B151" s="24" t="s">
        <v>171</v>
      </c>
      <c r="C151" s="22">
        <v>0.8</v>
      </c>
      <c r="D151" s="23">
        <f t="shared" si="24"/>
        <v>22.4</v>
      </c>
      <c r="E151" s="40">
        <v>517531</v>
      </c>
      <c r="F151" s="21">
        <f t="shared" si="25"/>
        <v>1159.3</v>
      </c>
      <c r="G151" s="22"/>
      <c r="J151" s="5"/>
      <c r="K151" s="5"/>
    </row>
    <row r="152" s="6" customFormat="1" spans="1:11">
      <c r="A152" s="16"/>
      <c r="B152" s="24" t="s">
        <v>172</v>
      </c>
      <c r="C152" s="22">
        <v>0.8</v>
      </c>
      <c r="D152" s="23">
        <f t="shared" si="24"/>
        <v>22.4</v>
      </c>
      <c r="E152" s="40">
        <v>740959</v>
      </c>
      <c r="F152" s="21">
        <f t="shared" si="25"/>
        <v>1659.7</v>
      </c>
      <c r="G152" s="22"/>
      <c r="J152" s="5"/>
      <c r="K152" s="5"/>
    </row>
    <row r="153" s="6" customFormat="1" spans="1:11">
      <c r="A153" s="16"/>
      <c r="B153" s="24" t="s">
        <v>173</v>
      </c>
      <c r="C153" s="22">
        <v>0.8</v>
      </c>
      <c r="D153" s="23">
        <f t="shared" si="24"/>
        <v>22.4</v>
      </c>
      <c r="E153" s="40">
        <v>645279</v>
      </c>
      <c r="F153" s="21">
        <f t="shared" si="25"/>
        <v>1445.4</v>
      </c>
      <c r="G153" s="22"/>
      <c r="J153" s="5"/>
      <c r="K153" s="5"/>
    </row>
    <row r="154" s="6" customFormat="1" spans="1:11">
      <c r="A154" s="16"/>
      <c r="B154" s="24" t="s">
        <v>174</v>
      </c>
      <c r="C154" s="22">
        <v>0.8</v>
      </c>
      <c r="D154" s="23">
        <f t="shared" si="24"/>
        <v>22.4</v>
      </c>
      <c r="E154" s="40">
        <v>972288</v>
      </c>
      <c r="F154" s="21">
        <f t="shared" si="25"/>
        <v>2177.9</v>
      </c>
      <c r="G154" s="22"/>
      <c r="J154" s="5"/>
      <c r="K154" s="5"/>
    </row>
    <row r="155" s="6" customFormat="1" spans="1:11">
      <c r="A155" s="16"/>
      <c r="B155" s="24" t="s">
        <v>175</v>
      </c>
      <c r="C155" s="22">
        <v>0.8</v>
      </c>
      <c r="D155" s="23">
        <f t="shared" si="24"/>
        <v>22.4</v>
      </c>
      <c r="E155" s="40">
        <v>51403</v>
      </c>
      <c r="F155" s="21">
        <f t="shared" si="25"/>
        <v>115.1</v>
      </c>
      <c r="G155" s="22"/>
      <c r="J155" s="5"/>
      <c r="K155" s="5"/>
    </row>
    <row r="156" s="6" customFormat="1" spans="1:11">
      <c r="A156" s="16"/>
      <c r="B156" s="24" t="s">
        <v>176</v>
      </c>
      <c r="C156" s="22">
        <v>0.8</v>
      </c>
      <c r="D156" s="23">
        <f t="shared" si="24"/>
        <v>22.4</v>
      </c>
      <c r="E156" s="40">
        <v>734864</v>
      </c>
      <c r="F156" s="21">
        <f t="shared" si="25"/>
        <v>1646.1</v>
      </c>
      <c r="G156" s="22"/>
      <c r="J156" s="5"/>
      <c r="K156" s="5"/>
    </row>
    <row r="157" s="6" customFormat="1" spans="1:11">
      <c r="A157" s="16"/>
      <c r="B157" s="24" t="s">
        <v>177</v>
      </c>
      <c r="C157" s="22">
        <v>0.8</v>
      </c>
      <c r="D157" s="23">
        <f t="shared" si="24"/>
        <v>22.4</v>
      </c>
      <c r="E157" s="40">
        <v>470051</v>
      </c>
      <c r="F157" s="21">
        <f t="shared" si="25"/>
        <v>1052.9</v>
      </c>
      <c r="G157" s="22"/>
      <c r="J157" s="5"/>
      <c r="K157" s="5"/>
    </row>
    <row r="158" s="6" customFormat="1" spans="1:11">
      <c r="A158" s="16"/>
      <c r="B158" s="24" t="s">
        <v>178</v>
      </c>
      <c r="C158" s="22">
        <v>0.8</v>
      </c>
      <c r="D158" s="23">
        <f t="shared" si="24"/>
        <v>22.4</v>
      </c>
      <c r="E158" s="40">
        <v>445660</v>
      </c>
      <c r="F158" s="21">
        <f t="shared" si="25"/>
        <v>998.3</v>
      </c>
      <c r="G158" s="22"/>
      <c r="J158" s="5"/>
      <c r="K158" s="5"/>
    </row>
    <row r="159" s="5" customFormat="1" spans="1:8">
      <c r="A159" s="10" t="s">
        <v>179</v>
      </c>
      <c r="B159" s="37" t="s">
        <v>180</v>
      </c>
      <c r="C159" s="46"/>
      <c r="D159" s="47"/>
      <c r="E159" s="38">
        <f>SUM(E160:E167)</f>
        <v>4543779</v>
      </c>
      <c r="F159" s="18">
        <f>SUM(F160:F167)</f>
        <v>10178.2</v>
      </c>
      <c r="G159" s="41"/>
      <c r="H159" s="6"/>
    </row>
    <row r="160" s="6" customFormat="1" spans="1:11">
      <c r="A160" s="10"/>
      <c r="B160" s="24" t="s">
        <v>181</v>
      </c>
      <c r="C160" s="22">
        <v>0.8</v>
      </c>
      <c r="D160" s="23">
        <f t="shared" ref="D160:D167" si="26">C160*28</f>
        <v>22.4</v>
      </c>
      <c r="E160" s="40">
        <v>285474</v>
      </c>
      <c r="F160" s="21">
        <f t="shared" ref="F160:F167" si="27">ROUND(D160*E160/10000,1)</f>
        <v>639.5</v>
      </c>
      <c r="G160" s="22"/>
      <c r="J160" s="5"/>
      <c r="K160" s="5"/>
    </row>
    <row r="161" s="6" customFormat="1" spans="1:11">
      <c r="A161" s="10"/>
      <c r="B161" s="24" t="s">
        <v>182</v>
      </c>
      <c r="C161" s="22">
        <v>0.8</v>
      </c>
      <c r="D161" s="23">
        <f t="shared" si="26"/>
        <v>22.4</v>
      </c>
      <c r="E161" s="40">
        <v>509331</v>
      </c>
      <c r="F161" s="21">
        <f t="shared" si="27"/>
        <v>1140.9</v>
      </c>
      <c r="G161" s="22"/>
      <c r="J161" s="5"/>
      <c r="K161" s="5"/>
    </row>
    <row r="162" s="6" customFormat="1" spans="1:11">
      <c r="A162" s="10"/>
      <c r="B162" s="24" t="s">
        <v>183</v>
      </c>
      <c r="C162" s="22">
        <v>0.8</v>
      </c>
      <c r="D162" s="23">
        <f t="shared" si="26"/>
        <v>22.4</v>
      </c>
      <c r="E162" s="40">
        <v>645129</v>
      </c>
      <c r="F162" s="21">
        <f t="shared" si="27"/>
        <v>1445.1</v>
      </c>
      <c r="G162" s="22"/>
      <c r="J162" s="5"/>
      <c r="K162" s="5"/>
    </row>
    <row r="163" s="6" customFormat="1" spans="1:11">
      <c r="A163" s="10"/>
      <c r="B163" s="24" t="s">
        <v>184</v>
      </c>
      <c r="C163" s="22">
        <v>0.8</v>
      </c>
      <c r="D163" s="23">
        <f t="shared" si="26"/>
        <v>22.4</v>
      </c>
      <c r="E163" s="40">
        <v>471534</v>
      </c>
      <c r="F163" s="21">
        <f t="shared" si="27"/>
        <v>1056.2</v>
      </c>
      <c r="G163" s="22"/>
      <c r="J163" s="5"/>
      <c r="K163" s="5"/>
    </row>
    <row r="164" s="6" customFormat="1" spans="1:11">
      <c r="A164" s="10"/>
      <c r="B164" s="24" t="s">
        <v>185</v>
      </c>
      <c r="C164" s="22">
        <v>0.8</v>
      </c>
      <c r="D164" s="23">
        <f t="shared" si="26"/>
        <v>22.4</v>
      </c>
      <c r="E164" s="40">
        <v>539590</v>
      </c>
      <c r="F164" s="21">
        <f t="shared" si="27"/>
        <v>1208.7</v>
      </c>
      <c r="G164" s="22"/>
      <c r="J164" s="5"/>
      <c r="K164" s="5"/>
    </row>
    <row r="165" s="6" customFormat="1" spans="1:11">
      <c r="A165" s="10"/>
      <c r="B165" s="24" t="s">
        <v>186</v>
      </c>
      <c r="C165" s="22">
        <v>0.8</v>
      </c>
      <c r="D165" s="23">
        <f t="shared" si="26"/>
        <v>22.4</v>
      </c>
      <c r="E165" s="40">
        <v>221054</v>
      </c>
      <c r="F165" s="21">
        <f t="shared" si="27"/>
        <v>495.2</v>
      </c>
      <c r="G165" s="22"/>
      <c r="J165" s="5"/>
      <c r="K165" s="5"/>
    </row>
    <row r="166" s="6" customFormat="1" spans="1:11">
      <c r="A166" s="10"/>
      <c r="B166" s="24" t="s">
        <v>187</v>
      </c>
      <c r="C166" s="22">
        <v>0.8</v>
      </c>
      <c r="D166" s="23">
        <f t="shared" si="26"/>
        <v>22.4</v>
      </c>
      <c r="E166" s="40">
        <v>899546</v>
      </c>
      <c r="F166" s="21">
        <f t="shared" si="27"/>
        <v>2015</v>
      </c>
      <c r="G166" s="22"/>
      <c r="J166" s="5"/>
      <c r="K166" s="5"/>
    </row>
    <row r="167" s="6" customFormat="1" spans="1:11">
      <c r="A167" s="10"/>
      <c r="B167" s="24" t="s">
        <v>188</v>
      </c>
      <c r="C167" s="22">
        <v>0.8</v>
      </c>
      <c r="D167" s="23">
        <f t="shared" si="26"/>
        <v>22.4</v>
      </c>
      <c r="E167" s="40">
        <v>972121</v>
      </c>
      <c r="F167" s="21">
        <f t="shared" si="27"/>
        <v>2177.6</v>
      </c>
      <c r="G167" s="22"/>
      <c r="J167" s="5"/>
      <c r="K167" s="5"/>
    </row>
  </sheetData>
  <mergeCells count="19">
    <mergeCell ref="A1:B1"/>
    <mergeCell ref="A2:G2"/>
    <mergeCell ref="A4:B4"/>
    <mergeCell ref="A5:B5"/>
    <mergeCell ref="A6:B6"/>
    <mergeCell ref="A7:A18"/>
    <mergeCell ref="A19:A29"/>
    <mergeCell ref="A30:A37"/>
    <mergeCell ref="A38:A51"/>
    <mergeCell ref="A52:A65"/>
    <mergeCell ref="A66:A79"/>
    <mergeCell ref="A80:A92"/>
    <mergeCell ref="A93:A98"/>
    <mergeCell ref="A99:A107"/>
    <mergeCell ref="A108:A123"/>
    <mergeCell ref="A124:A136"/>
    <mergeCell ref="A137:A143"/>
    <mergeCell ref="A144:A158"/>
    <mergeCell ref="A159:A167"/>
  </mergeCells>
  <pageMargins left="0.708333333333333" right="0.708333333333333" top="0.747916666666667" bottom="0.747916666666667" header="0.314583333333333" footer="0.314583333333333"/>
  <pageSetup paperSize="9" scale="80" fitToHeight="4" orientation="portrait" horizontalDpi="600"/>
  <headerFooter/>
  <rowBreaks count="2" manualBreakCount="2">
    <brk id="51" max="6" man="1"/>
    <brk id="107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省基础养老金2025年预拨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greatwall</cp:lastModifiedBy>
  <dcterms:created xsi:type="dcterms:W3CDTF">2016-08-24T10:28:00Z</dcterms:created>
  <cp:lastPrinted>2020-12-04T07:00:00Z</cp:lastPrinted>
  <dcterms:modified xsi:type="dcterms:W3CDTF">2024-12-26T09:27:51Z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2052-11.8.2.11653</vt:lpwstr>
  </property>
  <property fmtid="{D5CDD505-2E9C-101B-9397-08002B2CF9AE}" pid="3" name="ICV">
    <vt:lpwstr>7C843AED526042EAB0BEE3966E5CCF2A</vt:lpwstr>
  </property>
</Properties>
</file>