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990"/>
  </bookViews>
  <sheets>
    <sheet name="所有数据稿" sheetId="1" r:id="rId1"/>
  </sheets>
  <definedNames>
    <definedName name="_xlnm._FilterDatabase" localSheetId="0" hidden="1">所有数据稿!$A$3:$X$88</definedName>
    <definedName name="_xlnm.Print_Area" localSheetId="0">所有数据稿!$A$2:$Q$88</definedName>
    <definedName name="_xlnm.Print_Titles" localSheetId="0">所有数据稿!$2:$3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X59" i="1" l="1"/>
  <c r="X27" i="1"/>
  <c r="W88" i="1"/>
  <c r="W87" i="1"/>
  <c r="W86" i="1"/>
  <c r="W85" i="1"/>
  <c r="W84" i="1"/>
  <c r="X84" i="1" s="1"/>
  <c r="W83" i="1"/>
  <c r="W82" i="1"/>
  <c r="X82" i="1" s="1"/>
  <c r="W81" i="1"/>
  <c r="X81" i="1" s="1"/>
  <c r="W80" i="1"/>
  <c r="W79" i="1"/>
  <c r="W78" i="1"/>
  <c r="W77" i="1"/>
  <c r="W76" i="1"/>
  <c r="X76" i="1" s="1"/>
  <c r="W75" i="1"/>
  <c r="W74" i="1"/>
  <c r="X74" i="1" s="1"/>
  <c r="W73" i="1"/>
  <c r="X73" i="1" s="1"/>
  <c r="W72" i="1"/>
  <c r="W71" i="1"/>
  <c r="W70" i="1"/>
  <c r="W69" i="1"/>
  <c r="W68" i="1"/>
  <c r="X68" i="1" s="1"/>
  <c r="W67" i="1"/>
  <c r="W66" i="1"/>
  <c r="X66" i="1" s="1"/>
  <c r="W65" i="1"/>
  <c r="X65" i="1" s="1"/>
  <c r="W64" i="1"/>
  <c r="W63" i="1"/>
  <c r="W62" i="1"/>
  <c r="W61" i="1"/>
  <c r="W60" i="1"/>
  <c r="X60" i="1" s="1"/>
  <c r="W59" i="1"/>
  <c r="W58" i="1"/>
  <c r="X58" i="1" s="1"/>
  <c r="W57" i="1"/>
  <c r="X57" i="1" s="1"/>
  <c r="W56" i="1"/>
  <c r="W55" i="1"/>
  <c r="W54" i="1"/>
  <c r="W53" i="1"/>
  <c r="W52" i="1"/>
  <c r="X52" i="1" s="1"/>
  <c r="W51" i="1"/>
  <c r="W50" i="1"/>
  <c r="X50" i="1" s="1"/>
  <c r="W49" i="1"/>
  <c r="W48" i="1"/>
  <c r="W47" i="1"/>
  <c r="W46" i="1"/>
  <c r="W45" i="1"/>
  <c r="W44" i="1"/>
  <c r="X44" i="1" s="1"/>
  <c r="W43" i="1"/>
  <c r="W42" i="1"/>
  <c r="X42" i="1" s="1"/>
  <c r="W41" i="1"/>
  <c r="X41" i="1" s="1"/>
  <c r="W40" i="1"/>
  <c r="W39" i="1"/>
  <c r="W38" i="1"/>
  <c r="W37" i="1"/>
  <c r="W36" i="1"/>
  <c r="X36" i="1" s="1"/>
  <c r="W35" i="1"/>
  <c r="W34" i="1"/>
  <c r="X34" i="1" s="1"/>
  <c r="W33" i="1"/>
  <c r="X33" i="1" s="1"/>
  <c r="W32" i="1"/>
  <c r="W31" i="1"/>
  <c r="W30" i="1"/>
  <c r="W29" i="1"/>
  <c r="W28" i="1"/>
  <c r="X28" i="1" s="1"/>
  <c r="W27" i="1"/>
  <c r="W26" i="1"/>
  <c r="X26" i="1" s="1"/>
  <c r="W25" i="1"/>
  <c r="W24" i="1"/>
  <c r="W23" i="1"/>
  <c r="W22" i="1"/>
  <c r="W21" i="1"/>
  <c r="W20" i="1"/>
  <c r="X20" i="1" s="1"/>
  <c r="W19" i="1"/>
  <c r="W18" i="1"/>
  <c r="X18" i="1" s="1"/>
  <c r="W17" i="1"/>
  <c r="X17" i="1" s="1"/>
  <c r="W16" i="1"/>
  <c r="W15" i="1"/>
  <c r="W14" i="1"/>
  <c r="W13" i="1"/>
  <c r="W12" i="1"/>
  <c r="X12" i="1" s="1"/>
  <c r="W11" i="1"/>
  <c r="W10" i="1"/>
  <c r="X10" i="1" s="1"/>
  <c r="W9" i="1"/>
  <c r="X9" i="1" s="1"/>
  <c r="W8" i="1"/>
  <c r="W7" i="1"/>
  <c r="W6" i="1"/>
  <c r="W5" i="1"/>
  <c r="X29" i="1" l="1"/>
  <c r="X61" i="1"/>
  <c r="X35" i="1"/>
  <c r="X67" i="1"/>
  <c r="X5" i="1"/>
  <c r="X37" i="1"/>
  <c r="X69" i="1"/>
  <c r="X11" i="1"/>
  <c r="X43" i="1"/>
  <c r="X75" i="1"/>
  <c r="X13" i="1"/>
  <c r="X45" i="1"/>
  <c r="X77" i="1"/>
  <c r="X19" i="1"/>
  <c r="X51" i="1"/>
  <c r="X83" i="1"/>
  <c r="X21" i="1"/>
  <c r="X53" i="1"/>
  <c r="X85" i="1"/>
  <c r="X6" i="1"/>
  <c r="X14" i="1"/>
  <c r="X22" i="1"/>
  <c r="X30" i="1"/>
  <c r="X38" i="1"/>
  <c r="X46" i="1"/>
  <c r="X54" i="1"/>
  <c r="X62" i="1"/>
  <c r="X70" i="1"/>
  <c r="X78" i="1"/>
  <c r="X86" i="1"/>
  <c r="X7" i="1"/>
  <c r="X15" i="1"/>
  <c r="X23" i="1"/>
  <c r="X31" i="1"/>
  <c r="X39" i="1"/>
  <c r="X47" i="1"/>
  <c r="X55" i="1"/>
  <c r="X63" i="1"/>
  <c r="X71" i="1"/>
  <c r="X79" i="1"/>
  <c r="X87" i="1"/>
  <c r="X8" i="1"/>
  <c r="X16" i="1"/>
  <c r="X24" i="1"/>
  <c r="X32" i="1"/>
  <c r="X40" i="1"/>
  <c r="X48" i="1"/>
  <c r="X56" i="1"/>
  <c r="X64" i="1"/>
  <c r="X72" i="1"/>
  <c r="X80" i="1"/>
  <c r="X88" i="1"/>
  <c r="X25" i="1"/>
  <c r="X49" i="1"/>
  <c r="J12" i="1"/>
  <c r="J11" i="1"/>
  <c r="J10" i="1"/>
  <c r="J9" i="1"/>
  <c r="J8" i="1"/>
  <c r="J6" i="1"/>
  <c r="J52" i="1" l="1"/>
  <c r="J51" i="1"/>
  <c r="J50" i="1"/>
  <c r="J49" i="1"/>
  <c r="J48" i="1"/>
  <c r="J36" i="1"/>
  <c r="Q35" i="1"/>
  <c r="J35" i="1"/>
  <c r="Q34" i="1"/>
  <c r="J34" i="1"/>
  <c r="Q33" i="1"/>
  <c r="J33" i="1"/>
  <c r="J20" i="1"/>
  <c r="J19" i="1"/>
  <c r="J68" i="1"/>
  <c r="J60" i="1"/>
  <c r="Q60" i="1" s="1"/>
  <c r="J88" i="1"/>
  <c r="J87" i="1"/>
  <c r="Q84" i="1"/>
  <c r="J84" i="1"/>
  <c r="J22" i="1"/>
</calcChain>
</file>

<file path=xl/sharedStrings.xml><?xml version="1.0" encoding="utf-8"?>
<sst xmlns="http://schemas.openxmlformats.org/spreadsheetml/2006/main" count="369" uniqueCount="239">
  <si>
    <t>序号</t>
  </si>
  <si>
    <t>市州</t>
  </si>
  <si>
    <t>县市区</t>
  </si>
  <si>
    <t>企业名称</t>
  </si>
  <si>
    <t>奖补期内稳定吸纳当地建档立卡贫困劳动力工资总额（万元）</t>
  </si>
  <si>
    <t>奖补资金计算时间（奖补期）内财政贡献情况（万元）</t>
  </si>
  <si>
    <t>奖补期内省级财政贡献总额（万元）</t>
  </si>
  <si>
    <t>合计</t>
  </si>
  <si>
    <t>增值税</t>
  </si>
  <si>
    <t>企业      所得税</t>
  </si>
  <si>
    <t>城镇土地 使用税</t>
  </si>
  <si>
    <t>张家界市</t>
  </si>
  <si>
    <t>永定区</t>
  </si>
  <si>
    <t>张家界占生塑胶制品有限公司</t>
  </si>
  <si>
    <t>慈利县</t>
  </si>
  <si>
    <t>张家界金福凯盛鞋业有限公司</t>
  </si>
  <si>
    <t>稳定吸纳当地建档立卡贫困劳动力人数（人）</t>
  </si>
  <si>
    <t>益阳市</t>
  </si>
  <si>
    <t>安化县</t>
  </si>
  <si>
    <t>安化县慧鑫居工艺陶瓷有限公司</t>
  </si>
  <si>
    <t>湖南金雕能源科技有限公司</t>
  </si>
  <si>
    <t>岳阳市</t>
  </si>
  <si>
    <t>平江县</t>
  </si>
  <si>
    <t>平江县惠源云母制品有限公司</t>
  </si>
  <si>
    <t>湖南省美程陶瓷科技有限公司</t>
  </si>
  <si>
    <t>湖南省新化县鑫星电子陶瓷有限责任公司</t>
  </si>
  <si>
    <t>新化县新园电子陶瓷有限公司</t>
  </si>
  <si>
    <t>湖南科舰能源发展有限公司</t>
  </si>
  <si>
    <t>新化县群华陶瓷科技有限公司</t>
  </si>
  <si>
    <t>新化县金康电子有限公司</t>
  </si>
  <si>
    <t>新化县金辉陶瓷科技有限公司</t>
  </si>
  <si>
    <t>湘西州</t>
  </si>
  <si>
    <t>凤凰县</t>
  </si>
  <si>
    <t>湘西自治州三湘印务有限责任公司</t>
  </si>
  <si>
    <t>湘西自治州丰达合金科技有限公司</t>
  </si>
  <si>
    <t>湖南省周生堂生物科技有限公司</t>
  </si>
  <si>
    <t>泸溪县</t>
  </si>
  <si>
    <t>湖南鑫海环保科技有限公司</t>
  </si>
  <si>
    <t>永顺县</t>
  </si>
  <si>
    <t>湘西松柏米业有限责任公司</t>
  </si>
  <si>
    <t>湘西沃康油业科技有限公司</t>
  </si>
  <si>
    <t>保靖县</t>
  </si>
  <si>
    <t>保靖县天和锰业有限责任公司</t>
  </si>
  <si>
    <t>郴州市</t>
  </si>
  <si>
    <t>宜章县</t>
  </si>
  <si>
    <t>宜章吉兴纸业有限公司</t>
  </si>
  <si>
    <t>宜章县顺意玩具有限公司</t>
  </si>
  <si>
    <t>桂东县</t>
  </si>
  <si>
    <t>桂东县玲珑王茶叶开发有限公司</t>
  </si>
  <si>
    <t>湖南盛源药业股份有限公司</t>
  </si>
  <si>
    <t>桂东县湘浙活性炭有限公司</t>
  </si>
  <si>
    <t>湖南贝尔动漫科技有限公司</t>
    <phoneticPr fontId="1" type="noConversion"/>
  </si>
  <si>
    <t>怀化市中三源电子有限公司</t>
    <phoneticPr fontId="1" type="noConversion"/>
  </si>
  <si>
    <t>芷江县</t>
  </si>
  <si>
    <t>湖南芷江和翔鸭业有限公司</t>
  </si>
  <si>
    <t>怀化华晨电子科技有限公司</t>
  </si>
  <si>
    <t>怀化市</t>
    <phoneticPr fontId="7" type="noConversion"/>
  </si>
  <si>
    <t>洪江区</t>
    <phoneticPr fontId="7" type="noConversion"/>
  </si>
  <si>
    <t>怀化市恒裕竹木开发有限公司</t>
    <phoneticPr fontId="7" type="noConversion"/>
  </si>
  <si>
    <t>怀化市</t>
  </si>
  <si>
    <t>会同县</t>
  </si>
  <si>
    <t>会同县峰铧轩服装有限责任公司</t>
  </si>
  <si>
    <t>会同县龙凤皮制品有限责任公司</t>
  </si>
  <si>
    <t>湖南绿地高新农林开发有限公司</t>
  </si>
  <si>
    <t>湖南豪源科技有限公司</t>
  </si>
  <si>
    <t>靖州县</t>
  </si>
  <si>
    <t>靖州鑫兴智能科技有限公司</t>
  </si>
  <si>
    <t>溆浦县民福福利硅砂厂</t>
    <phoneticPr fontId="1" type="noConversion"/>
  </si>
  <si>
    <t>中方县</t>
  </si>
  <si>
    <t>湖南五新模板有限公司</t>
  </si>
  <si>
    <t>2010年9月30号</t>
  </si>
  <si>
    <t>邵阳市</t>
  </si>
  <si>
    <t>隆回县</t>
  </si>
  <si>
    <t>湖南和亚运动用品有限公司</t>
  </si>
  <si>
    <t>绥宁县</t>
  </si>
  <si>
    <t>湖南银山竹业有限公司</t>
  </si>
  <si>
    <t>湖南中集新材料科技有限公司</t>
  </si>
  <si>
    <t>邵阳佰龙竹木有限责任公司</t>
  </si>
  <si>
    <t>新宁县</t>
    <phoneticPr fontId="7" type="noConversion"/>
  </si>
  <si>
    <t>新宁兴雄鞋业有限公司</t>
  </si>
  <si>
    <t>2011年9月23日</t>
    <phoneticPr fontId="7" type="noConversion"/>
  </si>
  <si>
    <t>湖南京东竹业有限公司</t>
    <phoneticPr fontId="7" type="noConversion"/>
  </si>
  <si>
    <t>2015年11月8日</t>
    <phoneticPr fontId="7" type="noConversion"/>
  </si>
  <si>
    <t>新邵县鸿远金属加工有限公司</t>
  </si>
  <si>
    <t>永州市</t>
  </si>
  <si>
    <t>新田县</t>
  </si>
  <si>
    <t>湖南林丰木业有限公司</t>
  </si>
  <si>
    <t>新田县永顺木器制品有限责任公司</t>
  </si>
  <si>
    <t>湖南龙昶机械工程有限公司</t>
  </si>
  <si>
    <t>湖南省和祥润新材料有限公司</t>
  </si>
  <si>
    <t>江华飞信达科技有限公司</t>
  </si>
  <si>
    <t>湖南瑶珍粮油有限公司</t>
  </si>
  <si>
    <t>湖南飞优特电子科技有限公司</t>
  </si>
  <si>
    <t>湖南丰辉电机有限公司</t>
  </si>
  <si>
    <t>江华县</t>
    <phoneticPr fontId="1" type="noConversion"/>
  </si>
  <si>
    <t>江永县</t>
  </si>
  <si>
    <t>湖南蔬益园食品有限公司</t>
  </si>
  <si>
    <t>江永县大众木业有限责任公司</t>
  </si>
  <si>
    <t>江永县青鹤铝业有限公司</t>
  </si>
  <si>
    <t>永州安登利电子有限公司</t>
  </si>
  <si>
    <t>江永县老石头特色农业发展有限责任公司</t>
  </si>
  <si>
    <t>永州市</t>
    <phoneticPr fontId="8" type="noConversion"/>
  </si>
  <si>
    <t>双牌县</t>
    <phoneticPr fontId="8" type="noConversion"/>
  </si>
  <si>
    <t>双牌华瑞科技发展有限公司</t>
    <phoneticPr fontId="8" type="noConversion"/>
  </si>
  <si>
    <t>永州市键特科技有限公司</t>
    <phoneticPr fontId="8" type="noConversion"/>
  </si>
  <si>
    <t>双牌县金蕊实业有限责任公司</t>
    <phoneticPr fontId="8" type="noConversion"/>
  </si>
  <si>
    <t>永州市金山水实业有限公司</t>
    <phoneticPr fontId="8" type="noConversion"/>
  </si>
  <si>
    <t>双牌县</t>
  </si>
  <si>
    <t xml:space="preserve">成立时间（年月日） </t>
    <phoneticPr fontId="1" type="noConversion"/>
  </si>
  <si>
    <t>娄底市</t>
    <phoneticPr fontId="1" type="noConversion"/>
  </si>
  <si>
    <t>怀化市</t>
    <phoneticPr fontId="1" type="noConversion"/>
  </si>
  <si>
    <t>2007年</t>
    <phoneticPr fontId="1" type="noConversion"/>
  </si>
  <si>
    <t>2004年</t>
    <phoneticPr fontId="1" type="noConversion"/>
  </si>
  <si>
    <t>新化县</t>
    <phoneticPr fontId="1" type="noConversion"/>
  </si>
  <si>
    <t>辰溪县</t>
    <phoneticPr fontId="1" type="noConversion"/>
  </si>
  <si>
    <t>麻阳县</t>
    <phoneticPr fontId="1" type="noConversion"/>
  </si>
  <si>
    <t>溆浦县</t>
    <phoneticPr fontId="1" type="noConversion"/>
  </si>
  <si>
    <t>新邵县</t>
    <phoneticPr fontId="1" type="noConversion"/>
  </si>
  <si>
    <t>2013年</t>
    <phoneticPr fontId="1" type="noConversion"/>
  </si>
  <si>
    <t>株洲晶彩电子科技有限公司</t>
  </si>
  <si>
    <t>贵派电器股份有限公司</t>
  </si>
  <si>
    <t>湖南省尚竹家居用品有限公司</t>
  </si>
  <si>
    <t>湖南省杰斯特服饰有限公司</t>
  </si>
  <si>
    <t>茶陵县丽明雅手袋有限责任公司</t>
  </si>
  <si>
    <t>株洲市</t>
    <phoneticPr fontId="1" type="noConversion"/>
  </si>
  <si>
    <t>茶陵县</t>
    <phoneticPr fontId="1" type="noConversion"/>
  </si>
  <si>
    <t>18位社会信用代码</t>
    <phoneticPr fontId="1" type="noConversion"/>
  </si>
  <si>
    <t>湖南东信棉业（茶陵）有限公司</t>
    <phoneticPr fontId="1" type="noConversion"/>
  </si>
  <si>
    <t>914302247459392075</t>
    <phoneticPr fontId="1" type="noConversion"/>
  </si>
  <si>
    <t>91430224570286813B</t>
    <phoneticPr fontId="1" type="noConversion"/>
  </si>
  <si>
    <t>茶陵县强强陶瓷有限公司</t>
    <phoneticPr fontId="1" type="noConversion"/>
  </si>
  <si>
    <t>914302240988276627</t>
    <phoneticPr fontId="1" type="noConversion"/>
  </si>
  <si>
    <t>9143020070725643XT</t>
    <phoneticPr fontId="1" type="noConversion"/>
  </si>
  <si>
    <t>91430224053855870Y</t>
    <phoneticPr fontId="1" type="noConversion"/>
  </si>
  <si>
    <t>91430224MA4QB0KU0L</t>
    <phoneticPr fontId="1" type="noConversion"/>
  </si>
  <si>
    <t>91430224077163588U</t>
    <phoneticPr fontId="1" type="noConversion"/>
  </si>
  <si>
    <t>91430224MA4L1N108J</t>
    <phoneticPr fontId="1" type="noConversion"/>
  </si>
  <si>
    <t>91430524563517978F</t>
    <phoneticPr fontId="1" type="noConversion"/>
  </si>
  <si>
    <t>91430527550700618R</t>
    <phoneticPr fontId="1" type="noConversion"/>
  </si>
  <si>
    <t>湖南省绿洲惠康发展有限公司</t>
    <phoneticPr fontId="1" type="noConversion"/>
  </si>
  <si>
    <t>914305276170221892</t>
    <phoneticPr fontId="1" type="noConversion"/>
  </si>
  <si>
    <t>914305276755991620</t>
    <phoneticPr fontId="1" type="noConversion"/>
  </si>
  <si>
    <t>91430100678047478C</t>
    <phoneticPr fontId="1" type="noConversion"/>
  </si>
  <si>
    <t>914305277722559861</t>
    <phoneticPr fontId="1" type="noConversion"/>
  </si>
  <si>
    <t>91430500580920750H</t>
    <phoneticPr fontId="1" type="noConversion"/>
  </si>
  <si>
    <t>91430528MA4L1QJ002</t>
    <phoneticPr fontId="1" type="noConversion"/>
  </si>
  <si>
    <t>91430522780852174K</t>
    <phoneticPr fontId="1" type="noConversion"/>
  </si>
  <si>
    <t>91430626687405708E</t>
    <phoneticPr fontId="1" type="noConversion"/>
  </si>
  <si>
    <t>91430800329481882D</t>
    <phoneticPr fontId="1" type="noConversion"/>
  </si>
  <si>
    <t>91430800MA4PACPA5U</t>
    <phoneticPr fontId="1" type="noConversion"/>
  </si>
  <si>
    <t>91430923668593555Y</t>
    <phoneticPr fontId="1" type="noConversion"/>
  </si>
  <si>
    <t>91430923MA4PF13787</t>
    <phoneticPr fontId="1" type="noConversion"/>
  </si>
  <si>
    <t>91431022685046094N</t>
    <phoneticPr fontId="1" type="noConversion"/>
  </si>
  <si>
    <t>91431022MA4L2D6Y6K</t>
    <phoneticPr fontId="1" type="noConversion"/>
  </si>
  <si>
    <t>91431027666325098E</t>
    <phoneticPr fontId="1" type="noConversion"/>
  </si>
  <si>
    <t>91431000MA4LKN6C1A</t>
    <phoneticPr fontId="1" type="noConversion"/>
  </si>
  <si>
    <t>91431027668563161D</t>
    <phoneticPr fontId="1" type="noConversion"/>
  </si>
  <si>
    <t>9143112859942188XJ</t>
    <phoneticPr fontId="1" type="noConversion"/>
  </si>
  <si>
    <t>914311286639636769</t>
    <phoneticPr fontId="1" type="noConversion"/>
  </si>
  <si>
    <t>91431128675583654L</t>
    <phoneticPr fontId="1" type="noConversion"/>
  </si>
  <si>
    <t>914311280854116929</t>
    <phoneticPr fontId="1" type="noConversion"/>
  </si>
  <si>
    <t>91431129090468079M</t>
    <phoneticPr fontId="1" type="noConversion"/>
  </si>
  <si>
    <t>91431129MA4M0WP6XC</t>
    <phoneticPr fontId="1" type="noConversion"/>
  </si>
  <si>
    <t>914311296962372910</t>
    <phoneticPr fontId="1" type="noConversion"/>
  </si>
  <si>
    <t>91431129MA4M3HRC7H</t>
    <phoneticPr fontId="1" type="noConversion"/>
  </si>
  <si>
    <t>91431129MA4P8LRG0H</t>
    <phoneticPr fontId="1" type="noConversion"/>
  </si>
  <si>
    <t>91431129320571486F</t>
    <phoneticPr fontId="1" type="noConversion"/>
  </si>
  <si>
    <t>江华九恒数码科技有限公司</t>
    <phoneticPr fontId="1" type="noConversion"/>
  </si>
  <si>
    <t>914311257431666186</t>
    <phoneticPr fontId="1" type="noConversion"/>
  </si>
  <si>
    <t>91431125663969322N</t>
    <phoneticPr fontId="1" type="noConversion"/>
  </si>
  <si>
    <t>91431125MA4PFAFP6N</t>
    <phoneticPr fontId="1" type="noConversion"/>
  </si>
  <si>
    <t>91431125MA4L75T693</t>
    <phoneticPr fontId="1" type="noConversion"/>
  </si>
  <si>
    <t>91431125550714737X</t>
    <phoneticPr fontId="1" type="noConversion"/>
  </si>
  <si>
    <t>91431123578623327W</t>
    <phoneticPr fontId="1" type="noConversion"/>
  </si>
  <si>
    <t>91431100584913937Y</t>
    <phoneticPr fontId="1" type="noConversion"/>
  </si>
  <si>
    <t>91431123680324702D</t>
    <phoneticPr fontId="1" type="noConversion"/>
  </si>
  <si>
    <t>91431123689545261P</t>
    <phoneticPr fontId="1" type="noConversion"/>
  </si>
  <si>
    <t>91431123MA4L232A7N</t>
    <phoneticPr fontId="1" type="noConversion"/>
  </si>
  <si>
    <t>91431123070581496R</t>
    <phoneticPr fontId="1" type="noConversion"/>
  </si>
  <si>
    <t>91431223MA4L2GY39P</t>
    <phoneticPr fontId="1" type="noConversion"/>
  </si>
  <si>
    <t>91431223351691202C</t>
    <phoneticPr fontId="1" type="noConversion"/>
  </si>
  <si>
    <t>9143122809948135XX</t>
    <phoneticPr fontId="1" type="noConversion"/>
  </si>
  <si>
    <t>914312287808771875</t>
    <phoneticPr fontId="1" type="noConversion"/>
  </si>
  <si>
    <t>91431228MA4PNC4783</t>
    <phoneticPr fontId="1" type="noConversion"/>
  </si>
  <si>
    <t>91431200782893666Q</t>
    <phoneticPr fontId="1" type="noConversion"/>
  </si>
  <si>
    <t>914312253384238365</t>
    <phoneticPr fontId="1" type="noConversion"/>
  </si>
  <si>
    <t>914312253447019788</t>
    <phoneticPr fontId="1" type="noConversion"/>
  </si>
  <si>
    <t>91431225MA4LA4666D</t>
    <phoneticPr fontId="1" type="noConversion"/>
  </si>
  <si>
    <t>91431225MA4LGGHE7C</t>
    <phoneticPr fontId="1" type="noConversion"/>
  </si>
  <si>
    <t>91431225MA4LYTR50F</t>
    <phoneticPr fontId="1" type="noConversion"/>
  </si>
  <si>
    <t>91431229MA4LY1DA68</t>
    <phoneticPr fontId="1" type="noConversion"/>
  </si>
  <si>
    <t>湖南利农五倍子产业发展有限公司</t>
    <phoneticPr fontId="1" type="noConversion"/>
  </si>
  <si>
    <t>91431226663959888P</t>
    <phoneticPr fontId="1" type="noConversion"/>
  </si>
  <si>
    <t>914312247225275332</t>
    <phoneticPr fontId="1" type="noConversion"/>
  </si>
  <si>
    <t>91431221561741749A</t>
    <phoneticPr fontId="1" type="noConversion"/>
  </si>
  <si>
    <t>91431322559526804Y</t>
    <phoneticPr fontId="1" type="noConversion"/>
  </si>
  <si>
    <t>91431322187736519P</t>
    <phoneticPr fontId="1" type="noConversion"/>
  </si>
  <si>
    <t>91431322663958412B</t>
    <phoneticPr fontId="1" type="noConversion"/>
  </si>
  <si>
    <t>新化县欧迪特种陶瓷有限公司</t>
    <phoneticPr fontId="1" type="noConversion"/>
  </si>
  <si>
    <t>91431322MA4L5ANF73</t>
    <phoneticPr fontId="1" type="noConversion"/>
  </si>
  <si>
    <t>9143132206820830XA</t>
    <phoneticPr fontId="1" type="noConversion"/>
  </si>
  <si>
    <t>湖南步升取暖科技有限公司</t>
    <phoneticPr fontId="1" type="noConversion"/>
  </si>
  <si>
    <t>91431322572228940U</t>
    <phoneticPr fontId="1" type="noConversion"/>
  </si>
  <si>
    <t>914313220580022951</t>
    <phoneticPr fontId="1" type="noConversion"/>
  </si>
  <si>
    <t>湖南恒远新材料科技发展有限公司</t>
    <phoneticPr fontId="1" type="noConversion"/>
  </si>
  <si>
    <t>91431322MA4L1PDF2F</t>
    <phoneticPr fontId="1" type="noConversion"/>
  </si>
  <si>
    <t>湖南省新化县恒生电子陶瓷有限责任公司</t>
    <phoneticPr fontId="1" type="noConversion"/>
  </si>
  <si>
    <t>914313227607029103</t>
    <phoneticPr fontId="1" type="noConversion"/>
  </si>
  <si>
    <t>91431322MA4LWDX03N</t>
    <phoneticPr fontId="1" type="noConversion"/>
  </si>
  <si>
    <t>91431322064226850A</t>
    <phoneticPr fontId="1" type="noConversion"/>
  </si>
  <si>
    <t>91433100736774164D</t>
    <phoneticPr fontId="1" type="noConversion"/>
  </si>
  <si>
    <t>914331006663351066</t>
    <phoneticPr fontId="1" type="noConversion"/>
  </si>
  <si>
    <t>91433123MA4L54CD4G</t>
    <phoneticPr fontId="1" type="noConversion"/>
  </si>
  <si>
    <t>91433122727969656G</t>
    <phoneticPr fontId="1" type="noConversion"/>
  </si>
  <si>
    <t>914331273294759416</t>
    <phoneticPr fontId="1" type="noConversion"/>
  </si>
  <si>
    <t>91433127325692789X</t>
    <phoneticPr fontId="1" type="noConversion"/>
  </si>
  <si>
    <t>保靖县寰宇陶瓷有限公司</t>
    <phoneticPr fontId="1" type="noConversion"/>
  </si>
  <si>
    <t>914331257767856345</t>
    <phoneticPr fontId="1" type="noConversion"/>
  </si>
  <si>
    <t>91433125MA4L7KUP1F</t>
    <phoneticPr fontId="1" type="noConversion"/>
  </si>
  <si>
    <t>稳定吸纳当地建档立卡贫困劳动力占全部在职职工的比重（%）</t>
    <phoneticPr fontId="1" type="noConversion"/>
  </si>
  <si>
    <t>慈利县融毅麻纺织品有限责任公司</t>
    <phoneticPr fontId="1" type="noConversion"/>
  </si>
  <si>
    <t>91430821782888808G</t>
    <phoneticPr fontId="1" type="noConversion"/>
  </si>
  <si>
    <t>湖南兴祥工艺制品有限公司</t>
    <phoneticPr fontId="1" type="noConversion"/>
  </si>
  <si>
    <t>91431223MA4M3EY56C</t>
    <phoneticPr fontId="1" type="noConversion"/>
  </si>
  <si>
    <t>湖南龙灿生态农业发展有限公司</t>
    <phoneticPr fontId="1" type="noConversion"/>
  </si>
  <si>
    <t>江华瑶族自治县华讯电子科技有限公司</t>
    <phoneticPr fontId="1" type="noConversion"/>
  </si>
  <si>
    <t>湖南贵太太茶油科技股份有限公司</t>
    <phoneticPr fontId="1" type="noConversion"/>
  </si>
  <si>
    <t>永州华茂生物科技有限责任公司</t>
    <phoneticPr fontId="8" type="noConversion"/>
  </si>
  <si>
    <t>双牌县晶华电子有限公司</t>
    <phoneticPr fontId="1" type="noConversion"/>
  </si>
  <si>
    <t>湖南铭艺雕塑艺术有限公司</t>
    <phoneticPr fontId="1" type="noConversion"/>
  </si>
  <si>
    <t>会同县华宝服装织造有限公司</t>
    <phoneticPr fontId="1" type="noConversion"/>
  </si>
  <si>
    <t>增值税核实数</t>
    <phoneticPr fontId="1" type="noConversion"/>
  </si>
  <si>
    <t>企业所得税核实数</t>
    <phoneticPr fontId="1" type="noConversion"/>
  </si>
  <si>
    <t>土地使用税核实数</t>
    <phoneticPr fontId="1" type="noConversion"/>
  </si>
  <si>
    <t>财政贡献核实数</t>
    <phoneticPr fontId="1" type="noConversion"/>
  </si>
  <si>
    <t>工资总额的60%</t>
    <phoneticPr fontId="1" type="noConversion"/>
  </si>
  <si>
    <t>拟奖补金额
（万元）</t>
    <phoneticPr fontId="1" type="noConversion"/>
  </si>
  <si>
    <t>2019年贫困地区工业企业吸纳当地贫困劳动力就业奖补资金拟安排方案</t>
    <phoneticPr fontId="1" type="noConversion"/>
  </si>
  <si>
    <t>总计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</si>
</sst>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0.00_ "/>
    <numFmt numFmtId="178" formatCode="0.00_);[Red]\(0.00\)"/>
  </numFmts>
  <fonts count="1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8"/>
      <name val="方正小标宋_GBK"/>
      <family val="4"/>
      <charset val="134"/>
    </font>
    <font>
      <sz val="10"/>
      <name val="宋体"/>
      <family val="3"/>
      <charset val="134"/>
      <scheme val="major"/>
    </font>
    <font>
      <sz val="9"/>
      <name val="宋体"/>
      <family val="3"/>
      <charset val="134"/>
    </font>
    <font>
      <sz val="9"/>
      <name val="Tahoma"/>
      <family val="2"/>
      <charset val="134"/>
    </font>
    <font>
      <sz val="10"/>
      <color rgb="FF444444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sz val="10.5"/>
      <name val="黑体"/>
      <family val="3"/>
      <charset val="134"/>
    </font>
    <font>
      <sz val="1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center" textRotation="255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 wrapText="1"/>
    </xf>
    <xf numFmtId="177" fontId="11" fillId="0" borderId="4" xfId="0" applyNumberFormat="1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/>
    <xf numFmtId="177" fontId="13" fillId="0" borderId="1" xfId="0" applyNumberFormat="1" applyFont="1" applyFill="1" applyBorder="1" applyAlignment="1"/>
    <xf numFmtId="177" fontId="13" fillId="0" borderId="3" xfId="0" applyNumberFormat="1" applyFont="1" applyFill="1" applyBorder="1" applyAlignment="1"/>
    <xf numFmtId="177" fontId="3" fillId="0" borderId="1" xfId="0" applyNumberFormat="1" applyFont="1" applyFill="1" applyBorder="1" applyAlignment="1">
      <alignment horizontal="center" vertical="center"/>
    </xf>
    <xf numFmtId="177" fontId="1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0" fontId="6" fillId="0" borderId="1" xfId="1" applyNumberFormat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>
      <alignment vertical="center"/>
    </xf>
    <xf numFmtId="10" fontId="4" fillId="0" borderId="0" xfId="0" applyNumberFormat="1" applyFont="1" applyFill="1">
      <alignment vertical="center"/>
    </xf>
    <xf numFmtId="178" fontId="4" fillId="0" borderId="0" xfId="0" applyNumberFormat="1" applyFont="1" applyFill="1">
      <alignment vertical="center"/>
    </xf>
    <xf numFmtId="177" fontId="4" fillId="0" borderId="0" xfId="0" applyNumberFormat="1" applyFont="1" applyFill="1">
      <alignment vertical="center"/>
    </xf>
    <xf numFmtId="177" fontId="14" fillId="0" borderId="0" xfId="0" applyNumberFormat="1" applyFont="1" applyFill="1" applyAlignment="1">
      <alignment horizontal="center" vertical="center"/>
    </xf>
    <xf numFmtId="0" fontId="14" fillId="0" borderId="0" xfId="0" applyFont="1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9"/>
  <sheetViews>
    <sheetView tabSelected="1" workbookViewId="0">
      <pane ySplit="3" topLeftCell="A49" activePane="bottomLeft" state="frozen"/>
      <selection pane="bottomLeft" sqref="A1:X88"/>
    </sheetView>
  </sheetViews>
  <sheetFormatPr defaultColWidth="9" defaultRowHeight="13.5"/>
  <cols>
    <col min="1" max="1" width="4.5" style="63" customWidth="1"/>
    <col min="2" max="2" width="6.875" style="63" customWidth="1"/>
    <col min="3" max="3" width="7.375" style="63" customWidth="1"/>
    <col min="4" max="4" width="19.625" style="2" customWidth="1"/>
    <col min="5" max="5" width="19.625" style="64" customWidth="1"/>
    <col min="6" max="6" width="15.375" style="63" customWidth="1"/>
    <col min="7" max="7" width="10.625" style="2" customWidth="1"/>
    <col min="8" max="8" width="12.5" style="65" customWidth="1"/>
    <col min="9" max="9" width="11.625" style="66" customWidth="1"/>
    <col min="10" max="10" width="10.5" style="63" customWidth="1"/>
    <col min="11" max="11" width="9.625" style="63" customWidth="1"/>
    <col min="12" max="12" width="9.375" style="63" bestFit="1" customWidth="1"/>
    <col min="13" max="13" width="9" style="63" customWidth="1"/>
    <col min="14" max="14" width="9.125" style="63" bestFit="1" customWidth="1"/>
    <col min="15" max="15" width="8.375" style="63" customWidth="1"/>
    <col min="16" max="16" width="9.125" style="63" bestFit="1" customWidth="1"/>
    <col min="17" max="17" width="9.125" style="63" customWidth="1"/>
    <col min="18" max="18" width="9.125" style="63" bestFit="1" customWidth="1"/>
    <col min="19" max="22" width="0" style="2" hidden="1" customWidth="1"/>
    <col min="23" max="23" width="9.125" style="67" bestFit="1" customWidth="1"/>
    <col min="24" max="24" width="14.875" style="69" customWidth="1"/>
    <col min="25" max="16384" width="9" style="2"/>
  </cols>
  <sheetData>
    <row r="1" spans="1:24" ht="57" customHeight="1">
      <c r="A1" s="1" t="s">
        <v>237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11" customFormat="1" ht="45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126</v>
      </c>
      <c r="F2" s="4" t="s">
        <v>108</v>
      </c>
      <c r="G2" s="4" t="s">
        <v>16</v>
      </c>
      <c r="H2" s="6" t="s">
        <v>219</v>
      </c>
      <c r="I2" s="7" t="s">
        <v>4</v>
      </c>
      <c r="J2" s="4" t="s">
        <v>5</v>
      </c>
      <c r="K2" s="4"/>
      <c r="L2" s="4"/>
      <c r="M2" s="4"/>
      <c r="N2" s="4"/>
      <c r="O2" s="4"/>
      <c r="P2" s="4"/>
      <c r="Q2" s="4" t="s">
        <v>6</v>
      </c>
      <c r="R2" s="8" t="s">
        <v>234</v>
      </c>
      <c r="S2" s="9"/>
      <c r="T2" s="10"/>
      <c r="W2" s="12" t="s">
        <v>235</v>
      </c>
      <c r="X2" s="8" t="s">
        <v>236</v>
      </c>
    </row>
    <row r="3" spans="1:24" s="11" customFormat="1" ht="45" customHeight="1">
      <c r="A3" s="3"/>
      <c r="B3" s="4"/>
      <c r="C3" s="4"/>
      <c r="D3" s="4"/>
      <c r="E3" s="5"/>
      <c r="F3" s="4"/>
      <c r="G3" s="4"/>
      <c r="H3" s="6"/>
      <c r="I3" s="7"/>
      <c r="J3" s="13" t="s">
        <v>7</v>
      </c>
      <c r="K3" s="13" t="s">
        <v>8</v>
      </c>
      <c r="L3" s="14" t="s">
        <v>231</v>
      </c>
      <c r="M3" s="13" t="s">
        <v>9</v>
      </c>
      <c r="N3" s="14" t="s">
        <v>232</v>
      </c>
      <c r="O3" s="13" t="s">
        <v>10</v>
      </c>
      <c r="P3" s="14" t="s">
        <v>233</v>
      </c>
      <c r="Q3" s="4"/>
      <c r="R3" s="8"/>
      <c r="S3" s="9" t="s">
        <v>231</v>
      </c>
      <c r="T3" s="9" t="s">
        <v>232</v>
      </c>
      <c r="U3" s="9" t="s">
        <v>233</v>
      </c>
      <c r="V3" s="9" t="s">
        <v>234</v>
      </c>
      <c r="W3" s="12"/>
      <c r="X3" s="8"/>
    </row>
    <row r="4" spans="1:24" s="19" customFormat="1" ht="33" customHeight="1">
      <c r="A4" s="15" t="s">
        <v>238</v>
      </c>
      <c r="B4" s="16"/>
      <c r="C4" s="16"/>
      <c r="D4" s="16"/>
      <c r="E4" s="16"/>
      <c r="F4" s="17"/>
      <c r="G4" s="18">
        <f>SUM(G5:G88)</f>
        <v>2250</v>
      </c>
      <c r="H4" s="18"/>
      <c r="I4" s="18">
        <f t="shared" ref="I4:X4" si="0">SUM(I5:I88)</f>
        <v>8038.9617000000007</v>
      </c>
      <c r="J4" s="18">
        <f t="shared" si="0"/>
        <v>19908.293556000001</v>
      </c>
      <c r="K4" s="18">
        <f t="shared" si="0"/>
        <v>16603.723699999999</v>
      </c>
      <c r="L4" s="18">
        <f t="shared" si="0"/>
        <v>15081.827437000004</v>
      </c>
      <c r="M4" s="18">
        <f t="shared" si="0"/>
        <v>2336.5690000000004</v>
      </c>
      <c r="N4" s="18">
        <f t="shared" si="0"/>
        <v>2202.8602820000001</v>
      </c>
      <c r="O4" s="18">
        <f t="shared" si="0"/>
        <v>766.36</v>
      </c>
      <c r="P4" s="18">
        <f t="shared" si="0"/>
        <v>626.35725899999989</v>
      </c>
      <c r="Q4" s="18">
        <f t="shared" si="0"/>
        <v>2784.7555000000002</v>
      </c>
      <c r="R4" s="18">
        <f t="shared" si="0"/>
        <v>2429.225225185</v>
      </c>
      <c r="S4" s="18">
        <f t="shared" si="0"/>
        <v>15081.827437000004</v>
      </c>
      <c r="T4" s="18">
        <f t="shared" si="0"/>
        <v>2202.8602820000001</v>
      </c>
      <c r="U4" s="18">
        <f t="shared" si="0"/>
        <v>626.35725899999989</v>
      </c>
      <c r="V4" s="18">
        <f t="shared" si="0"/>
        <v>2429.225225185</v>
      </c>
      <c r="W4" s="18">
        <f t="shared" si="0"/>
        <v>4823.3770199999999</v>
      </c>
      <c r="X4" s="18">
        <f t="shared" si="0"/>
        <v>2008.808611355</v>
      </c>
    </row>
    <row r="5" spans="1:24" s="32" customFormat="1" ht="26.1" customHeight="1">
      <c r="A5" s="20">
        <v>1</v>
      </c>
      <c r="B5" s="20" t="s">
        <v>124</v>
      </c>
      <c r="C5" s="20" t="s">
        <v>125</v>
      </c>
      <c r="D5" s="21" t="s">
        <v>127</v>
      </c>
      <c r="E5" s="22" t="s">
        <v>128</v>
      </c>
      <c r="F5" s="23">
        <v>37683</v>
      </c>
      <c r="G5" s="20">
        <v>119</v>
      </c>
      <c r="H5" s="24">
        <v>0.15079999999999999</v>
      </c>
      <c r="I5" s="25">
        <v>453.76</v>
      </c>
      <c r="J5" s="20">
        <v>691.8</v>
      </c>
      <c r="K5" s="20">
        <v>609.4</v>
      </c>
      <c r="L5" s="26">
        <v>634.47102400000006</v>
      </c>
      <c r="M5" s="20">
        <v>0</v>
      </c>
      <c r="N5" s="26">
        <v>0</v>
      </c>
      <c r="O5" s="20">
        <v>82.4</v>
      </c>
      <c r="P5" s="26">
        <v>0</v>
      </c>
      <c r="Q5" s="20">
        <v>100.9</v>
      </c>
      <c r="R5" s="26">
        <v>85.590197860000004</v>
      </c>
      <c r="S5" s="27">
        <v>634.47102400000006</v>
      </c>
      <c r="T5" s="28">
        <v>0</v>
      </c>
      <c r="U5" s="28">
        <v>0</v>
      </c>
      <c r="V5" s="29">
        <v>85.590197860000004</v>
      </c>
      <c r="W5" s="30">
        <f>I5*60%</f>
        <v>272.25599999999997</v>
      </c>
      <c r="X5" s="31">
        <f>MIN(R5,W5)</f>
        <v>85.590197860000004</v>
      </c>
    </row>
    <row r="6" spans="1:24" s="32" customFormat="1" ht="26.1" customHeight="1">
      <c r="A6" s="20">
        <v>2</v>
      </c>
      <c r="B6" s="20" t="s">
        <v>124</v>
      </c>
      <c r="C6" s="20" t="s">
        <v>125</v>
      </c>
      <c r="D6" s="21" t="s">
        <v>119</v>
      </c>
      <c r="E6" s="22" t="s">
        <v>129</v>
      </c>
      <c r="F6" s="23">
        <v>40620</v>
      </c>
      <c r="G6" s="20">
        <v>70</v>
      </c>
      <c r="H6" s="24">
        <v>0.16400000000000001</v>
      </c>
      <c r="I6" s="25">
        <v>246.25</v>
      </c>
      <c r="J6" s="20">
        <f>K6+M6+O6</f>
        <v>451.28000000000003</v>
      </c>
      <c r="K6" s="20">
        <v>437.41</v>
      </c>
      <c r="L6" s="26">
        <v>406.60113000000001</v>
      </c>
      <c r="M6" s="20">
        <v>0</v>
      </c>
      <c r="N6" s="26">
        <v>-0.19390299999999999</v>
      </c>
      <c r="O6" s="20">
        <v>13.87</v>
      </c>
      <c r="P6" s="26">
        <v>13.867559999999999</v>
      </c>
      <c r="Q6" s="20">
        <v>58.84</v>
      </c>
      <c r="R6" s="26">
        <v>55.575978489999997</v>
      </c>
      <c r="S6" s="27">
        <v>406.60113000000001</v>
      </c>
      <c r="T6" s="28">
        <v>-0.19390299999999999</v>
      </c>
      <c r="U6" s="28">
        <v>13.867559999999999</v>
      </c>
      <c r="V6" s="29">
        <v>55.575978489999997</v>
      </c>
      <c r="W6" s="30">
        <f t="shared" ref="W6:W69" si="1">I6*60%</f>
        <v>147.75</v>
      </c>
      <c r="X6" s="31">
        <f t="shared" ref="X6:X69" si="2">MIN(R6,W6)</f>
        <v>55.575978489999997</v>
      </c>
    </row>
    <row r="7" spans="1:24" s="32" customFormat="1" ht="26.1" customHeight="1">
      <c r="A7" s="20">
        <v>3</v>
      </c>
      <c r="B7" s="20" t="s">
        <v>124</v>
      </c>
      <c r="C7" s="20" t="s">
        <v>125</v>
      </c>
      <c r="D7" s="21" t="s">
        <v>130</v>
      </c>
      <c r="E7" s="22" t="s">
        <v>131</v>
      </c>
      <c r="F7" s="23">
        <v>41759</v>
      </c>
      <c r="G7" s="20">
        <v>42</v>
      </c>
      <c r="H7" s="24">
        <v>0.16089999999999999</v>
      </c>
      <c r="I7" s="25">
        <v>163.03</v>
      </c>
      <c r="J7" s="20">
        <v>304.74</v>
      </c>
      <c r="K7" s="20">
        <v>251.44</v>
      </c>
      <c r="L7" s="26">
        <v>244.95744199999999</v>
      </c>
      <c r="M7" s="20">
        <v>0</v>
      </c>
      <c r="N7" s="26">
        <v>0</v>
      </c>
      <c r="O7" s="20">
        <v>53.3</v>
      </c>
      <c r="P7" s="26">
        <v>4.3335999999999997</v>
      </c>
      <c r="Q7" s="20">
        <v>47.42</v>
      </c>
      <c r="R7" s="26">
        <v>42.455430890000002</v>
      </c>
      <c r="S7" s="27">
        <v>244.95744199999999</v>
      </c>
      <c r="T7" s="28">
        <v>0</v>
      </c>
      <c r="U7" s="28">
        <v>4.3335999999999997</v>
      </c>
      <c r="V7" s="29">
        <v>42.455430890000002</v>
      </c>
      <c r="W7" s="30">
        <f t="shared" si="1"/>
        <v>97.817999999999998</v>
      </c>
      <c r="X7" s="31">
        <f t="shared" si="2"/>
        <v>42.455430890000002</v>
      </c>
    </row>
    <row r="8" spans="1:24" s="32" customFormat="1" ht="26.1" customHeight="1">
      <c r="A8" s="20">
        <v>4</v>
      </c>
      <c r="B8" s="20" t="s">
        <v>124</v>
      </c>
      <c r="C8" s="20" t="s">
        <v>125</v>
      </c>
      <c r="D8" s="21" t="s">
        <v>120</v>
      </c>
      <c r="E8" s="22" t="s">
        <v>132</v>
      </c>
      <c r="F8" s="23">
        <v>34866</v>
      </c>
      <c r="G8" s="20">
        <v>22</v>
      </c>
      <c r="H8" s="24">
        <v>0.155</v>
      </c>
      <c r="I8" s="25">
        <v>73.8</v>
      </c>
      <c r="J8" s="20">
        <f>K8+M8+O8</f>
        <v>141.5</v>
      </c>
      <c r="K8" s="20">
        <v>104</v>
      </c>
      <c r="L8" s="26">
        <v>94.706134000000006</v>
      </c>
      <c r="M8" s="20">
        <v>0.9</v>
      </c>
      <c r="N8" s="26">
        <v>-8.0161820000000006</v>
      </c>
      <c r="O8" s="20">
        <v>36.6</v>
      </c>
      <c r="P8" s="26">
        <v>6.0630259999999998</v>
      </c>
      <c r="Q8" s="20">
        <v>24.09</v>
      </c>
      <c r="R8" s="26">
        <v>13.19823746</v>
      </c>
      <c r="S8" s="27">
        <v>94.706134000000006</v>
      </c>
      <c r="T8" s="28">
        <v>-8.0161820000000006</v>
      </c>
      <c r="U8" s="28">
        <v>6.0630259999999998</v>
      </c>
      <c r="V8" s="29">
        <v>13.19823746</v>
      </c>
      <c r="W8" s="30">
        <f t="shared" si="1"/>
        <v>44.279999999999994</v>
      </c>
      <c r="X8" s="31">
        <f t="shared" si="2"/>
        <v>13.19823746</v>
      </c>
    </row>
    <row r="9" spans="1:24" s="32" customFormat="1" ht="26.1" customHeight="1">
      <c r="A9" s="20">
        <v>5</v>
      </c>
      <c r="B9" s="20" t="s">
        <v>124</v>
      </c>
      <c r="C9" s="20" t="s">
        <v>125</v>
      </c>
      <c r="D9" s="21" t="s">
        <v>121</v>
      </c>
      <c r="E9" s="22" t="s">
        <v>133</v>
      </c>
      <c r="F9" s="23">
        <v>41149</v>
      </c>
      <c r="G9" s="33">
        <v>10</v>
      </c>
      <c r="H9" s="34">
        <v>0.153</v>
      </c>
      <c r="I9" s="35">
        <v>38.003900000000002</v>
      </c>
      <c r="J9" s="20">
        <f>K9+M9+O9</f>
        <v>82.42</v>
      </c>
      <c r="K9" s="33">
        <v>64.34</v>
      </c>
      <c r="L9" s="26">
        <v>57.683123000000002</v>
      </c>
      <c r="M9" s="33">
        <v>0</v>
      </c>
      <c r="N9" s="26">
        <v>-0.36591299999999999</v>
      </c>
      <c r="O9" s="33">
        <v>18.079999999999998</v>
      </c>
      <c r="P9" s="26">
        <v>18.079820000000002</v>
      </c>
      <c r="Q9" s="20">
        <v>13.47</v>
      </c>
      <c r="R9" s="26">
        <v>13.402501935</v>
      </c>
      <c r="S9" s="27">
        <v>57.683123000000002</v>
      </c>
      <c r="T9" s="28">
        <v>-0.36591299999999999</v>
      </c>
      <c r="U9" s="28">
        <v>18.079820000000002</v>
      </c>
      <c r="V9" s="29">
        <v>13.402501935</v>
      </c>
      <c r="W9" s="30">
        <f t="shared" si="1"/>
        <v>22.802340000000001</v>
      </c>
      <c r="X9" s="31">
        <f t="shared" si="2"/>
        <v>13.402501935</v>
      </c>
    </row>
    <row r="10" spans="1:24" s="32" customFormat="1" ht="26.1" customHeight="1">
      <c r="A10" s="20">
        <v>6</v>
      </c>
      <c r="B10" s="20" t="s">
        <v>124</v>
      </c>
      <c r="C10" s="20" t="s">
        <v>125</v>
      </c>
      <c r="D10" s="21" t="s">
        <v>122</v>
      </c>
      <c r="E10" s="22" t="s">
        <v>134</v>
      </c>
      <c r="F10" s="23">
        <v>43525</v>
      </c>
      <c r="G10" s="33">
        <v>33</v>
      </c>
      <c r="H10" s="34">
        <v>0.19</v>
      </c>
      <c r="I10" s="35">
        <v>153.6</v>
      </c>
      <c r="J10" s="20">
        <f>K10+M10+O10</f>
        <v>32.9</v>
      </c>
      <c r="K10" s="33">
        <v>32.9</v>
      </c>
      <c r="L10" s="26">
        <v>18.156815999999999</v>
      </c>
      <c r="M10" s="33">
        <v>0</v>
      </c>
      <c r="N10" s="26">
        <v>0</v>
      </c>
      <c r="O10" s="33">
        <v>0</v>
      </c>
      <c r="P10" s="26">
        <v>0</v>
      </c>
      <c r="Q10" s="33">
        <v>4.1100000000000003</v>
      </c>
      <c r="R10" s="26">
        <v>2.41322832</v>
      </c>
      <c r="S10" s="27">
        <v>18.156815999999999</v>
      </c>
      <c r="T10" s="28">
        <v>0</v>
      </c>
      <c r="U10" s="28">
        <v>0</v>
      </c>
      <c r="V10" s="29">
        <v>2.41322832</v>
      </c>
      <c r="W10" s="30">
        <f t="shared" si="1"/>
        <v>92.16</v>
      </c>
      <c r="X10" s="31">
        <f t="shared" si="2"/>
        <v>2.41322832</v>
      </c>
    </row>
    <row r="11" spans="1:24" s="32" customFormat="1" ht="26.1" customHeight="1">
      <c r="A11" s="20">
        <v>7</v>
      </c>
      <c r="B11" s="20" t="s">
        <v>124</v>
      </c>
      <c r="C11" s="20" t="s">
        <v>125</v>
      </c>
      <c r="D11" s="21" t="s">
        <v>123</v>
      </c>
      <c r="E11" s="22" t="s">
        <v>135</v>
      </c>
      <c r="F11" s="23">
        <v>41512</v>
      </c>
      <c r="G11" s="20">
        <v>6</v>
      </c>
      <c r="H11" s="24">
        <v>0.153</v>
      </c>
      <c r="I11" s="25">
        <v>18.8</v>
      </c>
      <c r="J11" s="20">
        <f>K11+M11+O11</f>
        <v>42.099999999999994</v>
      </c>
      <c r="K11" s="20">
        <v>41.8</v>
      </c>
      <c r="L11" s="26">
        <v>42.218420999999999</v>
      </c>
      <c r="M11" s="20">
        <v>0.3</v>
      </c>
      <c r="N11" s="26">
        <v>0.35841299999999998</v>
      </c>
      <c r="O11" s="20">
        <v>0</v>
      </c>
      <c r="P11" s="26">
        <v>0</v>
      </c>
      <c r="Q11" s="33">
        <v>5.26</v>
      </c>
      <c r="R11" s="26">
        <v>5.3230459049999999</v>
      </c>
      <c r="S11" s="27">
        <v>42.218420999999999</v>
      </c>
      <c r="T11" s="28">
        <v>0.35841299999999998</v>
      </c>
      <c r="U11" s="28">
        <v>0</v>
      </c>
      <c r="V11" s="29">
        <v>5.3230459049999999</v>
      </c>
      <c r="W11" s="30">
        <f t="shared" si="1"/>
        <v>11.28</v>
      </c>
      <c r="X11" s="31">
        <f t="shared" si="2"/>
        <v>5.3230459049999999</v>
      </c>
    </row>
    <row r="12" spans="1:24" s="32" customFormat="1" ht="26.1" customHeight="1">
      <c r="A12" s="20">
        <v>8</v>
      </c>
      <c r="B12" s="20" t="s">
        <v>124</v>
      </c>
      <c r="C12" s="20" t="s">
        <v>125</v>
      </c>
      <c r="D12" s="21" t="s">
        <v>224</v>
      </c>
      <c r="E12" s="22" t="s">
        <v>136</v>
      </c>
      <c r="F12" s="23">
        <v>42320</v>
      </c>
      <c r="G12" s="20">
        <v>18</v>
      </c>
      <c r="H12" s="24">
        <v>0.22500000000000001</v>
      </c>
      <c r="I12" s="25">
        <v>39.927999999999997</v>
      </c>
      <c r="J12" s="20">
        <f>K12+M12+O12</f>
        <v>0.19</v>
      </c>
      <c r="K12" s="20">
        <v>0.19</v>
      </c>
      <c r="L12" s="33"/>
      <c r="M12" s="20">
        <v>0</v>
      </c>
      <c r="N12" s="33"/>
      <c r="O12" s="20">
        <v>0</v>
      </c>
      <c r="P12" s="33"/>
      <c r="Q12" s="33">
        <v>2.4E-2</v>
      </c>
      <c r="R12" s="33">
        <v>0</v>
      </c>
      <c r="W12" s="30">
        <f t="shared" si="1"/>
        <v>23.956799999999998</v>
      </c>
      <c r="X12" s="31">
        <f t="shared" si="2"/>
        <v>0</v>
      </c>
    </row>
    <row r="13" spans="1:24" s="39" customFormat="1" ht="26.1" customHeight="1">
      <c r="A13" s="20">
        <v>9</v>
      </c>
      <c r="B13" s="21" t="s">
        <v>71</v>
      </c>
      <c r="C13" s="21" t="s">
        <v>72</v>
      </c>
      <c r="D13" s="20" t="s">
        <v>73</v>
      </c>
      <c r="E13" s="36" t="s">
        <v>137</v>
      </c>
      <c r="F13" s="23">
        <v>40479</v>
      </c>
      <c r="G13" s="21">
        <v>64</v>
      </c>
      <c r="H13" s="37">
        <v>0.17780000000000001</v>
      </c>
      <c r="I13" s="38">
        <v>212.68</v>
      </c>
      <c r="J13" s="21">
        <v>676.95</v>
      </c>
      <c r="K13" s="21">
        <v>628.33000000000004</v>
      </c>
      <c r="L13" s="26">
        <v>627.35831700000006</v>
      </c>
      <c r="M13" s="21">
        <v>40.659999999999997</v>
      </c>
      <c r="N13" s="26">
        <v>39.096952000000002</v>
      </c>
      <c r="O13" s="21">
        <v>7.96</v>
      </c>
      <c r="P13" s="26">
        <v>7.9612800000000004</v>
      </c>
      <c r="Q13" s="21">
        <v>83.42</v>
      </c>
      <c r="R13" s="26">
        <v>86.048994745000002</v>
      </c>
      <c r="S13" s="27">
        <v>627.35831700000006</v>
      </c>
      <c r="T13" s="28">
        <v>39.096952000000002</v>
      </c>
      <c r="U13" s="28">
        <v>7.9612800000000004</v>
      </c>
      <c r="V13" s="29">
        <v>86.048994745000002</v>
      </c>
      <c r="W13" s="30">
        <f t="shared" si="1"/>
        <v>127.608</v>
      </c>
      <c r="X13" s="31">
        <f t="shared" si="2"/>
        <v>86.048994745000002</v>
      </c>
    </row>
    <row r="14" spans="1:24" s="39" customFormat="1" ht="26.1" customHeight="1">
      <c r="A14" s="20">
        <v>10</v>
      </c>
      <c r="B14" s="40" t="s">
        <v>71</v>
      </c>
      <c r="C14" s="40" t="s">
        <v>74</v>
      </c>
      <c r="D14" s="20" t="s">
        <v>75</v>
      </c>
      <c r="E14" s="36" t="s">
        <v>138</v>
      </c>
      <c r="F14" s="23">
        <v>40200</v>
      </c>
      <c r="G14" s="21">
        <v>22</v>
      </c>
      <c r="H14" s="37">
        <v>0.20369999999999999</v>
      </c>
      <c r="I14" s="38">
        <v>73.98</v>
      </c>
      <c r="J14" s="21">
        <v>153.77000000000001</v>
      </c>
      <c r="K14" s="21">
        <v>132.44</v>
      </c>
      <c r="L14" s="26">
        <v>133.34756300000001</v>
      </c>
      <c r="M14" s="21">
        <v>11.98</v>
      </c>
      <c r="N14" s="26">
        <v>11.977356</v>
      </c>
      <c r="O14" s="21">
        <v>9.35</v>
      </c>
      <c r="P14" s="26">
        <v>9.3469990000000003</v>
      </c>
      <c r="Q14" s="21">
        <v>20.81</v>
      </c>
      <c r="R14" s="26">
        <v>20.999827795000002</v>
      </c>
      <c r="S14" s="27">
        <v>133.34756300000001</v>
      </c>
      <c r="T14" s="28">
        <v>11.977356</v>
      </c>
      <c r="U14" s="28">
        <v>9.3469990000000003</v>
      </c>
      <c r="V14" s="29">
        <v>20.999827795000002</v>
      </c>
      <c r="W14" s="30">
        <f t="shared" si="1"/>
        <v>44.387999999999998</v>
      </c>
      <c r="X14" s="31">
        <f t="shared" si="2"/>
        <v>20.999827795000002</v>
      </c>
    </row>
    <row r="15" spans="1:24" s="39" customFormat="1" ht="26.1" customHeight="1">
      <c r="A15" s="20">
        <v>11</v>
      </c>
      <c r="B15" s="40" t="s">
        <v>71</v>
      </c>
      <c r="C15" s="40" t="s">
        <v>74</v>
      </c>
      <c r="D15" s="20" t="s">
        <v>139</v>
      </c>
      <c r="E15" s="36" t="s">
        <v>140</v>
      </c>
      <c r="F15" s="41">
        <v>35977</v>
      </c>
      <c r="G15" s="21">
        <v>39</v>
      </c>
      <c r="H15" s="37">
        <v>0.23780000000000001</v>
      </c>
      <c r="I15" s="38">
        <v>134.62</v>
      </c>
      <c r="J15" s="21">
        <v>265.26</v>
      </c>
      <c r="K15" s="21">
        <v>253.36</v>
      </c>
      <c r="L15" s="26">
        <v>256.29784799999999</v>
      </c>
      <c r="M15" s="21">
        <v>0.96</v>
      </c>
      <c r="N15" s="26">
        <v>1.1680280000000001</v>
      </c>
      <c r="O15" s="21">
        <v>10.94</v>
      </c>
      <c r="P15" s="26">
        <v>10.948712</v>
      </c>
      <c r="Q15" s="21">
        <v>35.07</v>
      </c>
      <c r="R15" s="26">
        <v>35.711037840000003</v>
      </c>
      <c r="S15" s="27">
        <v>256.29784799999999</v>
      </c>
      <c r="T15" s="28">
        <v>1.1680280000000001</v>
      </c>
      <c r="U15" s="28">
        <v>10.948712</v>
      </c>
      <c r="V15" s="29">
        <v>35.711037840000003</v>
      </c>
      <c r="W15" s="30">
        <f t="shared" si="1"/>
        <v>80.772000000000006</v>
      </c>
      <c r="X15" s="31">
        <f t="shared" si="2"/>
        <v>35.711037840000003</v>
      </c>
    </row>
    <row r="16" spans="1:24" s="39" customFormat="1" ht="26.1" customHeight="1">
      <c r="A16" s="20">
        <v>12</v>
      </c>
      <c r="B16" s="40" t="s">
        <v>71</v>
      </c>
      <c r="C16" s="40" t="s">
        <v>74</v>
      </c>
      <c r="D16" s="20" t="s">
        <v>76</v>
      </c>
      <c r="E16" s="36" t="s">
        <v>141</v>
      </c>
      <c r="F16" s="23">
        <v>39645</v>
      </c>
      <c r="G16" s="21">
        <v>31</v>
      </c>
      <c r="H16" s="37">
        <v>0.1938</v>
      </c>
      <c r="I16" s="38">
        <v>158.02000000000001</v>
      </c>
      <c r="J16" s="21">
        <v>633.62</v>
      </c>
      <c r="K16" s="21">
        <v>244.45</v>
      </c>
      <c r="L16" s="26">
        <v>244.45380299999999</v>
      </c>
      <c r="M16" s="21">
        <v>362.5</v>
      </c>
      <c r="N16" s="26">
        <v>362.49510199999997</v>
      </c>
      <c r="O16" s="21">
        <v>26.67</v>
      </c>
      <c r="P16" s="26">
        <v>26.666640000000001</v>
      </c>
      <c r="Q16" s="21">
        <v>82.06</v>
      </c>
      <c r="R16" s="26">
        <v>86.750232475000004</v>
      </c>
      <c r="S16" s="27">
        <v>244.45380299999999</v>
      </c>
      <c r="T16" s="28">
        <v>362.49510199999997</v>
      </c>
      <c r="U16" s="28">
        <v>26.666640000000001</v>
      </c>
      <c r="V16" s="29">
        <v>86.750232475000004</v>
      </c>
      <c r="W16" s="30">
        <f t="shared" si="1"/>
        <v>94.811999999999998</v>
      </c>
      <c r="X16" s="31">
        <f t="shared" si="2"/>
        <v>86.750232475000004</v>
      </c>
    </row>
    <row r="17" spans="1:24" s="39" customFormat="1" ht="26.1" customHeight="1">
      <c r="A17" s="20">
        <v>13</v>
      </c>
      <c r="B17" s="40" t="s">
        <v>71</v>
      </c>
      <c r="C17" s="40" t="s">
        <v>74</v>
      </c>
      <c r="D17" s="20" t="s">
        <v>226</v>
      </c>
      <c r="E17" s="36" t="s">
        <v>142</v>
      </c>
      <c r="F17" s="23">
        <v>39700</v>
      </c>
      <c r="G17" s="21">
        <v>8</v>
      </c>
      <c r="H17" s="37">
        <v>0.2286</v>
      </c>
      <c r="I17" s="38">
        <v>34.14</v>
      </c>
      <c r="J17" s="21">
        <v>406.33</v>
      </c>
      <c r="K17" s="21">
        <v>375.92</v>
      </c>
      <c r="L17" s="26">
        <v>74.672145</v>
      </c>
      <c r="M17" s="21">
        <v>0</v>
      </c>
      <c r="N17" s="26">
        <v>0</v>
      </c>
      <c r="O17" s="21">
        <v>30.41</v>
      </c>
      <c r="P17" s="26">
        <v>30.413584</v>
      </c>
      <c r="Q17" s="21">
        <v>56.11</v>
      </c>
      <c r="R17" s="26">
        <v>18.871694505000001</v>
      </c>
      <c r="S17" s="27">
        <v>74.672145</v>
      </c>
      <c r="T17" s="28">
        <v>0</v>
      </c>
      <c r="U17" s="28">
        <v>30.413584</v>
      </c>
      <c r="V17" s="29">
        <v>18.871694505000001</v>
      </c>
      <c r="W17" s="30">
        <f t="shared" si="1"/>
        <v>20.483999999999998</v>
      </c>
      <c r="X17" s="31">
        <f t="shared" si="2"/>
        <v>18.871694505000001</v>
      </c>
    </row>
    <row r="18" spans="1:24" s="39" customFormat="1" ht="26.1" customHeight="1">
      <c r="A18" s="20">
        <v>14</v>
      </c>
      <c r="B18" s="40" t="s">
        <v>71</v>
      </c>
      <c r="C18" s="40" t="s">
        <v>74</v>
      </c>
      <c r="D18" s="20" t="s">
        <v>77</v>
      </c>
      <c r="E18" s="36" t="s">
        <v>143</v>
      </c>
      <c r="F18" s="41">
        <v>38412</v>
      </c>
      <c r="G18" s="21">
        <v>38</v>
      </c>
      <c r="H18" s="37">
        <v>0.191</v>
      </c>
      <c r="I18" s="38">
        <v>112.4</v>
      </c>
      <c r="J18" s="21">
        <v>506.92</v>
      </c>
      <c r="K18" s="21">
        <v>108.3</v>
      </c>
      <c r="L18" s="26">
        <v>109.102991</v>
      </c>
      <c r="M18" s="21">
        <v>0</v>
      </c>
      <c r="N18" s="26">
        <v>1.6136740000000001</v>
      </c>
      <c r="O18" s="21">
        <v>11.45</v>
      </c>
      <c r="P18" s="26">
        <v>11.501021</v>
      </c>
      <c r="Q18" s="21">
        <v>16.98</v>
      </c>
      <c r="R18" s="26">
        <v>17.834073555</v>
      </c>
      <c r="S18" s="27">
        <v>109.102991</v>
      </c>
      <c r="T18" s="28">
        <v>1.6136740000000001</v>
      </c>
      <c r="U18" s="28">
        <v>11.501021</v>
      </c>
      <c r="V18" s="29">
        <v>17.834073555</v>
      </c>
      <c r="W18" s="30">
        <f t="shared" si="1"/>
        <v>67.44</v>
      </c>
      <c r="X18" s="31">
        <f t="shared" si="2"/>
        <v>17.834073555</v>
      </c>
    </row>
    <row r="19" spans="1:24" s="39" customFormat="1" ht="26.1" customHeight="1">
      <c r="A19" s="20">
        <v>15</v>
      </c>
      <c r="B19" s="40" t="s">
        <v>71</v>
      </c>
      <c r="C19" s="42" t="s">
        <v>78</v>
      </c>
      <c r="D19" s="20" t="s">
        <v>79</v>
      </c>
      <c r="E19" s="36" t="s">
        <v>144</v>
      </c>
      <c r="F19" s="22" t="s">
        <v>80</v>
      </c>
      <c r="G19" s="21">
        <v>63</v>
      </c>
      <c r="H19" s="43">
        <v>0.15</v>
      </c>
      <c r="I19" s="44">
        <v>208</v>
      </c>
      <c r="J19" s="42">
        <f>K19+M19+O19</f>
        <v>369.1</v>
      </c>
      <c r="K19" s="42">
        <v>330</v>
      </c>
      <c r="L19" s="26">
        <v>360.74033200000002</v>
      </c>
      <c r="M19" s="42">
        <v>39.1</v>
      </c>
      <c r="N19" s="26">
        <v>41.722031000000001</v>
      </c>
      <c r="O19" s="42"/>
      <c r="P19" s="26">
        <v>0</v>
      </c>
      <c r="Q19" s="42">
        <v>46</v>
      </c>
      <c r="R19" s="26">
        <v>53.625086179999997</v>
      </c>
      <c r="S19" s="27">
        <v>360.74033200000002</v>
      </c>
      <c r="T19" s="28">
        <v>41.722031000000001</v>
      </c>
      <c r="U19" s="28">
        <v>0</v>
      </c>
      <c r="V19" s="29">
        <v>53.625086179999997</v>
      </c>
      <c r="W19" s="30">
        <f t="shared" si="1"/>
        <v>124.8</v>
      </c>
      <c r="X19" s="31">
        <f t="shared" si="2"/>
        <v>53.625086179999997</v>
      </c>
    </row>
    <row r="20" spans="1:24" s="39" customFormat="1" ht="26.1" customHeight="1">
      <c r="A20" s="20">
        <v>16</v>
      </c>
      <c r="B20" s="40" t="s">
        <v>71</v>
      </c>
      <c r="C20" s="42" t="s">
        <v>78</v>
      </c>
      <c r="D20" s="20" t="s">
        <v>81</v>
      </c>
      <c r="E20" s="36" t="s">
        <v>145</v>
      </c>
      <c r="F20" s="45" t="s">
        <v>82</v>
      </c>
      <c r="G20" s="21">
        <v>20</v>
      </c>
      <c r="H20" s="43">
        <v>0.56000000000000005</v>
      </c>
      <c r="I20" s="44">
        <v>38.659999999999997</v>
      </c>
      <c r="J20" s="42">
        <f>K20+M20+O20</f>
        <v>15.269999999999998</v>
      </c>
      <c r="K20" s="42">
        <v>9.7899999999999991</v>
      </c>
      <c r="L20" s="26">
        <v>12.543723</v>
      </c>
      <c r="M20" s="42">
        <v>3.53</v>
      </c>
      <c r="N20" s="26">
        <v>0</v>
      </c>
      <c r="O20" s="42">
        <v>1.95</v>
      </c>
      <c r="P20" s="26">
        <v>0</v>
      </c>
      <c r="Q20" s="42">
        <v>2.62</v>
      </c>
      <c r="R20" s="26">
        <v>1.567965375</v>
      </c>
      <c r="S20" s="27">
        <v>12.543723</v>
      </c>
      <c r="T20" s="28">
        <v>0</v>
      </c>
      <c r="U20" s="28">
        <v>0</v>
      </c>
      <c r="V20" s="29">
        <v>1.567965375</v>
      </c>
      <c r="W20" s="30">
        <f t="shared" si="1"/>
        <v>23.195999999999998</v>
      </c>
      <c r="X20" s="31">
        <f t="shared" si="2"/>
        <v>1.567965375</v>
      </c>
    </row>
    <row r="21" spans="1:24" s="39" customFormat="1" ht="26.1" customHeight="1">
      <c r="A21" s="20">
        <v>17</v>
      </c>
      <c r="B21" s="40" t="s">
        <v>71</v>
      </c>
      <c r="C21" s="20" t="s">
        <v>117</v>
      </c>
      <c r="D21" s="20" t="s">
        <v>83</v>
      </c>
      <c r="E21" s="36" t="s">
        <v>146</v>
      </c>
      <c r="F21" s="46">
        <v>38624</v>
      </c>
      <c r="G21" s="20">
        <v>11</v>
      </c>
      <c r="H21" s="24">
        <v>0.17</v>
      </c>
      <c r="I21" s="25">
        <v>26.782499999999999</v>
      </c>
      <c r="J21" s="20"/>
      <c r="K21" s="20">
        <v>695.43</v>
      </c>
      <c r="L21" s="26">
        <v>0.56443900000000002</v>
      </c>
      <c r="M21" s="20"/>
      <c r="N21" s="26">
        <v>0.44328499999999998</v>
      </c>
      <c r="O21" s="20"/>
      <c r="P21" s="26">
        <v>0</v>
      </c>
      <c r="Q21" s="47">
        <v>86.93</v>
      </c>
      <c r="R21" s="26">
        <v>0.53829867499999995</v>
      </c>
      <c r="S21" s="27">
        <v>0.56443900000000002</v>
      </c>
      <c r="T21" s="28">
        <v>0.44328499999999998</v>
      </c>
      <c r="U21" s="28">
        <v>0</v>
      </c>
      <c r="V21" s="29">
        <v>0.53829867499999995</v>
      </c>
      <c r="W21" s="30">
        <f t="shared" si="1"/>
        <v>16.069499999999998</v>
      </c>
      <c r="X21" s="31">
        <f t="shared" si="2"/>
        <v>0.53829867499999995</v>
      </c>
    </row>
    <row r="22" spans="1:24" s="39" customFormat="1" ht="26.1" customHeight="1">
      <c r="A22" s="20">
        <v>18</v>
      </c>
      <c r="B22" s="20" t="s">
        <v>21</v>
      </c>
      <c r="C22" s="20" t="s">
        <v>22</v>
      </c>
      <c r="D22" s="20" t="s">
        <v>23</v>
      </c>
      <c r="E22" s="36" t="s">
        <v>147</v>
      </c>
      <c r="F22" s="46">
        <v>39905</v>
      </c>
      <c r="G22" s="20">
        <v>9</v>
      </c>
      <c r="H22" s="24">
        <v>0.17</v>
      </c>
      <c r="I22" s="25">
        <v>41.17</v>
      </c>
      <c r="J22" s="20">
        <f>SUM(K22:O22)</f>
        <v>396.49679900000001</v>
      </c>
      <c r="K22" s="20">
        <v>195.92</v>
      </c>
      <c r="L22" s="26">
        <v>195.916799</v>
      </c>
      <c r="M22" s="20">
        <v>2</v>
      </c>
      <c r="N22" s="26">
        <v>2</v>
      </c>
      <c r="O22" s="20">
        <v>0.66</v>
      </c>
      <c r="P22" s="26">
        <v>0.66100000000000003</v>
      </c>
      <c r="Q22" s="47">
        <v>24.93</v>
      </c>
      <c r="R22" s="26">
        <v>25.629918374999999</v>
      </c>
      <c r="S22" s="27">
        <v>195.916799</v>
      </c>
      <c r="T22" s="28">
        <v>2</v>
      </c>
      <c r="U22" s="28">
        <v>0.66100000000000003</v>
      </c>
      <c r="V22" s="29">
        <v>25.629918374999999</v>
      </c>
      <c r="W22" s="30">
        <f t="shared" si="1"/>
        <v>24.702000000000002</v>
      </c>
      <c r="X22" s="31">
        <f t="shared" si="2"/>
        <v>24.702000000000002</v>
      </c>
    </row>
    <row r="23" spans="1:24" s="48" customFormat="1" ht="26.1" customHeight="1">
      <c r="A23" s="20">
        <v>19</v>
      </c>
      <c r="B23" s="21" t="s">
        <v>11</v>
      </c>
      <c r="C23" s="21" t="s">
        <v>12</v>
      </c>
      <c r="D23" s="20" t="s">
        <v>13</v>
      </c>
      <c r="E23" s="36" t="s">
        <v>148</v>
      </c>
      <c r="F23" s="23">
        <v>42074</v>
      </c>
      <c r="G23" s="21">
        <v>31</v>
      </c>
      <c r="H23" s="37">
        <v>0.28970000000000001</v>
      </c>
      <c r="I23" s="38">
        <v>112.09</v>
      </c>
      <c r="J23" s="21">
        <v>193.17</v>
      </c>
      <c r="K23" s="21">
        <v>183.84</v>
      </c>
      <c r="L23" s="26">
        <v>77.887461999999999</v>
      </c>
      <c r="M23" s="21"/>
      <c r="N23" s="26">
        <v>0</v>
      </c>
      <c r="O23" s="21">
        <v>9.33</v>
      </c>
      <c r="P23" s="26">
        <v>12.761799</v>
      </c>
      <c r="Q23" s="21"/>
      <c r="R23" s="26">
        <v>14.08197245</v>
      </c>
      <c r="S23" s="27">
        <v>77.887461999999999</v>
      </c>
      <c r="T23" s="28">
        <v>0</v>
      </c>
      <c r="U23" s="28">
        <v>12.761799</v>
      </c>
      <c r="V23" s="29">
        <v>14.08197245</v>
      </c>
      <c r="W23" s="30">
        <f t="shared" si="1"/>
        <v>67.254000000000005</v>
      </c>
      <c r="X23" s="31">
        <f t="shared" si="2"/>
        <v>14.08197245</v>
      </c>
    </row>
    <row r="24" spans="1:24" s="54" customFormat="1" ht="26.1" customHeight="1">
      <c r="A24" s="20">
        <v>20</v>
      </c>
      <c r="B24" s="49" t="s">
        <v>11</v>
      </c>
      <c r="C24" s="49" t="s">
        <v>14</v>
      </c>
      <c r="D24" s="20" t="s">
        <v>15</v>
      </c>
      <c r="E24" s="36" t="s">
        <v>149</v>
      </c>
      <c r="F24" s="50">
        <v>43083</v>
      </c>
      <c r="G24" s="49">
        <v>49</v>
      </c>
      <c r="H24" s="51">
        <v>0.16</v>
      </c>
      <c r="I24" s="52">
        <v>143.90289999999999</v>
      </c>
      <c r="J24" s="49"/>
      <c r="K24" s="49"/>
      <c r="L24" s="26">
        <v>95.338532000000001</v>
      </c>
      <c r="M24" s="49"/>
      <c r="N24" s="26">
        <v>0</v>
      </c>
      <c r="O24" s="49"/>
      <c r="P24" s="26">
        <v>0</v>
      </c>
      <c r="Q24" s="53">
        <v>105</v>
      </c>
      <c r="R24" s="26">
        <v>11.982801820000001</v>
      </c>
      <c r="S24" s="27">
        <v>95.338532000000001</v>
      </c>
      <c r="T24" s="28">
        <v>0</v>
      </c>
      <c r="U24" s="28">
        <v>0</v>
      </c>
      <c r="V24" s="29">
        <v>11.982801820000001</v>
      </c>
      <c r="W24" s="30">
        <f t="shared" si="1"/>
        <v>86.341739999999987</v>
      </c>
      <c r="X24" s="31">
        <f t="shared" si="2"/>
        <v>11.982801820000001</v>
      </c>
    </row>
    <row r="25" spans="1:24" s="39" customFormat="1" ht="26.1" customHeight="1">
      <c r="A25" s="20">
        <v>21</v>
      </c>
      <c r="B25" s="49" t="s">
        <v>11</v>
      </c>
      <c r="C25" s="49" t="s">
        <v>14</v>
      </c>
      <c r="D25" s="20" t="s">
        <v>220</v>
      </c>
      <c r="E25" s="36" t="s">
        <v>221</v>
      </c>
      <c r="F25" s="50">
        <v>38737</v>
      </c>
      <c r="G25" s="49">
        <v>6</v>
      </c>
      <c r="H25" s="51">
        <v>0.17</v>
      </c>
      <c r="I25" s="52">
        <v>12.8504</v>
      </c>
      <c r="J25" s="49"/>
      <c r="K25" s="49"/>
      <c r="L25" s="26">
        <v>31.827750999999999</v>
      </c>
      <c r="M25" s="49"/>
      <c r="N25" s="26">
        <v>1.246075</v>
      </c>
      <c r="O25" s="49"/>
      <c r="P25" s="26">
        <v>0</v>
      </c>
      <c r="Q25" s="53">
        <v>33.57</v>
      </c>
      <c r="R25" s="26">
        <v>4.488877875</v>
      </c>
      <c r="S25" s="27">
        <v>31.827750999999999</v>
      </c>
      <c r="T25" s="28">
        <v>1.246075</v>
      </c>
      <c r="U25" s="28">
        <v>0</v>
      </c>
      <c r="V25" s="29">
        <v>4.488877875</v>
      </c>
      <c r="W25" s="30">
        <f t="shared" si="1"/>
        <v>7.7102399999999998</v>
      </c>
      <c r="X25" s="31">
        <f t="shared" si="2"/>
        <v>4.488877875</v>
      </c>
    </row>
    <row r="26" spans="1:24" s="39" customFormat="1" ht="26.1" customHeight="1">
      <c r="A26" s="20">
        <v>22</v>
      </c>
      <c r="B26" s="20" t="s">
        <v>17</v>
      </c>
      <c r="C26" s="20" t="s">
        <v>18</v>
      </c>
      <c r="D26" s="20" t="s">
        <v>19</v>
      </c>
      <c r="E26" s="36" t="s">
        <v>150</v>
      </c>
      <c r="F26" s="55">
        <v>39437</v>
      </c>
      <c r="G26" s="20">
        <v>8</v>
      </c>
      <c r="H26" s="24">
        <v>0.18099999999999999</v>
      </c>
      <c r="I26" s="25">
        <v>26.5</v>
      </c>
      <c r="J26" s="20">
        <v>34</v>
      </c>
      <c r="K26" s="20">
        <v>34</v>
      </c>
      <c r="L26" s="26">
        <v>34.122497000000003</v>
      </c>
      <c r="M26" s="20"/>
      <c r="N26" s="26">
        <v>0</v>
      </c>
      <c r="O26" s="20"/>
      <c r="P26" s="26">
        <v>0</v>
      </c>
      <c r="Q26" s="20">
        <v>4.25</v>
      </c>
      <c r="R26" s="26">
        <v>5.1031561249999999</v>
      </c>
      <c r="S26" s="27">
        <v>34.122497000000003</v>
      </c>
      <c r="T26" s="28">
        <v>0</v>
      </c>
      <c r="U26" s="28">
        <v>0</v>
      </c>
      <c r="V26" s="29">
        <v>5.1031561249999999</v>
      </c>
      <c r="W26" s="30">
        <f t="shared" si="1"/>
        <v>15.899999999999999</v>
      </c>
      <c r="X26" s="31">
        <f t="shared" si="2"/>
        <v>5.1031561249999999</v>
      </c>
    </row>
    <row r="27" spans="1:24" s="39" customFormat="1" ht="26.1" customHeight="1">
      <c r="A27" s="20">
        <v>23</v>
      </c>
      <c r="B27" s="20" t="s">
        <v>17</v>
      </c>
      <c r="C27" s="20" t="s">
        <v>18</v>
      </c>
      <c r="D27" s="20" t="s">
        <v>20</v>
      </c>
      <c r="E27" s="36" t="s">
        <v>151</v>
      </c>
      <c r="F27" s="55">
        <v>43181</v>
      </c>
      <c r="G27" s="20">
        <v>11</v>
      </c>
      <c r="H27" s="24">
        <v>0.36599999999999999</v>
      </c>
      <c r="I27" s="25">
        <v>51.98</v>
      </c>
      <c r="J27" s="20">
        <v>1230.8800000000001</v>
      </c>
      <c r="K27" s="20">
        <v>1218.5</v>
      </c>
      <c r="L27" s="26">
        <v>1154.990497</v>
      </c>
      <c r="M27" s="20">
        <v>0.18</v>
      </c>
      <c r="N27" s="26">
        <v>1.544217</v>
      </c>
      <c r="O27" s="20">
        <v>12.2</v>
      </c>
      <c r="P27" s="26">
        <v>0</v>
      </c>
      <c r="Q27" s="20">
        <v>155.97999999999999</v>
      </c>
      <c r="R27" s="26">
        <v>144.96563316500001</v>
      </c>
      <c r="S27" s="27">
        <v>1154.990497</v>
      </c>
      <c r="T27" s="28">
        <v>1.544217</v>
      </c>
      <c r="U27" s="28">
        <v>0</v>
      </c>
      <c r="V27" s="29">
        <v>144.96563316500001</v>
      </c>
      <c r="W27" s="30">
        <f t="shared" si="1"/>
        <v>31.187999999999995</v>
      </c>
      <c r="X27" s="31">
        <f t="shared" si="2"/>
        <v>31.187999999999995</v>
      </c>
    </row>
    <row r="28" spans="1:24" s="39" customFormat="1" ht="26.1" customHeight="1">
      <c r="A28" s="20">
        <v>24</v>
      </c>
      <c r="B28" s="56" t="s">
        <v>43</v>
      </c>
      <c r="C28" s="56" t="s">
        <v>44</v>
      </c>
      <c r="D28" s="20" t="s">
        <v>45</v>
      </c>
      <c r="E28" s="36" t="s">
        <v>152</v>
      </c>
      <c r="F28" s="45">
        <v>39899</v>
      </c>
      <c r="G28" s="56">
        <v>60</v>
      </c>
      <c r="H28" s="57">
        <v>0.35</v>
      </c>
      <c r="I28" s="58">
        <v>203</v>
      </c>
      <c r="J28" s="56">
        <v>708</v>
      </c>
      <c r="K28" s="56">
        <v>604</v>
      </c>
      <c r="L28" s="26">
        <v>102.773166</v>
      </c>
      <c r="M28" s="56">
        <v>104</v>
      </c>
      <c r="N28" s="26">
        <v>63.340966999999999</v>
      </c>
      <c r="O28" s="56">
        <v>0</v>
      </c>
      <c r="P28" s="26">
        <v>0</v>
      </c>
      <c r="Q28" s="59"/>
      <c r="R28" s="26">
        <v>24.462422650000001</v>
      </c>
      <c r="S28" s="27">
        <v>102.773166</v>
      </c>
      <c r="T28" s="28">
        <v>63.340966999999999</v>
      </c>
      <c r="U28" s="28">
        <v>0</v>
      </c>
      <c r="V28" s="29">
        <v>24.462422650000001</v>
      </c>
      <c r="W28" s="30">
        <f t="shared" si="1"/>
        <v>121.8</v>
      </c>
      <c r="X28" s="31">
        <f t="shared" si="2"/>
        <v>24.462422650000001</v>
      </c>
    </row>
    <row r="29" spans="1:24" s="39" customFormat="1" ht="26.1" customHeight="1">
      <c r="A29" s="20">
        <v>25</v>
      </c>
      <c r="B29" s="56" t="s">
        <v>43</v>
      </c>
      <c r="C29" s="56" t="s">
        <v>44</v>
      </c>
      <c r="D29" s="20" t="s">
        <v>46</v>
      </c>
      <c r="E29" s="36" t="s">
        <v>153</v>
      </c>
      <c r="F29" s="45">
        <v>42367</v>
      </c>
      <c r="G29" s="20">
        <v>33</v>
      </c>
      <c r="H29" s="24">
        <v>0.18</v>
      </c>
      <c r="I29" s="25">
        <v>95.46</v>
      </c>
      <c r="J29" s="56">
        <v>76.78</v>
      </c>
      <c r="K29" s="20">
        <v>76.56</v>
      </c>
      <c r="L29" s="26">
        <v>76.343074000000001</v>
      </c>
      <c r="M29" s="20">
        <v>0.22</v>
      </c>
      <c r="N29" s="26">
        <v>0.393264</v>
      </c>
      <c r="O29" s="20">
        <v>0</v>
      </c>
      <c r="P29" s="26">
        <v>0</v>
      </c>
      <c r="Q29" s="59"/>
      <c r="R29" s="26">
        <v>11.09557461</v>
      </c>
      <c r="S29" s="27">
        <v>76.343074000000001</v>
      </c>
      <c r="T29" s="28">
        <v>0.393264</v>
      </c>
      <c r="U29" s="28">
        <v>0</v>
      </c>
      <c r="V29" s="29">
        <v>11.09557461</v>
      </c>
      <c r="W29" s="30">
        <f t="shared" si="1"/>
        <v>57.275999999999996</v>
      </c>
      <c r="X29" s="31">
        <f t="shared" si="2"/>
        <v>11.09557461</v>
      </c>
    </row>
    <row r="30" spans="1:24" s="39" customFormat="1" ht="26.1" customHeight="1">
      <c r="A30" s="20">
        <v>26</v>
      </c>
      <c r="B30" s="20" t="s">
        <v>43</v>
      </c>
      <c r="C30" s="20" t="s">
        <v>47</v>
      </c>
      <c r="D30" s="20" t="s">
        <v>48</v>
      </c>
      <c r="E30" s="36" t="s">
        <v>154</v>
      </c>
      <c r="F30" s="45">
        <v>39345</v>
      </c>
      <c r="G30" s="20">
        <v>12</v>
      </c>
      <c r="H30" s="24">
        <v>0.19350000000000001</v>
      </c>
      <c r="I30" s="25">
        <v>32.67</v>
      </c>
      <c r="J30" s="20">
        <v>33.86</v>
      </c>
      <c r="K30" s="20">
        <v>33.86</v>
      </c>
      <c r="L30" s="26">
        <v>33.857467</v>
      </c>
      <c r="M30" s="20"/>
      <c r="N30" s="26">
        <v>0</v>
      </c>
      <c r="O30" s="20"/>
      <c r="P30" s="26">
        <v>0</v>
      </c>
      <c r="Q30" s="33"/>
      <c r="R30" s="26">
        <v>5.3430337550000004</v>
      </c>
      <c r="S30" s="27">
        <v>33.857467</v>
      </c>
      <c r="T30" s="28">
        <v>0</v>
      </c>
      <c r="U30" s="28">
        <v>0</v>
      </c>
      <c r="V30" s="29">
        <v>5.3430337550000004</v>
      </c>
      <c r="W30" s="30">
        <f t="shared" si="1"/>
        <v>19.602</v>
      </c>
      <c r="X30" s="31">
        <f t="shared" si="2"/>
        <v>5.3430337550000004</v>
      </c>
    </row>
    <row r="31" spans="1:24" s="39" customFormat="1" ht="26.1" customHeight="1">
      <c r="A31" s="20">
        <v>27</v>
      </c>
      <c r="B31" s="20" t="s">
        <v>43</v>
      </c>
      <c r="C31" s="20" t="s">
        <v>47</v>
      </c>
      <c r="D31" s="20" t="s">
        <v>49</v>
      </c>
      <c r="E31" s="36" t="s">
        <v>155</v>
      </c>
      <c r="F31" s="45">
        <v>42845</v>
      </c>
      <c r="G31" s="20">
        <v>30</v>
      </c>
      <c r="H31" s="24">
        <v>0.55000000000000004</v>
      </c>
      <c r="I31" s="25">
        <v>42.814</v>
      </c>
      <c r="J31" s="20"/>
      <c r="K31" s="20"/>
      <c r="L31" s="42"/>
      <c r="M31" s="20"/>
      <c r="N31" s="42"/>
      <c r="O31" s="20"/>
      <c r="P31" s="42"/>
      <c r="Q31" s="20"/>
      <c r="R31" s="42">
        <v>0</v>
      </c>
      <c r="W31" s="30">
        <f t="shared" si="1"/>
        <v>25.688399999999998</v>
      </c>
      <c r="X31" s="31">
        <f t="shared" si="2"/>
        <v>0</v>
      </c>
    </row>
    <row r="32" spans="1:24" s="39" customFormat="1" ht="26.1" customHeight="1">
      <c r="A32" s="20">
        <v>28</v>
      </c>
      <c r="B32" s="20" t="s">
        <v>43</v>
      </c>
      <c r="C32" s="20" t="s">
        <v>47</v>
      </c>
      <c r="D32" s="20" t="s">
        <v>50</v>
      </c>
      <c r="E32" s="36" t="s">
        <v>156</v>
      </c>
      <c r="F32" s="45">
        <v>39400</v>
      </c>
      <c r="G32" s="20">
        <v>8</v>
      </c>
      <c r="H32" s="24">
        <v>0.21049999999999999</v>
      </c>
      <c r="I32" s="25">
        <v>41.72</v>
      </c>
      <c r="J32" s="20">
        <v>79.010000000000005</v>
      </c>
      <c r="K32" s="20">
        <v>74.75</v>
      </c>
      <c r="L32" s="26">
        <v>20.112659000000001</v>
      </c>
      <c r="M32" s="20">
        <v>4.26</v>
      </c>
      <c r="N32" s="26">
        <v>3.0629659999999999</v>
      </c>
      <c r="O32" s="20"/>
      <c r="P32" s="26">
        <v>0</v>
      </c>
      <c r="Q32" s="20">
        <v>37.380000000000003</v>
      </c>
      <c r="R32" s="26">
        <v>4.2575190950000001</v>
      </c>
      <c r="S32" s="27">
        <v>20.112659000000001</v>
      </c>
      <c r="T32" s="28">
        <v>3.0629659999999999</v>
      </c>
      <c r="U32" s="28">
        <v>0</v>
      </c>
      <c r="V32" s="29">
        <v>4.2575190950000001</v>
      </c>
      <c r="W32" s="30">
        <f t="shared" si="1"/>
        <v>25.032</v>
      </c>
      <c r="X32" s="31">
        <f t="shared" si="2"/>
        <v>4.2575190950000001</v>
      </c>
    </row>
    <row r="33" spans="1:24" s="39" customFormat="1" ht="26.1" customHeight="1">
      <c r="A33" s="20">
        <v>29</v>
      </c>
      <c r="B33" s="20" t="s">
        <v>84</v>
      </c>
      <c r="C33" s="20" t="s">
        <v>85</v>
      </c>
      <c r="D33" s="20" t="s">
        <v>86</v>
      </c>
      <c r="E33" s="36" t="s">
        <v>157</v>
      </c>
      <c r="F33" s="55">
        <v>41101</v>
      </c>
      <c r="G33" s="20">
        <v>15</v>
      </c>
      <c r="H33" s="24">
        <v>0.1515</v>
      </c>
      <c r="I33" s="25">
        <v>57.57</v>
      </c>
      <c r="J33" s="20">
        <f>K33+M33+O33</f>
        <v>97.11</v>
      </c>
      <c r="K33" s="20">
        <v>90.94</v>
      </c>
      <c r="L33" s="26">
        <v>90.938636000000002</v>
      </c>
      <c r="M33" s="20">
        <v>0</v>
      </c>
      <c r="N33" s="26">
        <v>0</v>
      </c>
      <c r="O33" s="20">
        <v>6.17</v>
      </c>
      <c r="P33" s="26">
        <v>6.1669999999999998</v>
      </c>
      <c r="Q33" s="20">
        <f>11.37+1.85</f>
        <v>13.219999999999999</v>
      </c>
      <c r="R33" s="26">
        <v>13.4054188</v>
      </c>
      <c r="S33" s="27">
        <v>90.938636000000002</v>
      </c>
      <c r="T33" s="28">
        <v>0</v>
      </c>
      <c r="U33" s="28">
        <v>6.1669999999999998</v>
      </c>
      <c r="V33" s="29">
        <v>13.4054188</v>
      </c>
      <c r="W33" s="30">
        <f t="shared" si="1"/>
        <v>34.542000000000002</v>
      </c>
      <c r="X33" s="31">
        <f t="shared" si="2"/>
        <v>13.4054188</v>
      </c>
    </row>
    <row r="34" spans="1:24" s="39" customFormat="1" ht="26.1" customHeight="1">
      <c r="A34" s="20">
        <v>30</v>
      </c>
      <c r="B34" s="20" t="s">
        <v>84</v>
      </c>
      <c r="C34" s="20" t="s">
        <v>85</v>
      </c>
      <c r="D34" s="20" t="s">
        <v>87</v>
      </c>
      <c r="E34" s="36" t="s">
        <v>158</v>
      </c>
      <c r="F34" s="55">
        <v>39272</v>
      </c>
      <c r="G34" s="20">
        <v>13</v>
      </c>
      <c r="H34" s="24">
        <v>0.38</v>
      </c>
      <c r="I34" s="25">
        <v>64.849999999999994</v>
      </c>
      <c r="J34" s="20">
        <f>K34+M34+O34</f>
        <v>137.44999999999999</v>
      </c>
      <c r="K34" s="20">
        <v>136.44999999999999</v>
      </c>
      <c r="L34" s="26">
        <v>136.45144400000001</v>
      </c>
      <c r="M34" s="20">
        <v>0</v>
      </c>
      <c r="N34" s="26">
        <v>0</v>
      </c>
      <c r="O34" s="20">
        <v>1</v>
      </c>
      <c r="P34" s="26">
        <v>1</v>
      </c>
      <c r="Q34" s="20">
        <f>17.06+0.3</f>
        <v>17.36</v>
      </c>
      <c r="R34" s="26">
        <v>17.356430499999998</v>
      </c>
      <c r="S34" s="27">
        <v>136.45144400000001</v>
      </c>
      <c r="T34" s="28">
        <v>0</v>
      </c>
      <c r="U34" s="28">
        <v>1</v>
      </c>
      <c r="V34" s="29">
        <v>17.356430499999998</v>
      </c>
      <c r="W34" s="30">
        <f t="shared" si="1"/>
        <v>38.909999999999997</v>
      </c>
      <c r="X34" s="31">
        <f t="shared" si="2"/>
        <v>17.356430499999998</v>
      </c>
    </row>
    <row r="35" spans="1:24" s="39" customFormat="1" ht="26.1" customHeight="1">
      <c r="A35" s="20">
        <v>31</v>
      </c>
      <c r="B35" s="20" t="s">
        <v>84</v>
      </c>
      <c r="C35" s="20" t="s">
        <v>85</v>
      </c>
      <c r="D35" s="20" t="s">
        <v>88</v>
      </c>
      <c r="E35" s="36" t="s">
        <v>159</v>
      </c>
      <c r="F35" s="55">
        <v>39611</v>
      </c>
      <c r="G35" s="20">
        <v>18</v>
      </c>
      <c r="H35" s="24">
        <v>0.20899999999999999</v>
      </c>
      <c r="I35" s="25">
        <v>87.71</v>
      </c>
      <c r="J35" s="20">
        <f>K35+M35+O35</f>
        <v>26.74</v>
      </c>
      <c r="K35" s="20">
        <v>20.88</v>
      </c>
      <c r="L35" s="26">
        <v>0</v>
      </c>
      <c r="M35" s="20">
        <v>0</v>
      </c>
      <c r="N35" s="26">
        <v>0</v>
      </c>
      <c r="O35" s="20">
        <v>5.86</v>
      </c>
      <c r="P35" s="26">
        <v>5.8815220000000004</v>
      </c>
      <c r="Q35" s="20">
        <f>2.61+1.76</f>
        <v>4.37</v>
      </c>
      <c r="R35" s="26">
        <v>1.9144566000000001</v>
      </c>
      <c r="S35" s="27">
        <v>0</v>
      </c>
      <c r="T35" s="28">
        <v>0</v>
      </c>
      <c r="U35" s="28">
        <v>5.8815220000000004</v>
      </c>
      <c r="V35" s="29">
        <v>1.9144566000000001</v>
      </c>
      <c r="W35" s="30">
        <f t="shared" si="1"/>
        <v>52.625999999999998</v>
      </c>
      <c r="X35" s="31">
        <f t="shared" si="2"/>
        <v>1.9144566000000001</v>
      </c>
    </row>
    <row r="36" spans="1:24" s="39" customFormat="1" ht="26.1" customHeight="1">
      <c r="A36" s="20">
        <v>32</v>
      </c>
      <c r="B36" s="20" t="s">
        <v>84</v>
      </c>
      <c r="C36" s="20" t="s">
        <v>85</v>
      </c>
      <c r="D36" s="20" t="s">
        <v>89</v>
      </c>
      <c r="E36" s="36" t="s">
        <v>160</v>
      </c>
      <c r="F36" s="55">
        <v>41617</v>
      </c>
      <c r="G36" s="20">
        <v>11</v>
      </c>
      <c r="H36" s="24">
        <v>0.15490000000000001</v>
      </c>
      <c r="I36" s="25">
        <v>51</v>
      </c>
      <c r="J36" s="20">
        <f>K36+M36+O36</f>
        <v>272.36</v>
      </c>
      <c r="K36" s="20">
        <v>245.36</v>
      </c>
      <c r="L36" s="26">
        <v>222.91738100000001</v>
      </c>
      <c r="M36" s="20">
        <v>24</v>
      </c>
      <c r="N36" s="26">
        <v>-10.081956999999999</v>
      </c>
      <c r="O36" s="20">
        <v>3</v>
      </c>
      <c r="P36" s="26">
        <v>2.8</v>
      </c>
      <c r="Q36" s="20">
        <v>34.450000000000003</v>
      </c>
      <c r="R36" s="26">
        <v>29.533826375</v>
      </c>
      <c r="S36" s="27">
        <v>222.91738100000001</v>
      </c>
      <c r="T36" s="28">
        <v>-10.081956999999999</v>
      </c>
      <c r="U36" s="28">
        <v>2.8</v>
      </c>
      <c r="V36" s="29">
        <v>29.533826375</v>
      </c>
      <c r="W36" s="30">
        <f t="shared" si="1"/>
        <v>30.599999999999998</v>
      </c>
      <c r="X36" s="31">
        <f t="shared" si="2"/>
        <v>29.533826375</v>
      </c>
    </row>
    <row r="37" spans="1:24" s="39" customFormat="1" ht="26.1" customHeight="1">
      <c r="A37" s="20">
        <v>33</v>
      </c>
      <c r="B37" s="33" t="s">
        <v>84</v>
      </c>
      <c r="C37" s="42" t="s">
        <v>94</v>
      </c>
      <c r="D37" s="20" t="s">
        <v>167</v>
      </c>
      <c r="E37" s="36" t="s">
        <v>161</v>
      </c>
      <c r="F37" s="60">
        <v>41646</v>
      </c>
      <c r="G37" s="33">
        <v>87</v>
      </c>
      <c r="H37" s="34">
        <v>0.2175</v>
      </c>
      <c r="I37" s="35">
        <v>471.27</v>
      </c>
      <c r="J37" s="33">
        <v>2381.7800000000002</v>
      </c>
      <c r="K37" s="33">
        <v>1421.56</v>
      </c>
      <c r="L37" s="26">
        <v>1563.1446539999999</v>
      </c>
      <c r="M37" s="33">
        <v>926.83</v>
      </c>
      <c r="N37" s="26">
        <v>926.83228099999997</v>
      </c>
      <c r="O37" s="33">
        <v>33.39</v>
      </c>
      <c r="P37" s="26">
        <v>33.391027999999999</v>
      </c>
      <c r="Q37" s="33">
        <v>298.27</v>
      </c>
      <c r="R37" s="26">
        <v>335.95105431000002</v>
      </c>
      <c r="S37" s="27">
        <v>1563.1446539999999</v>
      </c>
      <c r="T37" s="28">
        <v>926.83228099999997</v>
      </c>
      <c r="U37" s="28">
        <v>33.391027999999999</v>
      </c>
      <c r="V37" s="29">
        <v>335.95105431000002</v>
      </c>
      <c r="W37" s="30">
        <f t="shared" si="1"/>
        <v>282.762</v>
      </c>
      <c r="X37" s="31">
        <f t="shared" si="2"/>
        <v>282.762</v>
      </c>
    </row>
    <row r="38" spans="1:24" s="39" customFormat="1" ht="26.1" customHeight="1">
      <c r="A38" s="20">
        <v>34</v>
      </c>
      <c r="B38" s="33" t="s">
        <v>84</v>
      </c>
      <c r="C38" s="42" t="s">
        <v>94</v>
      </c>
      <c r="D38" s="20" t="s">
        <v>90</v>
      </c>
      <c r="E38" s="36" t="s">
        <v>162</v>
      </c>
      <c r="F38" s="60">
        <v>42961</v>
      </c>
      <c r="G38" s="33">
        <v>29</v>
      </c>
      <c r="H38" s="34">
        <v>0.23800000000000002</v>
      </c>
      <c r="I38" s="35">
        <v>107.09</v>
      </c>
      <c r="J38" s="33">
        <v>258.10000000000002</v>
      </c>
      <c r="K38" s="33">
        <v>206.89</v>
      </c>
      <c r="L38" s="26">
        <v>206.89667800000001</v>
      </c>
      <c r="M38" s="33">
        <v>51.21</v>
      </c>
      <c r="N38" s="26">
        <v>92.869568999999998</v>
      </c>
      <c r="O38" s="33">
        <v>0</v>
      </c>
      <c r="P38" s="26">
        <v>0</v>
      </c>
      <c r="Q38" s="33">
        <v>32</v>
      </c>
      <c r="R38" s="26">
        <v>37.385924750000001</v>
      </c>
      <c r="S38" s="27">
        <v>206.89667800000001</v>
      </c>
      <c r="T38" s="28">
        <v>92.869568999999998</v>
      </c>
      <c r="U38" s="28">
        <v>0</v>
      </c>
      <c r="V38" s="29">
        <v>37.385924750000001</v>
      </c>
      <c r="W38" s="30">
        <f t="shared" si="1"/>
        <v>64.254000000000005</v>
      </c>
      <c r="X38" s="31">
        <f t="shared" si="2"/>
        <v>37.385924750000001</v>
      </c>
    </row>
    <row r="39" spans="1:24" s="39" customFormat="1" ht="26.1" customHeight="1">
      <c r="A39" s="20">
        <v>35</v>
      </c>
      <c r="B39" s="33" t="s">
        <v>84</v>
      </c>
      <c r="C39" s="42" t="s">
        <v>94</v>
      </c>
      <c r="D39" s="20" t="s">
        <v>91</v>
      </c>
      <c r="E39" s="36" t="s">
        <v>163</v>
      </c>
      <c r="F39" s="60">
        <v>40137</v>
      </c>
      <c r="G39" s="33">
        <v>6</v>
      </c>
      <c r="H39" s="34">
        <v>0.17100000000000001</v>
      </c>
      <c r="I39" s="35">
        <v>26.34</v>
      </c>
      <c r="J39" s="33">
        <v>77.22</v>
      </c>
      <c r="K39" s="33">
        <v>55.16</v>
      </c>
      <c r="L39" s="26">
        <v>56.979689999999998</v>
      </c>
      <c r="M39" s="33">
        <v>22.06</v>
      </c>
      <c r="N39" s="26">
        <v>22.0625</v>
      </c>
      <c r="O39" s="33">
        <v>0</v>
      </c>
      <c r="P39" s="26">
        <v>0</v>
      </c>
      <c r="Q39" s="33">
        <v>9.5299999999999994</v>
      </c>
      <c r="R39" s="26">
        <v>9.78412857</v>
      </c>
      <c r="S39" s="27">
        <v>56.979689999999998</v>
      </c>
      <c r="T39" s="28">
        <v>22.0625</v>
      </c>
      <c r="U39" s="28">
        <v>0</v>
      </c>
      <c r="V39" s="29">
        <v>9.78412857</v>
      </c>
      <c r="W39" s="30">
        <f t="shared" si="1"/>
        <v>15.803999999999998</v>
      </c>
      <c r="X39" s="31">
        <f t="shared" si="2"/>
        <v>9.78412857</v>
      </c>
    </row>
    <row r="40" spans="1:24" s="39" customFormat="1" ht="26.1" customHeight="1">
      <c r="A40" s="20">
        <v>36</v>
      </c>
      <c r="B40" s="33" t="s">
        <v>84</v>
      </c>
      <c r="C40" s="42" t="s">
        <v>94</v>
      </c>
      <c r="D40" s="20" t="s">
        <v>92</v>
      </c>
      <c r="E40" s="36" t="s">
        <v>164</v>
      </c>
      <c r="F40" s="60">
        <v>42986</v>
      </c>
      <c r="G40" s="33">
        <v>30</v>
      </c>
      <c r="H40" s="34">
        <v>0.1875</v>
      </c>
      <c r="I40" s="35">
        <v>125.17</v>
      </c>
      <c r="J40" s="33">
        <v>31.53</v>
      </c>
      <c r="K40" s="33">
        <v>31.53</v>
      </c>
      <c r="L40" s="26">
        <v>95.621668</v>
      </c>
      <c r="M40" s="33">
        <v>0</v>
      </c>
      <c r="N40" s="26">
        <v>0</v>
      </c>
      <c r="O40" s="33">
        <v>0</v>
      </c>
      <c r="P40" s="26">
        <v>0</v>
      </c>
      <c r="Q40" s="33">
        <v>3.94</v>
      </c>
      <c r="R40" s="26">
        <v>12.046420700000001</v>
      </c>
      <c r="S40" s="27">
        <v>95.621668</v>
      </c>
      <c r="T40" s="28">
        <v>0</v>
      </c>
      <c r="U40" s="28">
        <v>0</v>
      </c>
      <c r="V40" s="29">
        <v>12.046420700000001</v>
      </c>
      <c r="W40" s="30">
        <f t="shared" si="1"/>
        <v>75.102000000000004</v>
      </c>
      <c r="X40" s="31">
        <f t="shared" si="2"/>
        <v>12.046420700000001</v>
      </c>
    </row>
    <row r="41" spans="1:24" s="39" customFormat="1" ht="26.1" customHeight="1">
      <c r="A41" s="20">
        <v>37</v>
      </c>
      <c r="B41" s="33" t="s">
        <v>84</v>
      </c>
      <c r="C41" s="42" t="s">
        <v>94</v>
      </c>
      <c r="D41" s="20" t="s">
        <v>93</v>
      </c>
      <c r="E41" s="36" t="s">
        <v>165</v>
      </c>
      <c r="F41" s="60">
        <v>43055</v>
      </c>
      <c r="G41" s="33">
        <v>21</v>
      </c>
      <c r="H41" s="34">
        <v>0.159</v>
      </c>
      <c r="I41" s="35">
        <v>87.84</v>
      </c>
      <c r="J41" s="33">
        <v>202.9</v>
      </c>
      <c r="K41" s="33">
        <v>187.46</v>
      </c>
      <c r="L41" s="26">
        <v>177.83687699999999</v>
      </c>
      <c r="M41" s="33">
        <v>15.44</v>
      </c>
      <c r="N41" s="26">
        <v>2.3808470000000002</v>
      </c>
      <c r="O41" s="33">
        <v>0</v>
      </c>
      <c r="P41" s="26">
        <v>0</v>
      </c>
      <c r="Q41" s="33">
        <v>25.28</v>
      </c>
      <c r="R41" s="26">
        <v>22.550991225000001</v>
      </c>
      <c r="S41" s="27">
        <v>177.83687699999999</v>
      </c>
      <c r="T41" s="28">
        <v>2.3808470000000002</v>
      </c>
      <c r="U41" s="28">
        <v>0</v>
      </c>
      <c r="V41" s="29">
        <v>22.550991225000001</v>
      </c>
      <c r="W41" s="30">
        <f t="shared" si="1"/>
        <v>52.704000000000001</v>
      </c>
      <c r="X41" s="31">
        <f t="shared" si="2"/>
        <v>22.550991225000001</v>
      </c>
    </row>
    <row r="42" spans="1:24" s="39" customFormat="1" ht="26.1" customHeight="1">
      <c r="A42" s="20">
        <v>38</v>
      </c>
      <c r="B42" s="33" t="s">
        <v>84</v>
      </c>
      <c r="C42" s="42" t="s">
        <v>94</v>
      </c>
      <c r="D42" s="20" t="s">
        <v>225</v>
      </c>
      <c r="E42" s="36" t="s">
        <v>166</v>
      </c>
      <c r="F42" s="60">
        <v>41943</v>
      </c>
      <c r="G42" s="33">
        <v>31</v>
      </c>
      <c r="H42" s="34">
        <v>0.16670000000000001</v>
      </c>
      <c r="I42" s="35">
        <v>147.86000000000001</v>
      </c>
      <c r="J42" s="33">
        <v>20.64</v>
      </c>
      <c r="K42" s="33">
        <v>15.98</v>
      </c>
      <c r="L42" s="26">
        <v>33.041193999999997</v>
      </c>
      <c r="M42" s="33">
        <v>0</v>
      </c>
      <c r="N42" s="26">
        <v>0</v>
      </c>
      <c r="O42" s="33">
        <v>4.66</v>
      </c>
      <c r="P42" s="26">
        <v>4.6689360000000004</v>
      </c>
      <c r="Q42" s="33">
        <v>3.38</v>
      </c>
      <c r="R42" s="26">
        <v>5.5308300499999996</v>
      </c>
      <c r="S42" s="27">
        <v>33.041193999999997</v>
      </c>
      <c r="T42" s="28">
        <v>0</v>
      </c>
      <c r="U42" s="28">
        <v>4.6689360000000004</v>
      </c>
      <c r="V42" s="29">
        <v>5.5308300499999996</v>
      </c>
      <c r="W42" s="30">
        <f t="shared" si="1"/>
        <v>88.716000000000008</v>
      </c>
      <c r="X42" s="31">
        <f t="shared" si="2"/>
        <v>5.5308300499999996</v>
      </c>
    </row>
    <row r="43" spans="1:24" s="39" customFormat="1" ht="26.1" customHeight="1">
      <c r="A43" s="20">
        <v>39</v>
      </c>
      <c r="B43" s="21" t="s">
        <v>84</v>
      </c>
      <c r="C43" s="21" t="s">
        <v>95</v>
      </c>
      <c r="D43" s="20" t="s">
        <v>96</v>
      </c>
      <c r="E43" s="36" t="s">
        <v>168</v>
      </c>
      <c r="F43" s="23">
        <v>38855</v>
      </c>
      <c r="G43" s="21">
        <v>15</v>
      </c>
      <c r="H43" s="37">
        <v>0.17649999999999999</v>
      </c>
      <c r="I43" s="38">
        <v>45</v>
      </c>
      <c r="J43" s="21">
        <v>22.72</v>
      </c>
      <c r="K43" s="21">
        <v>10</v>
      </c>
      <c r="L43" s="26">
        <v>10.005184</v>
      </c>
      <c r="M43" s="21">
        <v>0.4</v>
      </c>
      <c r="N43" s="26">
        <v>0</v>
      </c>
      <c r="O43" s="42"/>
      <c r="P43" s="26">
        <v>12.327684</v>
      </c>
      <c r="Q43" s="42"/>
      <c r="R43" s="26">
        <v>5.17964</v>
      </c>
      <c r="S43" s="27">
        <v>10.005184</v>
      </c>
      <c r="T43" s="28">
        <v>0</v>
      </c>
      <c r="U43" s="28">
        <v>12.327684</v>
      </c>
      <c r="V43" s="29">
        <v>5.17964</v>
      </c>
      <c r="W43" s="30">
        <f t="shared" si="1"/>
        <v>27</v>
      </c>
      <c r="X43" s="31">
        <f t="shared" si="2"/>
        <v>5.17964</v>
      </c>
    </row>
    <row r="44" spans="1:24" s="39" customFormat="1" ht="26.1" customHeight="1">
      <c r="A44" s="20">
        <v>40</v>
      </c>
      <c r="B44" s="56" t="s">
        <v>84</v>
      </c>
      <c r="C44" s="56" t="s">
        <v>95</v>
      </c>
      <c r="D44" s="20" t="s">
        <v>97</v>
      </c>
      <c r="E44" s="36" t="s">
        <v>169</v>
      </c>
      <c r="F44" s="61">
        <v>39279</v>
      </c>
      <c r="G44" s="56">
        <v>51</v>
      </c>
      <c r="H44" s="57">
        <v>0.216</v>
      </c>
      <c r="I44" s="58">
        <v>236.29</v>
      </c>
      <c r="J44" s="56">
        <v>181.84</v>
      </c>
      <c r="K44" s="56">
        <v>147.68</v>
      </c>
      <c r="L44" s="26">
        <v>136.63117500000001</v>
      </c>
      <c r="M44" s="56">
        <v>22.53</v>
      </c>
      <c r="N44" s="26">
        <v>2.7932980000000001</v>
      </c>
      <c r="O44" s="42"/>
      <c r="P44" s="26">
        <v>11.630964000000001</v>
      </c>
      <c r="Q44" s="42"/>
      <c r="R44" s="26">
        <v>22.579939095</v>
      </c>
      <c r="S44" s="27">
        <v>136.63117500000001</v>
      </c>
      <c r="T44" s="28">
        <v>2.7932980000000001</v>
      </c>
      <c r="U44" s="28">
        <v>11.630964000000001</v>
      </c>
      <c r="V44" s="29">
        <v>22.579939095</v>
      </c>
      <c r="W44" s="30">
        <f t="shared" si="1"/>
        <v>141.774</v>
      </c>
      <c r="X44" s="31">
        <f t="shared" si="2"/>
        <v>22.579939095</v>
      </c>
    </row>
    <row r="45" spans="1:24" s="39" customFormat="1" ht="26.1" customHeight="1">
      <c r="A45" s="20">
        <v>41</v>
      </c>
      <c r="B45" s="56" t="s">
        <v>84</v>
      </c>
      <c r="C45" s="56" t="s">
        <v>95</v>
      </c>
      <c r="D45" s="20" t="s">
        <v>98</v>
      </c>
      <c r="E45" s="36" t="s">
        <v>170</v>
      </c>
      <c r="F45" s="61">
        <v>43186</v>
      </c>
      <c r="G45" s="56">
        <v>10</v>
      </c>
      <c r="H45" s="57">
        <v>0.23</v>
      </c>
      <c r="I45" s="58">
        <v>29.11</v>
      </c>
      <c r="J45" s="56">
        <v>9.41</v>
      </c>
      <c r="K45" s="21"/>
      <c r="L45" s="26">
        <v>0</v>
      </c>
      <c r="M45" s="56">
        <v>1.35</v>
      </c>
      <c r="N45" s="26">
        <v>1.35</v>
      </c>
      <c r="O45" s="42"/>
      <c r="P45" s="26">
        <v>6.6963330000000001</v>
      </c>
      <c r="Q45" s="42"/>
      <c r="R45" s="26">
        <v>2.1708999000000002</v>
      </c>
      <c r="S45" s="27">
        <v>0</v>
      </c>
      <c r="T45" s="28">
        <v>1.35</v>
      </c>
      <c r="U45" s="28">
        <v>6.6963330000000001</v>
      </c>
      <c r="V45" s="29">
        <v>2.1708999000000002</v>
      </c>
      <c r="W45" s="30">
        <f t="shared" si="1"/>
        <v>17.465999999999998</v>
      </c>
      <c r="X45" s="31">
        <f t="shared" si="2"/>
        <v>2.1708999000000002</v>
      </c>
    </row>
    <row r="46" spans="1:24" s="39" customFormat="1" ht="26.1" customHeight="1">
      <c r="A46" s="20">
        <v>42</v>
      </c>
      <c r="B46" s="56" t="s">
        <v>84</v>
      </c>
      <c r="C46" s="56" t="s">
        <v>95</v>
      </c>
      <c r="D46" s="20" t="s">
        <v>99</v>
      </c>
      <c r="E46" s="36" t="s">
        <v>171</v>
      </c>
      <c r="F46" s="61">
        <v>42676</v>
      </c>
      <c r="G46" s="56">
        <v>21</v>
      </c>
      <c r="H46" s="57">
        <v>0.16200000000000001</v>
      </c>
      <c r="I46" s="58">
        <v>41.6</v>
      </c>
      <c r="J46" s="56">
        <v>125.37</v>
      </c>
      <c r="K46" s="56">
        <v>125.37</v>
      </c>
      <c r="L46" s="26">
        <v>125.375728</v>
      </c>
      <c r="M46" s="21"/>
      <c r="N46" s="26">
        <v>0</v>
      </c>
      <c r="O46" s="42"/>
      <c r="P46" s="26">
        <v>0</v>
      </c>
      <c r="Q46" s="42"/>
      <c r="R46" s="26">
        <v>15.673881679999999</v>
      </c>
      <c r="S46" s="27">
        <v>125.375728</v>
      </c>
      <c r="T46" s="28">
        <v>0</v>
      </c>
      <c r="U46" s="28">
        <v>0</v>
      </c>
      <c r="V46" s="29">
        <v>15.673881679999999</v>
      </c>
      <c r="W46" s="30">
        <f t="shared" si="1"/>
        <v>24.96</v>
      </c>
      <c r="X46" s="31">
        <f t="shared" si="2"/>
        <v>15.673881679999999</v>
      </c>
    </row>
    <row r="47" spans="1:24" s="39" customFormat="1" ht="26.1" customHeight="1">
      <c r="A47" s="20">
        <v>43</v>
      </c>
      <c r="B47" s="56" t="s">
        <v>84</v>
      </c>
      <c r="C47" s="56" t="s">
        <v>95</v>
      </c>
      <c r="D47" s="20" t="s">
        <v>100</v>
      </c>
      <c r="E47" s="36" t="s">
        <v>172</v>
      </c>
      <c r="F47" s="61">
        <v>40207</v>
      </c>
      <c r="G47" s="56">
        <v>13</v>
      </c>
      <c r="H47" s="57">
        <v>0.17299999999999999</v>
      </c>
      <c r="I47" s="58">
        <v>63.28</v>
      </c>
      <c r="J47" s="56">
        <v>2.77</v>
      </c>
      <c r="K47" s="56">
        <v>2.77</v>
      </c>
      <c r="L47" s="26">
        <v>1.4187700000000001</v>
      </c>
      <c r="M47" s="56"/>
      <c r="N47" s="26">
        <v>0</v>
      </c>
      <c r="O47" s="42"/>
      <c r="P47" s="26">
        <v>0</v>
      </c>
      <c r="Q47" s="42"/>
      <c r="R47" s="26">
        <v>0.17734625000000001</v>
      </c>
      <c r="S47" s="27">
        <v>1.4187700000000001</v>
      </c>
      <c r="T47" s="28">
        <v>0</v>
      </c>
      <c r="U47" s="28">
        <v>0</v>
      </c>
      <c r="V47" s="29">
        <v>0.17734625000000001</v>
      </c>
      <c r="W47" s="30">
        <f t="shared" si="1"/>
        <v>37.967999999999996</v>
      </c>
      <c r="X47" s="31">
        <f t="shared" si="2"/>
        <v>0.17734625000000001</v>
      </c>
    </row>
    <row r="48" spans="1:24" s="39" customFormat="1" ht="26.1" customHeight="1">
      <c r="A48" s="20">
        <v>44</v>
      </c>
      <c r="B48" s="33" t="s">
        <v>101</v>
      </c>
      <c r="C48" s="33" t="s">
        <v>102</v>
      </c>
      <c r="D48" s="20" t="s">
        <v>103</v>
      </c>
      <c r="E48" s="36" t="s">
        <v>173</v>
      </c>
      <c r="F48" s="60">
        <v>40743</v>
      </c>
      <c r="G48" s="33">
        <v>11</v>
      </c>
      <c r="H48" s="34">
        <v>0.16669999999999999</v>
      </c>
      <c r="I48" s="35">
        <v>68.55</v>
      </c>
      <c r="J48" s="33">
        <f>K48+M48+O48</f>
        <v>405.02</v>
      </c>
      <c r="K48" s="33">
        <v>331.06</v>
      </c>
      <c r="L48" s="26">
        <v>331.06432899999999</v>
      </c>
      <c r="M48" s="33">
        <v>0</v>
      </c>
      <c r="N48" s="26">
        <v>0</v>
      </c>
      <c r="O48" s="33">
        <v>73.959999999999994</v>
      </c>
      <c r="P48" s="26">
        <v>74.170227999999994</v>
      </c>
      <c r="Q48" s="33">
        <v>63.57</v>
      </c>
      <c r="R48" s="26">
        <v>65.788673345000007</v>
      </c>
      <c r="S48" s="27">
        <v>331.06432899999999</v>
      </c>
      <c r="T48" s="28">
        <v>0</v>
      </c>
      <c r="U48" s="28">
        <v>74.170227999999994</v>
      </c>
      <c r="V48" s="29">
        <v>65.788673345000007</v>
      </c>
      <c r="W48" s="30">
        <f t="shared" si="1"/>
        <v>41.129999999999995</v>
      </c>
      <c r="X48" s="31">
        <f t="shared" si="2"/>
        <v>41.129999999999995</v>
      </c>
    </row>
    <row r="49" spans="1:24" s="39" customFormat="1" ht="26.1" customHeight="1">
      <c r="A49" s="20">
        <v>45</v>
      </c>
      <c r="B49" s="33" t="s">
        <v>101</v>
      </c>
      <c r="C49" s="33" t="s">
        <v>102</v>
      </c>
      <c r="D49" s="20" t="s">
        <v>104</v>
      </c>
      <c r="E49" s="36" t="s">
        <v>174</v>
      </c>
      <c r="F49" s="60">
        <v>40848</v>
      </c>
      <c r="G49" s="33">
        <v>17</v>
      </c>
      <c r="H49" s="34">
        <v>0.155</v>
      </c>
      <c r="I49" s="35">
        <v>63.88</v>
      </c>
      <c r="J49" s="33">
        <f t="shared" ref="J49:J52" si="3">K49+M49+O49</f>
        <v>50.86</v>
      </c>
      <c r="K49" s="33">
        <v>40.200000000000003</v>
      </c>
      <c r="L49" s="26">
        <v>35.216380999999998</v>
      </c>
      <c r="M49" s="33">
        <v>0</v>
      </c>
      <c r="N49" s="26">
        <v>0.32620500000000002</v>
      </c>
      <c r="O49" s="33">
        <v>10.66</v>
      </c>
      <c r="P49" s="26">
        <v>16.507476</v>
      </c>
      <c r="Q49" s="33">
        <v>8.23</v>
      </c>
      <c r="R49" s="26">
        <v>9.3934350250000005</v>
      </c>
      <c r="S49" s="27">
        <v>35.216380999999998</v>
      </c>
      <c r="T49" s="28">
        <v>0.32620500000000002</v>
      </c>
      <c r="U49" s="28">
        <v>16.507476</v>
      </c>
      <c r="V49" s="29">
        <v>9.3934350250000005</v>
      </c>
      <c r="W49" s="30">
        <f t="shared" si="1"/>
        <v>38.328000000000003</v>
      </c>
      <c r="X49" s="31">
        <f t="shared" si="2"/>
        <v>9.3934350250000005</v>
      </c>
    </row>
    <row r="50" spans="1:24" s="39" customFormat="1" ht="26.1" customHeight="1">
      <c r="A50" s="20">
        <v>46</v>
      </c>
      <c r="B50" s="33" t="s">
        <v>101</v>
      </c>
      <c r="C50" s="33" t="s">
        <v>102</v>
      </c>
      <c r="D50" s="20" t="s">
        <v>105</v>
      </c>
      <c r="E50" s="36" t="s">
        <v>175</v>
      </c>
      <c r="F50" s="60">
        <v>39744</v>
      </c>
      <c r="G50" s="33">
        <v>11</v>
      </c>
      <c r="H50" s="34">
        <v>0.29730000000000001</v>
      </c>
      <c r="I50" s="35">
        <v>33.74</v>
      </c>
      <c r="J50" s="33">
        <f t="shared" si="3"/>
        <v>36.39</v>
      </c>
      <c r="K50" s="33">
        <v>16.25</v>
      </c>
      <c r="L50" s="26">
        <v>15.951961000000001</v>
      </c>
      <c r="M50" s="33">
        <v>0</v>
      </c>
      <c r="N50" s="26">
        <v>0</v>
      </c>
      <c r="O50" s="33">
        <v>20.14</v>
      </c>
      <c r="P50" s="26">
        <v>16.202596</v>
      </c>
      <c r="Q50" s="33">
        <v>8.3699999999999992</v>
      </c>
      <c r="R50" s="26">
        <v>6.8738161250000003</v>
      </c>
      <c r="S50" s="27">
        <v>15.951961000000001</v>
      </c>
      <c r="T50" s="28">
        <v>0</v>
      </c>
      <c r="U50" s="28">
        <v>16.202596</v>
      </c>
      <c r="V50" s="29">
        <v>6.8738161250000003</v>
      </c>
      <c r="W50" s="30">
        <f t="shared" si="1"/>
        <v>20.244</v>
      </c>
      <c r="X50" s="31">
        <f t="shared" si="2"/>
        <v>6.8738161250000003</v>
      </c>
    </row>
    <row r="51" spans="1:24" s="39" customFormat="1" ht="26.1" customHeight="1">
      <c r="A51" s="20">
        <v>47</v>
      </c>
      <c r="B51" s="33" t="s">
        <v>101</v>
      </c>
      <c r="C51" s="33" t="s">
        <v>102</v>
      </c>
      <c r="D51" s="20" t="s">
        <v>227</v>
      </c>
      <c r="E51" s="36" t="s">
        <v>176</v>
      </c>
      <c r="F51" s="60">
        <v>39990</v>
      </c>
      <c r="G51" s="33">
        <v>3</v>
      </c>
      <c r="H51" s="34">
        <v>0.17599999999999999</v>
      </c>
      <c r="I51" s="35">
        <v>9.6999999999999993</v>
      </c>
      <c r="J51" s="33">
        <f t="shared" si="3"/>
        <v>116.4</v>
      </c>
      <c r="K51" s="33">
        <v>114.76</v>
      </c>
      <c r="L51" s="26">
        <v>114.886307</v>
      </c>
      <c r="M51" s="33">
        <v>1.64</v>
      </c>
      <c r="N51" s="26">
        <v>1.657513</v>
      </c>
      <c r="O51" s="33">
        <v>0</v>
      </c>
      <c r="P51" s="26">
        <v>0</v>
      </c>
      <c r="Q51" s="33">
        <v>14.53</v>
      </c>
      <c r="R51" s="26">
        <v>15.191678295000001</v>
      </c>
      <c r="S51" s="27">
        <v>114.886307</v>
      </c>
      <c r="T51" s="28">
        <v>1.657513</v>
      </c>
      <c r="U51" s="28">
        <v>0</v>
      </c>
      <c r="V51" s="29">
        <v>15.191678295000001</v>
      </c>
      <c r="W51" s="30">
        <f t="shared" si="1"/>
        <v>5.8199999999999994</v>
      </c>
      <c r="X51" s="31">
        <f t="shared" si="2"/>
        <v>5.8199999999999994</v>
      </c>
    </row>
    <row r="52" spans="1:24" s="39" customFormat="1" ht="26.1" customHeight="1">
      <c r="A52" s="20">
        <v>48</v>
      </c>
      <c r="B52" s="33" t="s">
        <v>101</v>
      </c>
      <c r="C52" s="33" t="s">
        <v>102</v>
      </c>
      <c r="D52" s="20" t="s">
        <v>106</v>
      </c>
      <c r="E52" s="36" t="s">
        <v>177</v>
      </c>
      <c r="F52" s="60">
        <v>42346</v>
      </c>
      <c r="G52" s="33">
        <v>8</v>
      </c>
      <c r="H52" s="34">
        <v>0.28570000000000001</v>
      </c>
      <c r="I52" s="35">
        <v>23.67</v>
      </c>
      <c r="J52" s="33">
        <f t="shared" si="3"/>
        <v>0</v>
      </c>
      <c r="K52" s="33">
        <v>0</v>
      </c>
      <c r="L52" s="42"/>
      <c r="M52" s="33">
        <v>0</v>
      </c>
      <c r="N52" s="42"/>
      <c r="O52" s="33">
        <v>0</v>
      </c>
      <c r="P52" s="42"/>
      <c r="Q52" s="33">
        <v>0</v>
      </c>
      <c r="R52" s="42">
        <v>0</v>
      </c>
      <c r="W52" s="30">
        <f t="shared" si="1"/>
        <v>14.202</v>
      </c>
      <c r="X52" s="31">
        <f t="shared" si="2"/>
        <v>0</v>
      </c>
    </row>
    <row r="53" spans="1:24" s="39" customFormat="1" ht="26.1" customHeight="1">
      <c r="A53" s="20">
        <v>49</v>
      </c>
      <c r="B53" s="33" t="s">
        <v>84</v>
      </c>
      <c r="C53" s="33" t="s">
        <v>107</v>
      </c>
      <c r="D53" s="20" t="s">
        <v>228</v>
      </c>
      <c r="E53" s="36" t="s">
        <v>178</v>
      </c>
      <c r="F53" s="60">
        <v>41438</v>
      </c>
      <c r="G53" s="33">
        <v>20</v>
      </c>
      <c r="H53" s="34">
        <v>0.3</v>
      </c>
      <c r="I53" s="35">
        <v>60.98</v>
      </c>
      <c r="J53" s="33">
        <v>14.39</v>
      </c>
      <c r="K53" s="33">
        <v>13.96</v>
      </c>
      <c r="L53" s="26">
        <v>21.178657999999999</v>
      </c>
      <c r="M53" s="33">
        <v>0.43</v>
      </c>
      <c r="N53" s="26">
        <v>3.4353720000000001</v>
      </c>
      <c r="O53" s="33">
        <v>0</v>
      </c>
      <c r="P53" s="26">
        <v>0</v>
      </c>
      <c r="Q53" s="33">
        <v>1.8</v>
      </c>
      <c r="R53" s="26">
        <v>3.3624873399999999</v>
      </c>
      <c r="S53" s="27">
        <v>21.178657999999999</v>
      </c>
      <c r="T53" s="28">
        <v>3.4353720000000001</v>
      </c>
      <c r="U53" s="28">
        <v>0</v>
      </c>
      <c r="V53" s="29">
        <v>3.3624873399999999</v>
      </c>
      <c r="W53" s="30">
        <f t="shared" si="1"/>
        <v>36.587999999999994</v>
      </c>
      <c r="X53" s="31">
        <f t="shared" si="2"/>
        <v>3.3624873399999999</v>
      </c>
    </row>
    <row r="54" spans="1:24" s="39" customFormat="1" ht="26.1" customHeight="1">
      <c r="A54" s="20">
        <v>50</v>
      </c>
      <c r="B54" s="20" t="s">
        <v>110</v>
      </c>
      <c r="C54" s="20" t="s">
        <v>114</v>
      </c>
      <c r="D54" s="20" t="s">
        <v>51</v>
      </c>
      <c r="E54" s="36" t="s">
        <v>179</v>
      </c>
      <c r="F54" s="46">
        <v>42376</v>
      </c>
      <c r="G54" s="20">
        <v>122</v>
      </c>
      <c r="H54" s="24">
        <v>0.17</v>
      </c>
      <c r="I54" s="25">
        <v>249.7</v>
      </c>
      <c r="J54" s="20">
        <v>221.2</v>
      </c>
      <c r="K54" s="20">
        <v>193.9</v>
      </c>
      <c r="L54" s="26">
        <v>203.486987</v>
      </c>
      <c r="M54" s="20"/>
      <c r="N54" s="26">
        <v>18.924393999999999</v>
      </c>
      <c r="O54" s="20"/>
      <c r="P54" s="26">
        <v>0</v>
      </c>
      <c r="Q54" s="47">
        <v>24.2</v>
      </c>
      <c r="R54" s="26">
        <v>27.706800654999999</v>
      </c>
      <c r="S54" s="27">
        <v>203.486987</v>
      </c>
      <c r="T54" s="28">
        <v>18.924393999999999</v>
      </c>
      <c r="U54" s="28">
        <v>0</v>
      </c>
      <c r="V54" s="29">
        <v>27.706800654999999</v>
      </c>
      <c r="W54" s="30">
        <f t="shared" si="1"/>
        <v>149.82</v>
      </c>
      <c r="X54" s="31">
        <f t="shared" si="2"/>
        <v>27.706800654999999</v>
      </c>
    </row>
    <row r="55" spans="1:24" s="39" customFormat="1" ht="26.1" customHeight="1">
      <c r="A55" s="20">
        <v>51</v>
      </c>
      <c r="B55" s="20" t="s">
        <v>110</v>
      </c>
      <c r="C55" s="20" t="s">
        <v>114</v>
      </c>
      <c r="D55" s="20" t="s">
        <v>222</v>
      </c>
      <c r="E55" s="36" t="s">
        <v>223</v>
      </c>
      <c r="F55" s="46">
        <v>42985</v>
      </c>
      <c r="G55" s="20">
        <v>30</v>
      </c>
      <c r="H55" s="24">
        <v>0.33</v>
      </c>
      <c r="I55" s="25">
        <v>49.13</v>
      </c>
      <c r="J55" s="20">
        <v>19.77</v>
      </c>
      <c r="K55" s="20">
        <v>19.77</v>
      </c>
      <c r="L55" s="26">
        <v>25.426632000000001</v>
      </c>
      <c r="M55" s="20"/>
      <c r="N55" s="26">
        <v>0</v>
      </c>
      <c r="O55" s="20"/>
      <c r="P55" s="26">
        <v>0</v>
      </c>
      <c r="Q55" s="47">
        <v>2.4700000000000002</v>
      </c>
      <c r="R55" s="26">
        <v>3.1783290000000002</v>
      </c>
      <c r="S55" s="27">
        <v>25.426632000000001</v>
      </c>
      <c r="T55" s="28">
        <v>0</v>
      </c>
      <c r="U55" s="28">
        <v>0</v>
      </c>
      <c r="V55" s="29">
        <v>3.1783290000000002</v>
      </c>
      <c r="W55" s="30">
        <f t="shared" si="1"/>
        <v>29.478000000000002</v>
      </c>
      <c r="X55" s="31">
        <f t="shared" si="2"/>
        <v>3.1783290000000002</v>
      </c>
    </row>
    <row r="56" spans="1:24" s="39" customFormat="1" ht="26.1" customHeight="1">
      <c r="A56" s="20">
        <v>52</v>
      </c>
      <c r="B56" s="20" t="s">
        <v>110</v>
      </c>
      <c r="C56" s="20" t="s">
        <v>114</v>
      </c>
      <c r="D56" s="20" t="s">
        <v>52</v>
      </c>
      <c r="E56" s="36" t="s">
        <v>180</v>
      </c>
      <c r="F56" s="46">
        <v>42227</v>
      </c>
      <c r="G56" s="20">
        <v>41</v>
      </c>
      <c r="H56" s="24">
        <v>0.2</v>
      </c>
      <c r="I56" s="25">
        <v>129.30000000000001</v>
      </c>
      <c r="J56" s="20">
        <v>50.4</v>
      </c>
      <c r="K56" s="20">
        <v>50.4</v>
      </c>
      <c r="L56" s="26">
        <v>47.964979</v>
      </c>
      <c r="M56" s="20"/>
      <c r="N56" s="26">
        <v>0</v>
      </c>
      <c r="O56" s="20"/>
      <c r="P56" s="26">
        <v>0</v>
      </c>
      <c r="Q56" s="47">
        <v>6.3</v>
      </c>
      <c r="R56" s="26">
        <v>5.9956223749999999</v>
      </c>
      <c r="S56" s="27">
        <v>47.964979</v>
      </c>
      <c r="T56" s="28">
        <v>0</v>
      </c>
      <c r="U56" s="28">
        <v>0</v>
      </c>
      <c r="V56" s="29">
        <v>5.9956223749999999</v>
      </c>
      <c r="W56" s="30">
        <f t="shared" si="1"/>
        <v>77.58</v>
      </c>
      <c r="X56" s="31">
        <f t="shared" si="2"/>
        <v>5.9956223749999999</v>
      </c>
    </row>
    <row r="57" spans="1:24" s="39" customFormat="1" ht="26.1" customHeight="1">
      <c r="A57" s="20">
        <v>53</v>
      </c>
      <c r="B57" s="20" t="s">
        <v>110</v>
      </c>
      <c r="C57" s="20" t="s">
        <v>53</v>
      </c>
      <c r="D57" s="20" t="s">
        <v>229</v>
      </c>
      <c r="E57" s="36" t="s">
        <v>181</v>
      </c>
      <c r="F57" s="46">
        <v>41767</v>
      </c>
      <c r="G57" s="20">
        <v>10</v>
      </c>
      <c r="H57" s="24">
        <v>0.185</v>
      </c>
      <c r="I57" s="25">
        <v>31.23</v>
      </c>
      <c r="J57" s="20">
        <v>78.28</v>
      </c>
      <c r="K57" s="20">
        <v>78.2</v>
      </c>
      <c r="L57" s="26">
        <v>-2.78138</v>
      </c>
      <c r="M57" s="20">
        <v>8.8999999999999996E-2</v>
      </c>
      <c r="N57" s="26">
        <v>0.163629</v>
      </c>
      <c r="O57" s="20">
        <v>0</v>
      </c>
      <c r="P57" s="26">
        <v>0</v>
      </c>
      <c r="Q57" s="47">
        <v>19.57</v>
      </c>
      <c r="R57" s="26">
        <v>0.49060098000000002</v>
      </c>
      <c r="S57" s="27">
        <v>-2.78138</v>
      </c>
      <c r="T57" s="28">
        <v>0.163629</v>
      </c>
      <c r="U57" s="28">
        <v>0</v>
      </c>
      <c r="V57" s="29">
        <v>0.49060098000000002</v>
      </c>
      <c r="W57" s="30">
        <f t="shared" si="1"/>
        <v>18.738</v>
      </c>
      <c r="X57" s="31">
        <f t="shared" si="2"/>
        <v>0.49060098000000002</v>
      </c>
    </row>
    <row r="58" spans="1:24" s="39" customFormat="1" ht="26.1" customHeight="1">
      <c r="A58" s="20">
        <v>54</v>
      </c>
      <c r="B58" s="20" t="s">
        <v>110</v>
      </c>
      <c r="C58" s="20" t="s">
        <v>53</v>
      </c>
      <c r="D58" s="20" t="s">
        <v>54</v>
      </c>
      <c r="E58" s="36" t="s">
        <v>182</v>
      </c>
      <c r="F58" s="46">
        <v>38652</v>
      </c>
      <c r="G58" s="20">
        <v>7</v>
      </c>
      <c r="H58" s="24">
        <v>0.19</v>
      </c>
      <c r="I58" s="25">
        <v>20.16</v>
      </c>
      <c r="J58" s="20">
        <v>19.940000000000001</v>
      </c>
      <c r="K58" s="20">
        <v>19.940000000000001</v>
      </c>
      <c r="L58" s="26">
        <v>16.124043</v>
      </c>
      <c r="M58" s="20"/>
      <c r="N58" s="26">
        <v>0</v>
      </c>
      <c r="O58" s="20"/>
      <c r="P58" s="26">
        <v>0</v>
      </c>
      <c r="Q58" s="47">
        <v>4.9800000000000004</v>
      </c>
      <c r="R58" s="26">
        <v>2.3155041750000001</v>
      </c>
      <c r="S58" s="27">
        <v>16.124043</v>
      </c>
      <c r="T58" s="28">
        <v>0</v>
      </c>
      <c r="U58" s="28">
        <v>0</v>
      </c>
      <c r="V58" s="29">
        <v>2.3155041750000001</v>
      </c>
      <c r="W58" s="30">
        <f t="shared" si="1"/>
        <v>12.096</v>
      </c>
      <c r="X58" s="31">
        <f t="shared" si="2"/>
        <v>2.3155041750000001</v>
      </c>
    </row>
    <row r="59" spans="1:24" s="39" customFormat="1" ht="26.1" customHeight="1">
      <c r="A59" s="20">
        <v>55</v>
      </c>
      <c r="B59" s="20" t="s">
        <v>110</v>
      </c>
      <c r="C59" s="20" t="s">
        <v>53</v>
      </c>
      <c r="D59" s="20" t="s">
        <v>55</v>
      </c>
      <c r="E59" s="36" t="s">
        <v>183</v>
      </c>
      <c r="F59" s="46">
        <v>43276</v>
      </c>
      <c r="G59" s="20">
        <v>37</v>
      </c>
      <c r="H59" s="24">
        <v>0.15</v>
      </c>
      <c r="I59" s="25">
        <v>64.06</v>
      </c>
      <c r="J59" s="20">
        <v>23.32</v>
      </c>
      <c r="K59" s="20">
        <v>23.32</v>
      </c>
      <c r="L59" s="26">
        <v>22.553882000000002</v>
      </c>
      <c r="M59" s="20"/>
      <c r="N59" s="26">
        <v>0</v>
      </c>
      <c r="O59" s="20"/>
      <c r="P59" s="26">
        <v>0</v>
      </c>
      <c r="Q59" s="47">
        <v>11.66</v>
      </c>
      <c r="R59" s="26">
        <v>5.4574643700000003</v>
      </c>
      <c r="S59" s="27">
        <v>22.553882000000002</v>
      </c>
      <c r="T59" s="28">
        <v>0</v>
      </c>
      <c r="U59" s="28">
        <v>0</v>
      </c>
      <c r="V59" s="29">
        <v>5.4574643700000003</v>
      </c>
      <c r="W59" s="30">
        <f t="shared" si="1"/>
        <v>38.436</v>
      </c>
      <c r="X59" s="31">
        <f t="shared" si="2"/>
        <v>5.4574643700000003</v>
      </c>
    </row>
    <row r="60" spans="1:24" s="39" customFormat="1" ht="26.1" customHeight="1">
      <c r="A60" s="20">
        <v>56</v>
      </c>
      <c r="B60" s="56" t="s">
        <v>56</v>
      </c>
      <c r="C60" s="56" t="s">
        <v>57</v>
      </c>
      <c r="D60" s="20" t="s">
        <v>58</v>
      </c>
      <c r="E60" s="36" t="s">
        <v>184</v>
      </c>
      <c r="F60" s="45">
        <v>38728</v>
      </c>
      <c r="G60" s="56">
        <v>43</v>
      </c>
      <c r="H60" s="57">
        <v>0.29499999999999998</v>
      </c>
      <c r="I60" s="58">
        <v>140.80000000000001</v>
      </c>
      <c r="J60" s="56">
        <f>K60+M60</f>
        <v>172.2</v>
      </c>
      <c r="K60" s="56">
        <v>161</v>
      </c>
      <c r="L60" s="26">
        <v>129.334261</v>
      </c>
      <c r="M60" s="56">
        <v>11.2</v>
      </c>
      <c r="N60" s="26">
        <v>5.3916230000000001</v>
      </c>
      <c r="O60" s="56">
        <v>0</v>
      </c>
      <c r="P60" s="26">
        <v>0</v>
      </c>
      <c r="Q60" s="59">
        <f>J60</f>
        <v>172.2</v>
      </c>
      <c r="R60" s="26">
        <v>17.841510384999999</v>
      </c>
      <c r="S60" s="27">
        <v>129.334261</v>
      </c>
      <c r="T60" s="28">
        <v>5.3916230000000001</v>
      </c>
      <c r="U60" s="28">
        <v>0</v>
      </c>
      <c r="V60" s="29">
        <v>17.841510384999999</v>
      </c>
      <c r="W60" s="30">
        <f t="shared" si="1"/>
        <v>84.48</v>
      </c>
      <c r="X60" s="31">
        <f t="shared" si="2"/>
        <v>17.841510384999999</v>
      </c>
    </row>
    <row r="61" spans="1:24" s="39" customFormat="1" ht="26.1" customHeight="1">
      <c r="A61" s="20">
        <v>57</v>
      </c>
      <c r="B61" s="20" t="s">
        <v>59</v>
      </c>
      <c r="C61" s="20" t="s">
        <v>60</v>
      </c>
      <c r="D61" s="20" t="s">
        <v>61</v>
      </c>
      <c r="E61" s="36" t="s">
        <v>185</v>
      </c>
      <c r="F61" s="45">
        <v>42151</v>
      </c>
      <c r="G61" s="20">
        <v>15</v>
      </c>
      <c r="H61" s="24">
        <v>0.15959999999999999</v>
      </c>
      <c r="I61" s="25">
        <v>30.77</v>
      </c>
      <c r="J61" s="20">
        <v>265.77</v>
      </c>
      <c r="K61" s="20">
        <v>265.77</v>
      </c>
      <c r="L61" s="26">
        <v>268.48656099999999</v>
      </c>
      <c r="M61" s="20"/>
      <c r="N61" s="26">
        <v>0</v>
      </c>
      <c r="O61" s="20"/>
      <c r="P61" s="26">
        <v>0</v>
      </c>
      <c r="Q61" s="47">
        <v>33.22</v>
      </c>
      <c r="R61" s="26">
        <v>33.560820124999999</v>
      </c>
      <c r="S61" s="27">
        <v>268.48656099999999</v>
      </c>
      <c r="T61" s="28">
        <v>0</v>
      </c>
      <c r="U61" s="28">
        <v>0</v>
      </c>
      <c r="V61" s="29">
        <v>33.560820124999999</v>
      </c>
      <c r="W61" s="30">
        <f t="shared" si="1"/>
        <v>18.462</v>
      </c>
      <c r="X61" s="31">
        <f t="shared" si="2"/>
        <v>18.462</v>
      </c>
    </row>
    <row r="62" spans="1:24" s="39" customFormat="1" ht="26.1" customHeight="1">
      <c r="A62" s="20">
        <v>58</v>
      </c>
      <c r="B62" s="20" t="s">
        <v>59</v>
      </c>
      <c r="C62" s="20" t="s">
        <v>60</v>
      </c>
      <c r="D62" s="20" t="s">
        <v>62</v>
      </c>
      <c r="E62" s="36" t="s">
        <v>186</v>
      </c>
      <c r="F62" s="46">
        <v>42180</v>
      </c>
      <c r="G62" s="20">
        <v>33</v>
      </c>
      <c r="H62" s="24">
        <v>0.32600000000000001</v>
      </c>
      <c r="I62" s="25">
        <v>102.78</v>
      </c>
      <c r="J62" s="20">
        <v>18.63</v>
      </c>
      <c r="K62" s="20">
        <v>18.63</v>
      </c>
      <c r="L62" s="26">
        <v>23.531865</v>
      </c>
      <c r="M62" s="20"/>
      <c r="N62" s="26">
        <v>8.0421999999999993E-2</v>
      </c>
      <c r="O62" s="20"/>
      <c r="P62" s="26">
        <v>0</v>
      </c>
      <c r="Q62" s="47">
        <v>2.33</v>
      </c>
      <c r="R62" s="26">
        <v>3.0005862149999998</v>
      </c>
      <c r="S62" s="27">
        <v>23.531865</v>
      </c>
      <c r="T62" s="28">
        <v>8.0421999999999993E-2</v>
      </c>
      <c r="U62" s="28">
        <v>0</v>
      </c>
      <c r="V62" s="29">
        <v>3.0005862149999998</v>
      </c>
      <c r="W62" s="30">
        <f t="shared" si="1"/>
        <v>61.667999999999999</v>
      </c>
      <c r="X62" s="31">
        <f t="shared" si="2"/>
        <v>3.0005862149999998</v>
      </c>
    </row>
    <row r="63" spans="1:24" s="39" customFormat="1" ht="26.1" customHeight="1">
      <c r="A63" s="20">
        <v>59</v>
      </c>
      <c r="B63" s="20" t="s">
        <v>59</v>
      </c>
      <c r="C63" s="20" t="s">
        <v>60</v>
      </c>
      <c r="D63" s="20" t="s">
        <v>230</v>
      </c>
      <c r="E63" s="36" t="s">
        <v>187</v>
      </c>
      <c r="F63" s="46">
        <v>42738</v>
      </c>
      <c r="G63" s="20">
        <v>16</v>
      </c>
      <c r="H63" s="37">
        <v>0.39</v>
      </c>
      <c r="I63" s="38">
        <v>53.01</v>
      </c>
      <c r="J63" s="20">
        <v>3.94</v>
      </c>
      <c r="K63" s="20">
        <v>3.94</v>
      </c>
      <c r="L63" s="26">
        <v>3.9450980000000002</v>
      </c>
      <c r="M63" s="20"/>
      <c r="N63" s="26">
        <v>0</v>
      </c>
      <c r="O63" s="20"/>
      <c r="P63" s="26">
        <v>0</v>
      </c>
      <c r="Q63" s="47">
        <v>0.49</v>
      </c>
      <c r="R63" s="26">
        <v>0.49373449000000003</v>
      </c>
      <c r="S63" s="27">
        <v>3.9450980000000002</v>
      </c>
      <c r="T63" s="28">
        <v>0</v>
      </c>
      <c r="U63" s="28">
        <v>0</v>
      </c>
      <c r="V63" s="29">
        <v>0.49373449000000003</v>
      </c>
      <c r="W63" s="30">
        <f t="shared" si="1"/>
        <v>31.805999999999997</v>
      </c>
      <c r="X63" s="31">
        <f t="shared" si="2"/>
        <v>0.49373449000000003</v>
      </c>
    </row>
    <row r="64" spans="1:24" s="39" customFormat="1" ht="26.1" customHeight="1">
      <c r="A64" s="20">
        <v>60</v>
      </c>
      <c r="B64" s="20" t="s">
        <v>59</v>
      </c>
      <c r="C64" s="20" t="s">
        <v>60</v>
      </c>
      <c r="D64" s="20" t="s">
        <v>63</v>
      </c>
      <c r="E64" s="36" t="s">
        <v>188</v>
      </c>
      <c r="F64" s="46">
        <v>42817</v>
      </c>
      <c r="G64" s="20">
        <v>12</v>
      </c>
      <c r="H64" s="24">
        <v>0.375</v>
      </c>
      <c r="I64" s="25">
        <v>30.59</v>
      </c>
      <c r="J64" s="20">
        <v>4.62</v>
      </c>
      <c r="K64" s="20">
        <v>4.62</v>
      </c>
      <c r="L64" s="26">
        <v>0</v>
      </c>
      <c r="M64" s="20"/>
      <c r="N64" s="26">
        <v>0</v>
      </c>
      <c r="O64" s="20"/>
      <c r="P64" s="26">
        <v>0</v>
      </c>
      <c r="Q64" s="47">
        <v>0.57999999999999996</v>
      </c>
      <c r="R64" s="26">
        <v>1.3493160000000001E-2</v>
      </c>
      <c r="S64" s="27">
        <v>0</v>
      </c>
      <c r="T64" s="28">
        <v>0</v>
      </c>
      <c r="U64" s="28">
        <v>0</v>
      </c>
      <c r="V64" s="29">
        <v>1.3493160000000001E-2</v>
      </c>
      <c r="W64" s="30">
        <f t="shared" si="1"/>
        <v>18.353999999999999</v>
      </c>
      <c r="X64" s="31">
        <f t="shared" si="2"/>
        <v>1.3493160000000001E-2</v>
      </c>
    </row>
    <row r="65" spans="1:24" s="39" customFormat="1" ht="26.1" customHeight="1">
      <c r="A65" s="20">
        <v>61</v>
      </c>
      <c r="B65" s="20" t="s">
        <v>59</v>
      </c>
      <c r="C65" s="20" t="s">
        <v>60</v>
      </c>
      <c r="D65" s="20" t="s">
        <v>64</v>
      </c>
      <c r="E65" s="36" t="s">
        <v>189</v>
      </c>
      <c r="F65" s="46">
        <v>42950</v>
      </c>
      <c r="G65" s="20">
        <v>18</v>
      </c>
      <c r="H65" s="24">
        <v>0.25</v>
      </c>
      <c r="I65" s="25">
        <v>65.02</v>
      </c>
      <c r="J65" s="20">
        <v>151.05000000000001</v>
      </c>
      <c r="K65" s="20">
        <v>137.41</v>
      </c>
      <c r="L65" s="26">
        <v>201.59644900000001</v>
      </c>
      <c r="M65" s="20">
        <v>13.64</v>
      </c>
      <c r="N65" s="26">
        <v>0</v>
      </c>
      <c r="O65" s="20"/>
      <c r="P65" s="26">
        <v>0</v>
      </c>
      <c r="Q65" s="47">
        <v>18.84</v>
      </c>
      <c r="R65" s="26">
        <v>25.214151265000002</v>
      </c>
      <c r="S65" s="27">
        <v>201.59644900000001</v>
      </c>
      <c r="T65" s="28">
        <v>0</v>
      </c>
      <c r="U65" s="28">
        <v>0</v>
      </c>
      <c r="V65" s="29">
        <v>25.214151265000002</v>
      </c>
      <c r="W65" s="30">
        <f t="shared" si="1"/>
        <v>39.011999999999993</v>
      </c>
      <c r="X65" s="31">
        <f t="shared" si="2"/>
        <v>25.214151265000002</v>
      </c>
    </row>
    <row r="66" spans="1:24" s="39" customFormat="1" ht="26.1" customHeight="1">
      <c r="A66" s="20">
        <v>62</v>
      </c>
      <c r="B66" s="20" t="s">
        <v>110</v>
      </c>
      <c r="C66" s="20" t="s">
        <v>65</v>
      </c>
      <c r="D66" s="20" t="s">
        <v>66</v>
      </c>
      <c r="E66" s="36" t="s">
        <v>190</v>
      </c>
      <c r="F66" s="46">
        <v>42942</v>
      </c>
      <c r="G66" s="20">
        <v>25</v>
      </c>
      <c r="H66" s="24">
        <v>0.23</v>
      </c>
      <c r="I66" s="25">
        <v>55.2</v>
      </c>
      <c r="J66" s="20">
        <v>19.313700000000001</v>
      </c>
      <c r="K66" s="20">
        <v>19.313700000000001</v>
      </c>
      <c r="L66" s="26">
        <v>21.247841000000001</v>
      </c>
      <c r="M66" s="20">
        <v>0</v>
      </c>
      <c r="N66" s="26">
        <v>0</v>
      </c>
      <c r="O66" s="20">
        <v>0</v>
      </c>
      <c r="P66" s="26">
        <v>0</v>
      </c>
      <c r="Q66" s="47">
        <v>5.7939999999999996</v>
      </c>
      <c r="R66" s="26">
        <v>2.6559801250000001</v>
      </c>
      <c r="S66" s="27">
        <v>21.247841000000001</v>
      </c>
      <c r="T66" s="28">
        <v>0</v>
      </c>
      <c r="U66" s="28">
        <v>0</v>
      </c>
      <c r="V66" s="29">
        <v>2.6559801250000001</v>
      </c>
      <c r="W66" s="30">
        <f t="shared" si="1"/>
        <v>33.119999999999997</v>
      </c>
      <c r="X66" s="31">
        <f t="shared" si="2"/>
        <v>2.6559801250000001</v>
      </c>
    </row>
    <row r="67" spans="1:24" s="39" customFormat="1" ht="26.1" customHeight="1">
      <c r="A67" s="20">
        <v>63</v>
      </c>
      <c r="B67" s="20" t="s">
        <v>110</v>
      </c>
      <c r="C67" s="20" t="s">
        <v>115</v>
      </c>
      <c r="D67" s="20" t="s">
        <v>191</v>
      </c>
      <c r="E67" s="36" t="s">
        <v>192</v>
      </c>
      <c r="F67" s="46">
        <v>39264</v>
      </c>
      <c r="G67" s="20">
        <v>9</v>
      </c>
      <c r="H67" s="24">
        <v>0.1875</v>
      </c>
      <c r="I67" s="25">
        <v>30.45</v>
      </c>
      <c r="J67" s="20">
        <v>84</v>
      </c>
      <c r="K67" s="20">
        <v>81</v>
      </c>
      <c r="L67" s="26">
        <v>64.568505999999999</v>
      </c>
      <c r="M67" s="20"/>
      <c r="N67" s="26">
        <v>0</v>
      </c>
      <c r="O67" s="20">
        <v>3</v>
      </c>
      <c r="P67" s="26">
        <v>2.284284</v>
      </c>
      <c r="Q67" s="47">
        <v>56</v>
      </c>
      <c r="R67" s="26">
        <v>9.5510079500000007</v>
      </c>
      <c r="S67" s="27">
        <v>64.568505999999999</v>
      </c>
      <c r="T67" s="28">
        <v>0</v>
      </c>
      <c r="U67" s="28">
        <v>2.284284</v>
      </c>
      <c r="V67" s="29">
        <v>9.5510079500000007</v>
      </c>
      <c r="W67" s="30">
        <f t="shared" si="1"/>
        <v>18.27</v>
      </c>
      <c r="X67" s="31">
        <f t="shared" si="2"/>
        <v>9.5510079500000007</v>
      </c>
    </row>
    <row r="68" spans="1:24" s="39" customFormat="1" ht="26.1" customHeight="1">
      <c r="A68" s="20">
        <v>64</v>
      </c>
      <c r="B68" s="20" t="s">
        <v>110</v>
      </c>
      <c r="C68" s="20" t="s">
        <v>116</v>
      </c>
      <c r="D68" s="20" t="s">
        <v>67</v>
      </c>
      <c r="E68" s="36" t="s">
        <v>193</v>
      </c>
      <c r="F68" s="46">
        <v>37831</v>
      </c>
      <c r="G68" s="20">
        <v>10</v>
      </c>
      <c r="H68" s="24">
        <v>0.21</v>
      </c>
      <c r="I68" s="25">
        <v>30.27</v>
      </c>
      <c r="J68" s="20">
        <f>SUM(K68:M68)</f>
        <v>624.41305700000009</v>
      </c>
      <c r="K68" s="20">
        <v>399.82</v>
      </c>
      <c r="L68" s="26">
        <v>216.763057</v>
      </c>
      <c r="M68" s="20">
        <v>7.83</v>
      </c>
      <c r="N68" s="26">
        <v>7.8223510000000003</v>
      </c>
      <c r="O68" s="20"/>
      <c r="P68" s="26">
        <v>0</v>
      </c>
      <c r="Q68" s="47">
        <v>28.03</v>
      </c>
      <c r="R68" s="26">
        <v>37.570976145000003</v>
      </c>
      <c r="S68" s="27">
        <v>216.763057</v>
      </c>
      <c r="T68" s="28">
        <v>7.8223510000000003</v>
      </c>
      <c r="U68" s="28">
        <v>0</v>
      </c>
      <c r="V68" s="29">
        <v>37.570976145000003</v>
      </c>
      <c r="W68" s="30">
        <f t="shared" si="1"/>
        <v>18.161999999999999</v>
      </c>
      <c r="X68" s="31">
        <f t="shared" si="2"/>
        <v>18.161999999999999</v>
      </c>
    </row>
    <row r="69" spans="1:24" s="39" customFormat="1" ht="26.1" customHeight="1">
      <c r="A69" s="20">
        <v>65</v>
      </c>
      <c r="B69" s="56" t="s">
        <v>59</v>
      </c>
      <c r="C69" s="33" t="s">
        <v>68</v>
      </c>
      <c r="D69" s="20" t="s">
        <v>69</v>
      </c>
      <c r="E69" s="36" t="s">
        <v>194</v>
      </c>
      <c r="F69" s="45" t="s">
        <v>70</v>
      </c>
      <c r="G69" s="20">
        <v>29</v>
      </c>
      <c r="H69" s="24">
        <v>0.2132</v>
      </c>
      <c r="I69" s="25">
        <v>180.87</v>
      </c>
      <c r="J69" s="20">
        <v>1307.28</v>
      </c>
      <c r="K69" s="20">
        <v>880.96</v>
      </c>
      <c r="L69" s="26">
        <v>880.96401900000001</v>
      </c>
      <c r="M69" s="20">
        <v>346.32</v>
      </c>
      <c r="N69" s="26">
        <v>307.41191700000002</v>
      </c>
      <c r="O69" s="20">
        <v>80</v>
      </c>
      <c r="P69" s="26">
        <v>80.004000000000005</v>
      </c>
      <c r="Q69" s="20">
        <v>175.67</v>
      </c>
      <c r="R69" s="26">
        <v>172.86171061499999</v>
      </c>
      <c r="S69" s="27">
        <v>880.96401900000001</v>
      </c>
      <c r="T69" s="28">
        <v>307.41191700000002</v>
      </c>
      <c r="U69" s="28">
        <v>80.004000000000005</v>
      </c>
      <c r="V69" s="29">
        <v>172.86171061499999</v>
      </c>
      <c r="W69" s="30">
        <f t="shared" si="1"/>
        <v>108.52200000000001</v>
      </c>
      <c r="X69" s="31">
        <f t="shared" si="2"/>
        <v>108.52200000000001</v>
      </c>
    </row>
    <row r="70" spans="1:24" s="39" customFormat="1" ht="26.1" customHeight="1">
      <c r="A70" s="20">
        <v>66</v>
      </c>
      <c r="B70" s="20" t="s">
        <v>109</v>
      </c>
      <c r="C70" s="20" t="s">
        <v>113</v>
      </c>
      <c r="D70" s="20" t="s">
        <v>24</v>
      </c>
      <c r="E70" s="36" t="s">
        <v>195</v>
      </c>
      <c r="F70" s="55">
        <v>40400</v>
      </c>
      <c r="G70" s="20">
        <v>32</v>
      </c>
      <c r="H70" s="24">
        <v>0.31</v>
      </c>
      <c r="I70" s="25">
        <v>143.06</v>
      </c>
      <c r="J70" s="20">
        <v>426.75</v>
      </c>
      <c r="K70" s="20">
        <v>406.75</v>
      </c>
      <c r="L70" s="26">
        <v>406.75847800000003</v>
      </c>
      <c r="M70" s="20">
        <v>0</v>
      </c>
      <c r="N70" s="26">
        <v>-1.7443470000000001</v>
      </c>
      <c r="O70" s="20">
        <v>20</v>
      </c>
      <c r="P70" s="26">
        <v>20</v>
      </c>
      <c r="Q70" s="20">
        <v>56.84</v>
      </c>
      <c r="R70" s="26">
        <v>56.780727949999999</v>
      </c>
      <c r="S70" s="27">
        <v>406.75847800000003</v>
      </c>
      <c r="T70" s="28">
        <v>-1.7443470000000001</v>
      </c>
      <c r="U70" s="28">
        <v>20</v>
      </c>
      <c r="V70" s="29">
        <v>56.780727949999999</v>
      </c>
      <c r="W70" s="30">
        <f t="shared" ref="W70:W88" si="4">I70*60%</f>
        <v>85.835999999999999</v>
      </c>
      <c r="X70" s="31">
        <f t="shared" ref="X70:X88" si="5">MIN(R70,W70)</f>
        <v>56.780727949999999</v>
      </c>
    </row>
    <row r="71" spans="1:24" s="39" customFormat="1" ht="26.1" customHeight="1">
      <c r="A71" s="20">
        <v>67</v>
      </c>
      <c r="B71" s="20" t="s">
        <v>109</v>
      </c>
      <c r="C71" s="20" t="s">
        <v>113</v>
      </c>
      <c r="D71" s="20" t="s">
        <v>25</v>
      </c>
      <c r="E71" s="36" t="s">
        <v>196</v>
      </c>
      <c r="F71" s="55">
        <v>35536</v>
      </c>
      <c r="G71" s="20">
        <v>53</v>
      </c>
      <c r="H71" s="24">
        <v>0.16400000000000001</v>
      </c>
      <c r="I71" s="25">
        <v>270.63</v>
      </c>
      <c r="J71" s="20">
        <v>341.47</v>
      </c>
      <c r="K71" s="20">
        <v>332.5</v>
      </c>
      <c r="L71" s="26">
        <v>321.77170100000001</v>
      </c>
      <c r="M71" s="20"/>
      <c r="N71" s="26">
        <v>14.452771</v>
      </c>
      <c r="O71" s="20">
        <v>8.9700000000000006</v>
      </c>
      <c r="P71" s="26">
        <v>8.9776299999999996</v>
      </c>
      <c r="Q71" s="20">
        <v>44.26</v>
      </c>
      <c r="R71" s="26">
        <v>46.250067745000003</v>
      </c>
      <c r="S71" s="27">
        <v>321.77170100000001</v>
      </c>
      <c r="T71" s="28">
        <v>14.452771</v>
      </c>
      <c r="U71" s="28">
        <v>8.9776299999999996</v>
      </c>
      <c r="V71" s="29">
        <v>46.250067745000003</v>
      </c>
      <c r="W71" s="30">
        <f t="shared" si="4"/>
        <v>162.37799999999999</v>
      </c>
      <c r="X71" s="31">
        <f t="shared" si="5"/>
        <v>46.250067745000003</v>
      </c>
    </row>
    <row r="72" spans="1:24" s="39" customFormat="1" ht="26.1" customHeight="1">
      <c r="A72" s="20">
        <v>68</v>
      </c>
      <c r="B72" s="20" t="s">
        <v>109</v>
      </c>
      <c r="C72" s="20" t="s">
        <v>113</v>
      </c>
      <c r="D72" s="20" t="s">
        <v>26</v>
      </c>
      <c r="E72" s="36" t="s">
        <v>197</v>
      </c>
      <c r="F72" s="55">
        <v>39266</v>
      </c>
      <c r="G72" s="33">
        <v>18</v>
      </c>
      <c r="H72" s="24">
        <v>0.2009</v>
      </c>
      <c r="I72" s="35">
        <v>63.27</v>
      </c>
      <c r="J72" s="20">
        <v>111.48</v>
      </c>
      <c r="K72" s="20">
        <v>111.48</v>
      </c>
      <c r="L72" s="26">
        <v>111.484137</v>
      </c>
      <c r="M72" s="20"/>
      <c r="N72" s="26">
        <v>-0.10183499999999999</v>
      </c>
      <c r="O72" s="20"/>
      <c r="P72" s="26">
        <v>0</v>
      </c>
      <c r="Q72" s="20">
        <v>13.94</v>
      </c>
      <c r="R72" s="26">
        <v>13.932669525</v>
      </c>
      <c r="S72" s="27">
        <v>111.484137</v>
      </c>
      <c r="T72" s="28">
        <v>-0.10183499999999999</v>
      </c>
      <c r="U72" s="28">
        <v>0</v>
      </c>
      <c r="V72" s="29">
        <v>13.932669525</v>
      </c>
      <c r="W72" s="30">
        <f t="shared" si="4"/>
        <v>37.962000000000003</v>
      </c>
      <c r="X72" s="31">
        <f t="shared" si="5"/>
        <v>13.932669525</v>
      </c>
    </row>
    <row r="73" spans="1:24" s="39" customFormat="1" ht="26.1" customHeight="1">
      <c r="A73" s="20">
        <v>69</v>
      </c>
      <c r="B73" s="20" t="s">
        <v>109</v>
      </c>
      <c r="C73" s="20" t="s">
        <v>113</v>
      </c>
      <c r="D73" s="20" t="s">
        <v>198</v>
      </c>
      <c r="E73" s="36" t="s">
        <v>199</v>
      </c>
      <c r="F73" s="55">
        <v>42556</v>
      </c>
      <c r="G73" s="33">
        <v>32</v>
      </c>
      <c r="H73" s="24">
        <v>0.20380000000000001</v>
      </c>
      <c r="I73" s="35">
        <v>99.3</v>
      </c>
      <c r="J73" s="20">
        <v>279.98</v>
      </c>
      <c r="K73" s="20">
        <v>279.98</v>
      </c>
      <c r="L73" s="26">
        <v>279.97528699999998</v>
      </c>
      <c r="M73" s="20"/>
      <c r="N73" s="26">
        <v>-0.1875</v>
      </c>
      <c r="O73" s="20"/>
      <c r="P73" s="26">
        <v>0</v>
      </c>
      <c r="Q73" s="20">
        <v>35</v>
      </c>
      <c r="R73" s="26">
        <v>35.330048875000003</v>
      </c>
      <c r="S73" s="27">
        <v>279.97528699999998</v>
      </c>
      <c r="T73" s="28">
        <v>-0.1875</v>
      </c>
      <c r="U73" s="28">
        <v>0</v>
      </c>
      <c r="V73" s="29">
        <v>35.330048875000003</v>
      </c>
      <c r="W73" s="30">
        <f t="shared" si="4"/>
        <v>59.58</v>
      </c>
      <c r="X73" s="31">
        <f t="shared" si="5"/>
        <v>35.330048875000003</v>
      </c>
    </row>
    <row r="74" spans="1:24" s="39" customFormat="1" ht="26.1" customHeight="1">
      <c r="A74" s="20">
        <v>70</v>
      </c>
      <c r="B74" s="20" t="s">
        <v>109</v>
      </c>
      <c r="C74" s="20" t="s">
        <v>113</v>
      </c>
      <c r="D74" s="20" t="s">
        <v>27</v>
      </c>
      <c r="E74" s="36" t="s">
        <v>200</v>
      </c>
      <c r="F74" s="55">
        <v>41401</v>
      </c>
      <c r="G74" s="33">
        <v>9</v>
      </c>
      <c r="H74" s="24">
        <v>0.17299999999999999</v>
      </c>
      <c r="I74" s="35">
        <v>36.94</v>
      </c>
      <c r="J74" s="20">
        <v>60.99</v>
      </c>
      <c r="K74" s="20"/>
      <c r="L74" s="26">
        <v>-42.869889999999998</v>
      </c>
      <c r="M74" s="20"/>
      <c r="N74" s="26">
        <v>0</v>
      </c>
      <c r="O74" s="20">
        <v>60.99</v>
      </c>
      <c r="P74" s="26">
        <v>60.992381000000002</v>
      </c>
      <c r="Q74" s="20">
        <v>18.260000000000002</v>
      </c>
      <c r="R74" s="26">
        <v>12.938978049999999</v>
      </c>
      <c r="S74" s="27">
        <v>-42.869889999999998</v>
      </c>
      <c r="T74" s="28">
        <v>0</v>
      </c>
      <c r="U74" s="28">
        <v>60.992381000000002</v>
      </c>
      <c r="V74" s="29">
        <v>12.938978049999999</v>
      </c>
      <c r="W74" s="30">
        <f t="shared" si="4"/>
        <v>22.163999999999998</v>
      </c>
      <c r="X74" s="31">
        <f t="shared" si="5"/>
        <v>12.938978049999999</v>
      </c>
    </row>
    <row r="75" spans="1:24" s="39" customFormat="1" ht="26.1" customHeight="1">
      <c r="A75" s="20">
        <v>71</v>
      </c>
      <c r="B75" s="20" t="s">
        <v>109</v>
      </c>
      <c r="C75" s="20" t="s">
        <v>113</v>
      </c>
      <c r="D75" s="20" t="s">
        <v>201</v>
      </c>
      <c r="E75" s="36" t="s">
        <v>202</v>
      </c>
      <c r="F75" s="55">
        <v>40647</v>
      </c>
      <c r="G75" s="33">
        <v>22</v>
      </c>
      <c r="H75" s="24">
        <v>0.33800000000000002</v>
      </c>
      <c r="I75" s="35">
        <v>67.709999999999994</v>
      </c>
      <c r="J75" s="20">
        <v>58.52</v>
      </c>
      <c r="K75" s="20">
        <v>55.14</v>
      </c>
      <c r="L75" s="26">
        <v>44.385843000000001</v>
      </c>
      <c r="M75" s="20">
        <v>3.38</v>
      </c>
      <c r="N75" s="26">
        <v>0</v>
      </c>
      <c r="O75" s="33"/>
      <c r="P75" s="26">
        <v>0</v>
      </c>
      <c r="Q75" s="20">
        <v>5.55</v>
      </c>
      <c r="R75" s="26">
        <v>6.2801224250000001</v>
      </c>
      <c r="S75" s="27">
        <v>44.385843000000001</v>
      </c>
      <c r="T75" s="28">
        <v>0</v>
      </c>
      <c r="U75" s="28">
        <v>0</v>
      </c>
      <c r="V75" s="29">
        <v>6.2801224250000001</v>
      </c>
      <c r="W75" s="30">
        <f t="shared" si="4"/>
        <v>40.625999999999998</v>
      </c>
      <c r="X75" s="31">
        <f t="shared" si="5"/>
        <v>6.2801224250000001</v>
      </c>
    </row>
    <row r="76" spans="1:24" s="39" customFormat="1" ht="26.1" customHeight="1">
      <c r="A76" s="20">
        <v>72</v>
      </c>
      <c r="B76" s="20" t="s">
        <v>109</v>
      </c>
      <c r="C76" s="20" t="s">
        <v>113</v>
      </c>
      <c r="D76" s="20" t="s">
        <v>204</v>
      </c>
      <c r="E76" s="36" t="s">
        <v>203</v>
      </c>
      <c r="F76" s="55">
        <v>41229</v>
      </c>
      <c r="G76" s="33">
        <v>3</v>
      </c>
      <c r="H76" s="24">
        <v>0.17299999999999999</v>
      </c>
      <c r="I76" s="35">
        <v>12.16</v>
      </c>
      <c r="J76" s="20">
        <v>18.68</v>
      </c>
      <c r="K76" s="20">
        <v>18.68</v>
      </c>
      <c r="L76" s="26">
        <v>18.675367000000001</v>
      </c>
      <c r="M76" s="20"/>
      <c r="N76" s="26">
        <v>-0.192852</v>
      </c>
      <c r="O76" s="20"/>
      <c r="P76" s="26">
        <v>0</v>
      </c>
      <c r="Q76" s="20">
        <v>2.33</v>
      </c>
      <c r="R76" s="26">
        <v>2.3563236349999999</v>
      </c>
      <c r="S76" s="27">
        <v>18.675367000000001</v>
      </c>
      <c r="T76" s="28">
        <v>-0.192852</v>
      </c>
      <c r="U76" s="28">
        <v>0</v>
      </c>
      <c r="V76" s="29">
        <v>2.3563236349999999</v>
      </c>
      <c r="W76" s="30">
        <f t="shared" si="4"/>
        <v>7.2959999999999994</v>
      </c>
      <c r="X76" s="31">
        <f t="shared" si="5"/>
        <v>2.3563236349999999</v>
      </c>
    </row>
    <row r="77" spans="1:24" s="39" customFormat="1" ht="26.1" customHeight="1">
      <c r="A77" s="20">
        <v>73</v>
      </c>
      <c r="B77" s="20" t="s">
        <v>109</v>
      </c>
      <c r="C77" s="20" t="s">
        <v>113</v>
      </c>
      <c r="D77" s="20" t="s">
        <v>28</v>
      </c>
      <c r="E77" s="36" t="s">
        <v>205</v>
      </c>
      <c r="F77" s="20" t="s">
        <v>111</v>
      </c>
      <c r="G77" s="33">
        <v>5</v>
      </c>
      <c r="H77" s="24">
        <v>0.15</v>
      </c>
      <c r="I77" s="35">
        <v>43.2</v>
      </c>
      <c r="J77" s="20">
        <v>38.89</v>
      </c>
      <c r="K77" s="20"/>
      <c r="L77" s="26">
        <v>38.891173999999999</v>
      </c>
      <c r="M77" s="20"/>
      <c r="N77" s="26">
        <v>0</v>
      </c>
      <c r="O77" s="20"/>
      <c r="P77" s="26">
        <v>0</v>
      </c>
      <c r="Q77" s="20">
        <v>4.8600000000000003</v>
      </c>
      <c r="R77" s="26">
        <v>4.8613967499999999</v>
      </c>
      <c r="S77" s="27">
        <v>38.891173999999999</v>
      </c>
      <c r="T77" s="28">
        <v>0</v>
      </c>
      <c r="U77" s="28">
        <v>0</v>
      </c>
      <c r="V77" s="29">
        <v>4.8613967499999999</v>
      </c>
      <c r="W77" s="30">
        <f t="shared" si="4"/>
        <v>25.92</v>
      </c>
      <c r="X77" s="31">
        <f t="shared" si="5"/>
        <v>4.8613967499999999</v>
      </c>
    </row>
    <row r="78" spans="1:24" s="39" customFormat="1" ht="26.1" customHeight="1">
      <c r="A78" s="20">
        <v>74</v>
      </c>
      <c r="B78" s="20" t="s">
        <v>109</v>
      </c>
      <c r="C78" s="20" t="s">
        <v>113</v>
      </c>
      <c r="D78" s="20" t="s">
        <v>206</v>
      </c>
      <c r="E78" s="36" t="s">
        <v>207</v>
      </c>
      <c r="F78" s="20" t="s">
        <v>112</v>
      </c>
      <c r="G78" s="33">
        <v>9</v>
      </c>
      <c r="H78" s="24">
        <v>0.1552</v>
      </c>
      <c r="I78" s="35">
        <v>28.13</v>
      </c>
      <c r="J78" s="20">
        <v>62.35</v>
      </c>
      <c r="K78" s="20">
        <v>61.75</v>
      </c>
      <c r="L78" s="26">
        <v>61.751697999999998</v>
      </c>
      <c r="M78" s="20"/>
      <c r="N78" s="26">
        <v>-0.70037099999999997</v>
      </c>
      <c r="O78" s="20">
        <v>0.6</v>
      </c>
      <c r="P78" s="26">
        <v>0.60082500000000005</v>
      </c>
      <c r="Q78" s="20">
        <v>7.9</v>
      </c>
      <c r="R78" s="26">
        <v>7.8151652299999999</v>
      </c>
      <c r="S78" s="27">
        <v>61.751697999999998</v>
      </c>
      <c r="T78" s="28">
        <v>-0.70037099999999997</v>
      </c>
      <c r="U78" s="28">
        <v>0.60082500000000005</v>
      </c>
      <c r="V78" s="29">
        <v>7.8151652299999999</v>
      </c>
      <c r="W78" s="30">
        <f t="shared" si="4"/>
        <v>16.878</v>
      </c>
      <c r="X78" s="31">
        <f t="shared" si="5"/>
        <v>7.8151652299999999</v>
      </c>
    </row>
    <row r="79" spans="1:24" s="39" customFormat="1" ht="26.1" customHeight="1">
      <c r="A79" s="20">
        <v>75</v>
      </c>
      <c r="B79" s="20" t="s">
        <v>109</v>
      </c>
      <c r="C79" s="20" t="s">
        <v>113</v>
      </c>
      <c r="D79" s="20" t="s">
        <v>29</v>
      </c>
      <c r="E79" s="36" t="s">
        <v>208</v>
      </c>
      <c r="F79" s="62">
        <v>41395</v>
      </c>
      <c r="G79" s="33">
        <v>20</v>
      </c>
      <c r="H79" s="24">
        <v>0.33800000000000002</v>
      </c>
      <c r="I79" s="35">
        <v>51.15</v>
      </c>
      <c r="J79" s="20">
        <v>54.83</v>
      </c>
      <c r="K79" s="20">
        <v>54.83</v>
      </c>
      <c r="L79" s="26">
        <v>54.830016000000001</v>
      </c>
      <c r="M79" s="20"/>
      <c r="N79" s="26">
        <v>0</v>
      </c>
      <c r="O79" s="20"/>
      <c r="P79" s="26">
        <v>0</v>
      </c>
      <c r="Q79" s="20">
        <v>6.85</v>
      </c>
      <c r="R79" s="26">
        <v>6.8537520000000001</v>
      </c>
      <c r="S79" s="27">
        <v>54.830016000000001</v>
      </c>
      <c r="T79" s="28">
        <v>0</v>
      </c>
      <c r="U79" s="28">
        <v>0</v>
      </c>
      <c r="V79" s="29">
        <v>6.8537520000000001</v>
      </c>
      <c r="W79" s="30">
        <f t="shared" si="4"/>
        <v>30.689999999999998</v>
      </c>
      <c r="X79" s="31">
        <f t="shared" si="5"/>
        <v>6.8537520000000001</v>
      </c>
    </row>
    <row r="80" spans="1:24" s="39" customFormat="1" ht="26.1" customHeight="1">
      <c r="A80" s="20">
        <v>76</v>
      </c>
      <c r="B80" s="20" t="s">
        <v>109</v>
      </c>
      <c r="C80" s="20" t="s">
        <v>113</v>
      </c>
      <c r="D80" s="20" t="s">
        <v>30</v>
      </c>
      <c r="E80" s="36" t="s">
        <v>209</v>
      </c>
      <c r="F80" s="20" t="s">
        <v>118</v>
      </c>
      <c r="G80" s="33">
        <v>10</v>
      </c>
      <c r="H80" s="24">
        <v>0.25</v>
      </c>
      <c r="I80" s="35">
        <v>30.2</v>
      </c>
      <c r="J80" s="20">
        <v>24.2</v>
      </c>
      <c r="K80" s="20">
        <v>24.2</v>
      </c>
      <c r="L80" s="26">
        <v>24.209502000000001</v>
      </c>
      <c r="M80" s="20">
        <v>2.97</v>
      </c>
      <c r="N80" s="26">
        <v>1.932688</v>
      </c>
      <c r="O80" s="33"/>
      <c r="P80" s="26">
        <v>0</v>
      </c>
      <c r="Q80" s="20">
        <v>3.26</v>
      </c>
      <c r="R80" s="26">
        <v>3.2581103100000002</v>
      </c>
      <c r="S80" s="27">
        <v>24.209502000000001</v>
      </c>
      <c r="T80" s="28">
        <v>1.932688</v>
      </c>
      <c r="U80" s="28">
        <v>0</v>
      </c>
      <c r="V80" s="29">
        <v>3.2581103100000002</v>
      </c>
      <c r="W80" s="30">
        <f t="shared" si="4"/>
        <v>18.119999999999997</v>
      </c>
      <c r="X80" s="31">
        <f t="shared" si="5"/>
        <v>3.2581103100000002</v>
      </c>
    </row>
    <row r="81" spans="1:24" s="39" customFormat="1" ht="26.1" customHeight="1">
      <c r="A81" s="20">
        <v>77</v>
      </c>
      <c r="B81" s="20" t="s">
        <v>31</v>
      </c>
      <c r="C81" s="21" t="s">
        <v>32</v>
      </c>
      <c r="D81" s="20" t="s">
        <v>33</v>
      </c>
      <c r="E81" s="36" t="s">
        <v>210</v>
      </c>
      <c r="F81" s="55">
        <v>37344</v>
      </c>
      <c r="G81" s="20">
        <v>62</v>
      </c>
      <c r="H81" s="24">
        <v>0.19869999999999999</v>
      </c>
      <c r="I81" s="25">
        <v>240.44</v>
      </c>
      <c r="J81" s="20">
        <v>466.5</v>
      </c>
      <c r="K81" s="20">
        <v>391.72</v>
      </c>
      <c r="L81" s="26">
        <v>383.53789399999999</v>
      </c>
      <c r="M81" s="20">
        <v>63.66</v>
      </c>
      <c r="N81" s="26">
        <v>38.783647000000002</v>
      </c>
      <c r="O81" s="20">
        <v>11.12</v>
      </c>
      <c r="P81" s="26">
        <v>11.12988</v>
      </c>
      <c r="Q81" s="20">
        <v>59.94</v>
      </c>
      <c r="R81" s="26">
        <v>56.040087550000003</v>
      </c>
      <c r="S81" s="27">
        <v>383.53789399999999</v>
      </c>
      <c r="T81" s="28">
        <v>38.783647000000002</v>
      </c>
      <c r="U81" s="28">
        <v>11.12988</v>
      </c>
      <c r="V81" s="29">
        <v>56.040087550000003</v>
      </c>
      <c r="W81" s="30">
        <f t="shared" si="4"/>
        <v>144.26399999999998</v>
      </c>
      <c r="X81" s="31">
        <f t="shared" si="5"/>
        <v>56.040087550000003</v>
      </c>
    </row>
    <row r="82" spans="1:24" s="39" customFormat="1" ht="26.1" customHeight="1">
      <c r="A82" s="20">
        <v>78</v>
      </c>
      <c r="B82" s="20" t="s">
        <v>31</v>
      </c>
      <c r="C82" s="21" t="s">
        <v>32</v>
      </c>
      <c r="D82" s="20" t="s">
        <v>34</v>
      </c>
      <c r="E82" s="36" t="s">
        <v>211</v>
      </c>
      <c r="F82" s="55">
        <v>39371</v>
      </c>
      <c r="G82" s="20">
        <v>30</v>
      </c>
      <c r="H82" s="24">
        <v>0.2</v>
      </c>
      <c r="I82" s="25">
        <v>165.34</v>
      </c>
      <c r="J82" s="20">
        <v>1525.6</v>
      </c>
      <c r="K82" s="20">
        <v>1234.5999999999999</v>
      </c>
      <c r="L82" s="26">
        <v>1405.3832709999999</v>
      </c>
      <c r="M82" s="20">
        <v>246</v>
      </c>
      <c r="N82" s="26">
        <v>245.912789</v>
      </c>
      <c r="O82" s="20">
        <v>45</v>
      </c>
      <c r="P82" s="26">
        <v>45.146360999999999</v>
      </c>
      <c r="Q82" s="20">
        <v>197.345</v>
      </c>
      <c r="R82" s="26">
        <v>218.848149455</v>
      </c>
      <c r="S82" s="27">
        <v>1405.3832709999999</v>
      </c>
      <c r="T82" s="28">
        <v>245.912789</v>
      </c>
      <c r="U82" s="28">
        <v>45.146360999999999</v>
      </c>
      <c r="V82" s="29">
        <v>218.848149455</v>
      </c>
      <c r="W82" s="30">
        <f t="shared" si="4"/>
        <v>99.203999999999994</v>
      </c>
      <c r="X82" s="31">
        <f t="shared" si="5"/>
        <v>99.203999999999994</v>
      </c>
    </row>
    <row r="83" spans="1:24" s="39" customFormat="1" ht="26.1" customHeight="1">
      <c r="A83" s="20">
        <v>79</v>
      </c>
      <c r="B83" s="21" t="s">
        <v>31</v>
      </c>
      <c r="C83" s="21" t="s">
        <v>32</v>
      </c>
      <c r="D83" s="20" t="s">
        <v>35</v>
      </c>
      <c r="E83" s="36" t="s">
        <v>212</v>
      </c>
      <c r="F83" s="23">
        <v>42543</v>
      </c>
      <c r="G83" s="21">
        <v>25</v>
      </c>
      <c r="H83" s="37">
        <v>0.19500000000000001</v>
      </c>
      <c r="I83" s="38">
        <v>72.89</v>
      </c>
      <c r="J83" s="21">
        <v>23</v>
      </c>
      <c r="K83" s="21">
        <v>21.6</v>
      </c>
      <c r="L83" s="26">
        <v>20.206859000000001</v>
      </c>
      <c r="M83" s="21">
        <v>1.4</v>
      </c>
      <c r="N83" s="26">
        <v>0</v>
      </c>
      <c r="O83" s="21">
        <v>0</v>
      </c>
      <c r="P83" s="26">
        <v>0</v>
      </c>
      <c r="Q83" s="21">
        <v>2.87</v>
      </c>
      <c r="R83" s="26">
        <v>2.5258573750000002</v>
      </c>
      <c r="S83" s="27">
        <v>20.206859000000001</v>
      </c>
      <c r="T83" s="28">
        <v>0</v>
      </c>
      <c r="U83" s="28">
        <v>0</v>
      </c>
      <c r="V83" s="29">
        <v>2.5258573750000002</v>
      </c>
      <c r="W83" s="30">
        <f t="shared" si="4"/>
        <v>43.734000000000002</v>
      </c>
      <c r="X83" s="31">
        <f t="shared" si="5"/>
        <v>2.5258573750000002</v>
      </c>
    </row>
    <row r="84" spans="1:24" s="39" customFormat="1" ht="26.1" customHeight="1">
      <c r="A84" s="20">
        <v>80</v>
      </c>
      <c r="B84" s="20" t="s">
        <v>31</v>
      </c>
      <c r="C84" s="20" t="s">
        <v>36</v>
      </c>
      <c r="D84" s="20" t="s">
        <v>37</v>
      </c>
      <c r="E84" s="36" t="s">
        <v>213</v>
      </c>
      <c r="F84" s="55">
        <v>37029</v>
      </c>
      <c r="G84" s="20">
        <v>68</v>
      </c>
      <c r="H84" s="24">
        <v>0.1658</v>
      </c>
      <c r="I84" s="25">
        <v>289</v>
      </c>
      <c r="J84" s="20">
        <f>K84+M84+O84</f>
        <v>1123.4000000000001</v>
      </c>
      <c r="K84" s="20">
        <v>1077.73</v>
      </c>
      <c r="L84" s="26">
        <v>1076.774543</v>
      </c>
      <c r="M84" s="20">
        <v>0</v>
      </c>
      <c r="N84" s="26">
        <v>-3.4431069999999999</v>
      </c>
      <c r="O84" s="20">
        <v>45.67</v>
      </c>
      <c r="P84" s="26">
        <v>45.669339999999998</v>
      </c>
      <c r="Q84" s="20">
        <f>134.72+13.7</f>
        <v>148.41999999999999</v>
      </c>
      <c r="R84" s="26">
        <v>150.78716957500001</v>
      </c>
      <c r="S84" s="27">
        <v>1076.774543</v>
      </c>
      <c r="T84" s="28">
        <v>-3.4431069999999999</v>
      </c>
      <c r="U84" s="28">
        <v>45.669339999999998</v>
      </c>
      <c r="V84" s="29">
        <v>150.78716957500001</v>
      </c>
      <c r="W84" s="30">
        <f t="shared" si="4"/>
        <v>173.4</v>
      </c>
      <c r="X84" s="31">
        <f t="shared" si="5"/>
        <v>150.78716957500001</v>
      </c>
    </row>
    <row r="85" spans="1:24" s="39" customFormat="1" ht="26.1" customHeight="1">
      <c r="A85" s="20">
        <v>81</v>
      </c>
      <c r="B85" s="20" t="s">
        <v>31</v>
      </c>
      <c r="C85" s="20" t="s">
        <v>38</v>
      </c>
      <c r="D85" s="20" t="s">
        <v>39</v>
      </c>
      <c r="E85" s="36" t="s">
        <v>214</v>
      </c>
      <c r="F85" s="55">
        <v>42080</v>
      </c>
      <c r="G85" s="20">
        <v>16</v>
      </c>
      <c r="H85" s="24">
        <v>0.32650000000000001</v>
      </c>
      <c r="I85" s="25">
        <v>46.68</v>
      </c>
      <c r="J85" s="20">
        <v>27.3</v>
      </c>
      <c r="K85" s="20">
        <v>27.3</v>
      </c>
      <c r="L85" s="26">
        <v>16.675818</v>
      </c>
      <c r="M85" s="20">
        <v>0</v>
      </c>
      <c r="N85" s="26">
        <v>0</v>
      </c>
      <c r="O85" s="20">
        <v>0</v>
      </c>
      <c r="P85" s="26">
        <v>0</v>
      </c>
      <c r="Q85" s="20">
        <v>3.4125000000000001</v>
      </c>
      <c r="R85" s="26">
        <v>2.0844772499999999</v>
      </c>
      <c r="S85" s="27">
        <v>16.675818</v>
      </c>
      <c r="T85" s="28">
        <v>0</v>
      </c>
      <c r="U85" s="28">
        <v>0</v>
      </c>
      <c r="V85" s="29">
        <v>2.0844772499999999</v>
      </c>
      <c r="W85" s="30">
        <f t="shared" si="4"/>
        <v>28.007999999999999</v>
      </c>
      <c r="X85" s="31">
        <f t="shared" si="5"/>
        <v>2.0844772499999999</v>
      </c>
    </row>
    <row r="86" spans="1:24" s="39" customFormat="1" ht="26.1" customHeight="1">
      <c r="A86" s="20">
        <v>82</v>
      </c>
      <c r="B86" s="20" t="s">
        <v>31</v>
      </c>
      <c r="C86" s="20" t="s">
        <v>38</v>
      </c>
      <c r="D86" s="20" t="s">
        <v>40</v>
      </c>
      <c r="E86" s="36" t="s">
        <v>215</v>
      </c>
      <c r="F86" s="55">
        <v>41984</v>
      </c>
      <c r="G86" s="20">
        <v>7</v>
      </c>
      <c r="H86" s="24">
        <v>0.21199999999999999</v>
      </c>
      <c r="I86" s="25">
        <v>30.79</v>
      </c>
      <c r="J86" s="20">
        <v>3.6</v>
      </c>
      <c r="K86" s="20">
        <v>0</v>
      </c>
      <c r="L86" s="26">
        <v>0</v>
      </c>
      <c r="M86" s="20">
        <v>3.6</v>
      </c>
      <c r="N86" s="26">
        <v>2.8421029999999998</v>
      </c>
      <c r="O86" s="20">
        <v>0</v>
      </c>
      <c r="P86" s="26">
        <v>0</v>
      </c>
      <c r="Q86" s="20">
        <v>0.43</v>
      </c>
      <c r="R86" s="26">
        <v>1.40058935</v>
      </c>
      <c r="S86" s="27">
        <v>0</v>
      </c>
      <c r="T86" s="28">
        <v>2.8421029999999998</v>
      </c>
      <c r="U86" s="28">
        <v>0</v>
      </c>
      <c r="V86" s="29">
        <v>1.40058935</v>
      </c>
      <c r="W86" s="30">
        <f t="shared" si="4"/>
        <v>18.474</v>
      </c>
      <c r="X86" s="31">
        <f t="shared" si="5"/>
        <v>1.40058935</v>
      </c>
    </row>
    <row r="87" spans="1:24" s="39" customFormat="1" ht="26.1" customHeight="1">
      <c r="A87" s="20">
        <v>83</v>
      </c>
      <c r="B87" s="21" t="s">
        <v>31</v>
      </c>
      <c r="C87" s="20" t="s">
        <v>41</v>
      </c>
      <c r="D87" s="20" t="s">
        <v>216</v>
      </c>
      <c r="E87" s="36" t="s">
        <v>218</v>
      </c>
      <c r="F87" s="55">
        <v>42702</v>
      </c>
      <c r="G87" s="20">
        <v>39</v>
      </c>
      <c r="H87" s="24">
        <v>0.3</v>
      </c>
      <c r="I87" s="25">
        <v>117.97</v>
      </c>
      <c r="J87" s="20">
        <f>K87+M87+O87</f>
        <v>1.35</v>
      </c>
      <c r="K87" s="20">
        <v>1.35</v>
      </c>
      <c r="L87" s="26">
        <v>1.3591949999999999</v>
      </c>
      <c r="M87" s="20">
        <v>0</v>
      </c>
      <c r="N87" s="26">
        <v>0</v>
      </c>
      <c r="O87" s="20">
        <v>0</v>
      </c>
      <c r="P87" s="26">
        <v>0</v>
      </c>
      <c r="Q87" s="20">
        <v>0.16</v>
      </c>
      <c r="R87" s="26">
        <v>0.17013529499999999</v>
      </c>
      <c r="S87" s="27">
        <v>1.3591949999999999</v>
      </c>
      <c r="T87" s="28">
        <v>0</v>
      </c>
      <c r="U87" s="28">
        <v>0</v>
      </c>
      <c r="V87" s="29">
        <v>0.17013529499999999</v>
      </c>
      <c r="W87" s="30">
        <f t="shared" si="4"/>
        <v>70.781999999999996</v>
      </c>
      <c r="X87" s="31">
        <f t="shared" si="5"/>
        <v>0.17013529499999999</v>
      </c>
    </row>
    <row r="88" spans="1:24" s="39" customFormat="1" ht="26.1" customHeight="1">
      <c r="A88" s="20">
        <v>84</v>
      </c>
      <c r="B88" s="21" t="s">
        <v>31</v>
      </c>
      <c r="C88" s="20" t="s">
        <v>41</v>
      </c>
      <c r="D88" s="20" t="s">
        <v>42</v>
      </c>
      <c r="E88" s="36" t="s">
        <v>217</v>
      </c>
      <c r="F88" s="55">
        <v>38554</v>
      </c>
      <c r="G88" s="20">
        <v>19</v>
      </c>
      <c r="H88" s="24">
        <v>0.161</v>
      </c>
      <c r="I88" s="25">
        <v>73.650000000000006</v>
      </c>
      <c r="J88" s="20">
        <f>K88+M88+O88</f>
        <v>197.93</v>
      </c>
      <c r="K88" s="20">
        <v>190.93</v>
      </c>
      <c r="L88" s="26">
        <v>218.21187399999999</v>
      </c>
      <c r="M88" s="20">
        <v>0</v>
      </c>
      <c r="N88" s="26">
        <v>0</v>
      </c>
      <c r="O88" s="20">
        <v>7</v>
      </c>
      <c r="P88" s="26">
        <v>7.5037500000000001</v>
      </c>
      <c r="Q88" s="20">
        <v>27.27</v>
      </c>
      <c r="R88" s="26">
        <v>29.635083949999999</v>
      </c>
      <c r="S88" s="27">
        <v>218.21187399999999</v>
      </c>
      <c r="T88" s="28">
        <v>0</v>
      </c>
      <c r="U88" s="28">
        <v>7.5037500000000001</v>
      </c>
      <c r="V88" s="29">
        <v>29.635083949999999</v>
      </c>
      <c r="W88" s="30">
        <f t="shared" si="4"/>
        <v>44.190000000000005</v>
      </c>
      <c r="X88" s="31">
        <f t="shared" si="5"/>
        <v>29.635083949999999</v>
      </c>
    </row>
    <row r="89" spans="1:24" ht="27" customHeight="1">
      <c r="X89" s="68"/>
    </row>
  </sheetData>
  <autoFilter ref="A3:X88"/>
  <mergeCells count="16">
    <mergeCell ref="A4:F4"/>
    <mergeCell ref="A2:A3"/>
    <mergeCell ref="B2:B3"/>
    <mergeCell ref="C2:C3"/>
    <mergeCell ref="D2:D3"/>
    <mergeCell ref="F2:F3"/>
    <mergeCell ref="G2:G3"/>
    <mergeCell ref="H2:H3"/>
    <mergeCell ref="I2:I3"/>
    <mergeCell ref="J2:P2"/>
    <mergeCell ref="A1:X1"/>
    <mergeCell ref="R2:R3"/>
    <mergeCell ref="W2:W3"/>
    <mergeCell ref="X2:X3"/>
    <mergeCell ref="E2:E3"/>
    <mergeCell ref="Q2:Q3"/>
  </mergeCells>
  <phoneticPr fontId="1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76" fitToHeight="0" orientation="landscape" r:id="rId1"/>
  <ignoredErrors>
    <ignoredError sqref="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所有数据稿</vt:lpstr>
      <vt:lpstr>所有数据稿!Print_Area</vt:lpstr>
      <vt:lpstr>所有数据稿!Print_Titles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吴琦 null</cp:lastModifiedBy>
  <cp:lastPrinted>2020-09-16T02:29:21Z</cp:lastPrinted>
  <dcterms:created xsi:type="dcterms:W3CDTF">2020-06-05T05:02:00Z</dcterms:created>
  <dcterms:modified xsi:type="dcterms:W3CDTF">2020-09-16T02:29:23Z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