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D8" i="1" l="1"/>
  <c r="C8" i="1" s="1"/>
  <c r="C121" i="1"/>
  <c r="C120" i="1"/>
  <c r="C119" i="1"/>
  <c r="C118" i="1"/>
  <c r="C117" i="1"/>
  <c r="C116" i="1"/>
  <c r="C115" i="1"/>
  <c r="C114" i="1"/>
  <c r="C113" i="1"/>
  <c r="F112" i="1"/>
  <c r="E112" i="1"/>
  <c r="D112" i="1"/>
  <c r="C112" i="1" s="1"/>
  <c r="D111" i="1"/>
  <c r="C111" i="1"/>
  <c r="C110" i="1"/>
  <c r="C109" i="1"/>
  <c r="C108" i="1"/>
  <c r="C107" i="1"/>
  <c r="C106" i="1"/>
  <c r="C105" i="1"/>
  <c r="D104" i="1"/>
  <c r="C104" i="1"/>
  <c r="C103" i="1"/>
  <c r="C102" i="1"/>
  <c r="C101" i="1"/>
  <c r="D100" i="1"/>
  <c r="D98" i="1" s="1"/>
  <c r="C98" i="1" s="1"/>
  <c r="D99" i="1"/>
  <c r="C99" i="1" s="1"/>
  <c r="F98" i="1"/>
  <c r="E98" i="1"/>
  <c r="C97" i="1"/>
  <c r="C96" i="1"/>
  <c r="C95" i="1"/>
  <c r="C94" i="1"/>
  <c r="C93" i="1"/>
  <c r="F92" i="1"/>
  <c r="E92" i="1"/>
  <c r="D92" i="1"/>
  <c r="C92" i="1"/>
  <c r="C91" i="1"/>
  <c r="C90" i="1"/>
  <c r="D89" i="1"/>
  <c r="C89" i="1"/>
  <c r="C88" i="1"/>
  <c r="C87" i="1"/>
  <c r="C86" i="1"/>
  <c r="C85" i="1"/>
  <c r="C84" i="1"/>
  <c r="C83" i="1"/>
  <c r="E82" i="1"/>
  <c r="D82" i="1"/>
  <c r="C82" i="1" s="1"/>
  <c r="F81" i="1"/>
  <c r="E81" i="1"/>
  <c r="D81" i="1"/>
  <c r="C81" i="1" s="1"/>
  <c r="C80" i="1"/>
  <c r="C79" i="1"/>
  <c r="C78" i="1"/>
  <c r="C77" i="1"/>
  <c r="C76" i="1"/>
  <c r="C75" i="1"/>
  <c r="C74" i="1"/>
  <c r="C73" i="1"/>
  <c r="D72" i="1"/>
  <c r="C72" i="1" s="1"/>
  <c r="C71" i="1"/>
  <c r="F70" i="1"/>
  <c r="E70" i="1"/>
  <c r="D69" i="1"/>
  <c r="C69" i="1" s="1"/>
  <c r="D68" i="1"/>
  <c r="C68" i="1"/>
  <c r="D67" i="1"/>
  <c r="C67" i="1" s="1"/>
  <c r="D66" i="1"/>
  <c r="C66" i="1"/>
  <c r="D65" i="1"/>
  <c r="C65" i="1" s="1"/>
  <c r="F64" i="1"/>
  <c r="E64" i="1"/>
  <c r="D64" i="1"/>
  <c r="C64" i="1" s="1"/>
  <c r="C63" i="1"/>
  <c r="C62" i="1"/>
  <c r="C61" i="1"/>
  <c r="F60" i="1"/>
  <c r="E60" i="1"/>
  <c r="D60" i="1"/>
  <c r="C60" i="1" s="1"/>
  <c r="C59" i="1"/>
  <c r="C58" i="1"/>
  <c r="C57" i="1"/>
  <c r="C56" i="1"/>
  <c r="C55" i="1"/>
  <c r="C54" i="1"/>
  <c r="C53" i="1"/>
  <c r="D52" i="1"/>
  <c r="C52" i="1" s="1"/>
  <c r="F51" i="1"/>
  <c r="E51" i="1"/>
  <c r="D51" i="1"/>
  <c r="C51" i="1" s="1"/>
  <c r="C50" i="1"/>
  <c r="C49" i="1"/>
  <c r="C48" i="1"/>
  <c r="C47" i="1"/>
  <c r="C46" i="1"/>
  <c r="C45" i="1"/>
  <c r="E44" i="1"/>
  <c r="C44" i="1" s="1"/>
  <c r="F43" i="1"/>
  <c r="E43" i="1"/>
  <c r="D43" i="1"/>
  <c r="C43" i="1" s="1"/>
  <c r="C42" i="1"/>
  <c r="C41" i="1"/>
  <c r="C40" i="1"/>
  <c r="C39" i="1"/>
  <c r="D38" i="1"/>
  <c r="C38" i="1"/>
  <c r="C37" i="1"/>
  <c r="D36" i="1"/>
  <c r="C36" i="1" s="1"/>
  <c r="D35" i="1"/>
  <c r="C35" i="1" s="1"/>
  <c r="D34" i="1"/>
  <c r="C34" i="1" s="1"/>
  <c r="D33" i="1"/>
  <c r="D32" i="1" s="1"/>
  <c r="C32" i="1" s="1"/>
  <c r="F32" i="1"/>
  <c r="E32" i="1"/>
  <c r="D31" i="1"/>
  <c r="C31" i="1" s="1"/>
  <c r="D30" i="1"/>
  <c r="C30" i="1" s="1"/>
  <c r="C29" i="1"/>
  <c r="C28" i="1"/>
  <c r="D27" i="1"/>
  <c r="D23" i="1" s="1"/>
  <c r="C23" i="1" s="1"/>
  <c r="C26" i="1"/>
  <c r="C25" i="1"/>
  <c r="C24" i="1"/>
  <c r="F23" i="1"/>
  <c r="F6" i="1" s="1"/>
  <c r="E23" i="1"/>
  <c r="C22" i="1"/>
  <c r="C21" i="1"/>
  <c r="C20" i="1"/>
  <c r="E19" i="1"/>
  <c r="D19" i="1"/>
  <c r="C19" i="1" s="1"/>
  <c r="F18" i="1"/>
  <c r="E18" i="1"/>
  <c r="D18" i="1"/>
  <c r="C18" i="1" s="1"/>
  <c r="C17" i="1"/>
  <c r="C16" i="1"/>
  <c r="C15" i="1"/>
  <c r="D14" i="1"/>
  <c r="C14" i="1" s="1"/>
  <c r="C13" i="1"/>
  <c r="D12" i="1"/>
  <c r="C12" i="1" s="1"/>
  <c r="F11" i="1"/>
  <c r="E11" i="1"/>
  <c r="E6" i="1" s="1"/>
  <c r="D11" i="1"/>
  <c r="C11" i="1" s="1"/>
  <c r="E10" i="1"/>
  <c r="D10" i="1"/>
  <c r="C10" i="1" s="1"/>
  <c r="C9" i="1"/>
  <c r="E8" i="1"/>
  <c r="F7" i="1"/>
  <c r="E7" i="1"/>
  <c r="D7" i="1"/>
  <c r="C7" i="1" l="1"/>
  <c r="C27" i="1"/>
  <c r="C33" i="1"/>
  <c r="C100" i="1"/>
  <c r="D70" i="1"/>
  <c r="C70" i="1" s="1"/>
  <c r="D6" i="1" l="1"/>
  <c r="C6" i="1" s="1"/>
</calcChain>
</file>

<file path=xl/sharedStrings.xml><?xml version="1.0" encoding="utf-8"?>
<sst xmlns="http://schemas.openxmlformats.org/spreadsheetml/2006/main" count="140" uniqueCount="130">
  <si>
    <t>附件：</t>
  </si>
  <si>
    <t>单位：万元</t>
  </si>
  <si>
    <t>市州</t>
  </si>
  <si>
    <t>县市区</t>
  </si>
  <si>
    <t>2017年度新能源公交车运营补助资金</t>
  </si>
  <si>
    <t>合计</t>
  </si>
  <si>
    <t>纯电动公交车</t>
  </si>
  <si>
    <t>插电式混合动力公交车</t>
  </si>
  <si>
    <t>非插电式混合动力公交车</t>
  </si>
  <si>
    <t>长沙市</t>
  </si>
  <si>
    <t>长沙市小计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</si>
  <si>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</si>
  <si>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</si>
  <si>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</si>
  <si>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</si>
  <si>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</si>
  <si>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</si>
  <si>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</si>
  <si>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</si>
  <si>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</si>
  <si>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</si>
  <si>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</si>
  <si>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</si>
  <si>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</si>
  <si>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</si>
  <si>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</si>
  <si>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</si>
  <si>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</si>
  <si>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</si>
  <si>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</si>
  <si>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</si>
  <si>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</si>
  <si>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</si>
  <si>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</si>
  <si>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</si>
  <si>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</si>
  <si>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</si>
  <si>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</si>
  <si>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</si>
  <si>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</si>
  <si>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</si>
  <si>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</si>
  <si>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</si>
  <si>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</si>
  <si>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</si>
  <si>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</si>
  <si>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</si>
  <si>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</si>
  <si>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</si>
  <si>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</si>
  <si>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</si>
  <si>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</si>
  <si>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</si>
  <si>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</si>
  <si>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</si>
  <si>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</si>
  <si>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</si>
  <si>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</si>
  <si>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</si>
  <si>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</si>
  <si>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</si>
  <si>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</si>
  <si>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</si>
  <si>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</si>
  <si>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</si>
  <si>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</si>
  <si>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</si>
  <si>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</si>
  <si>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</si>
  <si>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</si>
  <si>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</si>
  <si>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</si>
  <si>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</si>
  <si>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</si>
  <si>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</si>
  <si>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</si>
  <si>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</si>
  <si>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</si>
  <si>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</si>
  <si>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</si>
  <si>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</si>
  <si>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</si>
  <si>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</si>
  <si>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</si>
  <si>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</si>
  <si>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</si>
  <si>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</si>
  <si>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</si>
  <si>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</si>
  <si>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</si>
  <si>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</si>
  <si>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</si>
  <si>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</si>
  <si>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</si>
  <si>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</si>
  <si>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</si>
  <si>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</si>
  <si>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</si>
  <si>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</si>
  <si>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</si>
  <si>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</si>
  <si>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</si>
  <si>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</si>
  <si>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</si>
  <si>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</si>
  <si>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</si>
  <si>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</si>
  <si>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</si>
  <si>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</si>
  <si>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</si>
  <si>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</si>
  <si>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</si>
  <si>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</si>
  <si>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</si>
  <si>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</si>
  <si>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</si>
  <si>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</si>
  <si>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</si>
  <si>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</si>
  <si>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</si>
  <si>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</si>
  <si>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</si>
  <si>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</si>
  <si>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</si>
  <si>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</si>
  <si>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市本级及所辖区</t>
    <phoneticPr fontId="6" type="noConversion"/>
  </si>
  <si>
    <t>市本级及所辖区</t>
    <phoneticPr fontId="6" type="noConversion"/>
  </si>
  <si>
    <t>市本级及所辖区</t>
    <phoneticPr fontId="6" type="noConversion"/>
  </si>
  <si>
    <t>市本级及所辖区</t>
    <phoneticPr fontId="6" type="noConversion"/>
  </si>
  <si>
    <t>2017年度新能源公交车运营补助资金明细表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</si>
</sst>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="80" zoomScaleNormal="80" workbookViewId="0">
      <pane xSplit="2" ySplit="5" topLeftCell="C6" activePane="bottomRight" state="frozen"/>
      <selection pane="topRight"/>
      <selection pane="bottomLeft"/>
      <selection pane="bottomRight" activeCell="A4" sqref="A4:A5"/>
    </sheetView>
  </sheetViews>
  <sheetFormatPr defaultColWidth="9" defaultRowHeight="14.25" x14ac:dyDescent="0.15"/>
  <cols>
    <col min="1" max="1" width="15" style="1" customWidth="1"/>
    <col min="2" max="2" width="22.125" style="1" customWidth="1"/>
    <col min="3" max="3" width="13.25" style="2" customWidth="1"/>
    <col min="4" max="5" width="13.25" style="1" customWidth="1"/>
    <col min="6" max="6" width="14.375" style="1" customWidth="1"/>
    <col min="7" max="16384" width="9" style="1"/>
  </cols>
  <sheetData>
    <row r="1" spans="1:6" ht="26.1" customHeight="1" x14ac:dyDescent="0.15">
      <c r="A1" s="3" t="s">
        <v>0</v>
      </c>
    </row>
    <row r="2" spans="1:6" ht="42.95" customHeight="1" x14ac:dyDescent="0.15">
      <c r="A2" s="18" t="s">
        <v>129</v>
      </c>
      <c r="B2" s="18"/>
      <c r="C2" s="19"/>
      <c r="D2" s="18"/>
      <c r="E2" s="18"/>
      <c r="F2" s="18"/>
    </row>
    <row r="3" spans="1:6" ht="30.95" customHeight="1" x14ac:dyDescent="0.15">
      <c r="F3" s="1" t="s">
        <v>1</v>
      </c>
    </row>
    <row r="4" spans="1:6" ht="30.95" customHeight="1" x14ac:dyDescent="0.15">
      <c r="A4" s="12" t="s">
        <v>2</v>
      </c>
      <c r="B4" s="12" t="s">
        <v>3</v>
      </c>
      <c r="C4" s="20" t="s">
        <v>4</v>
      </c>
      <c r="D4" s="20"/>
      <c r="E4" s="20"/>
      <c r="F4" s="20"/>
    </row>
    <row r="5" spans="1:6" ht="30.95" customHeight="1" x14ac:dyDescent="0.15">
      <c r="A5" s="13"/>
      <c r="B5" s="13"/>
      <c r="C5" s="10" t="s">
        <v>5</v>
      </c>
      <c r="D5" s="10" t="s">
        <v>6</v>
      </c>
      <c r="E5" s="10" t="s">
        <v>7</v>
      </c>
      <c r="F5" s="10" t="s">
        <v>8</v>
      </c>
    </row>
    <row r="6" spans="1:6" ht="30.95" customHeight="1" x14ac:dyDescent="0.15">
      <c r="A6" s="21" t="s">
        <v>5</v>
      </c>
      <c r="B6" s="22"/>
      <c r="C6" s="5">
        <f>D6+E6+F6</f>
        <v>43601</v>
      </c>
      <c r="D6" s="5">
        <f>D7+D11+D18+D23+D32+D43+D51+D60+D64+D70+D81+D92+D98+D112</f>
        <v>28939</v>
      </c>
      <c r="E6" s="5">
        <f>E7+E11+E18+E23+E32+E43+E51+E60+E64+E70+E81+E92+E98+E112</f>
        <v>14660</v>
      </c>
      <c r="F6" s="5">
        <f>F7+F11+F18+F23+F32+F43+F51+F60+F64+F70+F81+F92+F98+F112</f>
        <v>2</v>
      </c>
    </row>
    <row r="7" spans="1:6" ht="26.1" customHeight="1" x14ac:dyDescent="0.15">
      <c r="A7" s="11" t="s">
        <v>9</v>
      </c>
      <c r="B7" s="4" t="s">
        <v>10</v>
      </c>
      <c r="C7" s="5">
        <f t="shared" ref="C7:C38" si="0">D7+E7+F7</f>
        <v>18168</v>
      </c>
      <c r="D7" s="6">
        <f>SUM(D8:D10)</f>
        <v>9596</v>
      </c>
      <c r="E7" s="6">
        <f>SUM(E8:E10)</f>
        <v>8570</v>
      </c>
      <c r="F7" s="6">
        <f>SUM(F8:F10)</f>
        <v>2</v>
      </c>
    </row>
    <row r="8" spans="1:6" ht="32.1" customHeight="1" x14ac:dyDescent="0.15">
      <c r="A8" s="11"/>
      <c r="B8" s="4" t="s">
        <v>126</v>
      </c>
      <c r="C8" s="5">
        <f t="shared" si="0"/>
        <v>17644</v>
      </c>
      <c r="D8" s="6">
        <f>60+6968+478+1152+373+259+1</f>
        <v>9291</v>
      </c>
      <c r="E8" s="6">
        <f>5020+167+1036+2128</f>
        <v>8351</v>
      </c>
      <c r="F8" s="6">
        <v>2</v>
      </c>
    </row>
    <row r="9" spans="1:6" ht="26.1" customHeight="1" x14ac:dyDescent="0.15">
      <c r="A9" s="11"/>
      <c r="B9" s="4" t="s">
        <v>11</v>
      </c>
      <c r="C9" s="5">
        <f t="shared" si="0"/>
        <v>40</v>
      </c>
      <c r="D9" s="6"/>
      <c r="E9" s="6">
        <v>40</v>
      </c>
      <c r="F9" s="6"/>
    </row>
    <row r="10" spans="1:6" ht="26.1" customHeight="1" x14ac:dyDescent="0.15">
      <c r="A10" s="11"/>
      <c r="B10" s="4" t="s">
        <v>12</v>
      </c>
      <c r="C10" s="5">
        <f t="shared" si="0"/>
        <v>484</v>
      </c>
      <c r="D10" s="6">
        <f>304+1</f>
        <v>305</v>
      </c>
      <c r="E10" s="6">
        <f>176+3</f>
        <v>179</v>
      </c>
      <c r="F10" s="6"/>
    </row>
    <row r="11" spans="1:6" ht="26.1" customHeight="1" x14ac:dyDescent="0.15">
      <c r="A11" s="11" t="s">
        <v>13</v>
      </c>
      <c r="B11" s="4" t="s">
        <v>14</v>
      </c>
      <c r="C11" s="5">
        <f t="shared" si="0"/>
        <v>2097</v>
      </c>
      <c r="D11" s="6">
        <f>SUM(D12:D17)</f>
        <v>1593</v>
      </c>
      <c r="E11" s="6">
        <f>SUM(E12:E17)</f>
        <v>504</v>
      </c>
      <c r="F11" s="6">
        <f>SUM(F12:F17)</f>
        <v>0</v>
      </c>
    </row>
    <row r="12" spans="1:6" ht="26.1" customHeight="1" x14ac:dyDescent="0.15">
      <c r="A12" s="11"/>
      <c r="B12" s="4" t="s">
        <v>126</v>
      </c>
      <c r="C12" s="5">
        <f t="shared" si="0"/>
        <v>1860</v>
      </c>
      <c r="D12" s="6">
        <f>200+420+800</f>
        <v>1420</v>
      </c>
      <c r="E12" s="6">
        <v>440</v>
      </c>
      <c r="F12" s="6"/>
    </row>
    <row r="13" spans="1:6" ht="26.1" customHeight="1" x14ac:dyDescent="0.15">
      <c r="A13" s="11"/>
      <c r="B13" s="4" t="s">
        <v>15</v>
      </c>
      <c r="C13" s="5">
        <f t="shared" si="0"/>
        <v>36</v>
      </c>
      <c r="D13" s="6">
        <v>36</v>
      </c>
      <c r="E13" s="6"/>
      <c r="F13" s="6"/>
    </row>
    <row r="14" spans="1:6" ht="26.1" customHeight="1" x14ac:dyDescent="0.15">
      <c r="A14" s="11"/>
      <c r="B14" s="4" t="s">
        <v>16</v>
      </c>
      <c r="C14" s="5">
        <f t="shared" si="0"/>
        <v>177</v>
      </c>
      <c r="D14" s="6">
        <f>80+33</f>
        <v>113</v>
      </c>
      <c r="E14" s="6">
        <v>64</v>
      </c>
      <c r="F14" s="6"/>
    </row>
    <row r="15" spans="1:6" ht="26.1" customHeight="1" x14ac:dyDescent="0.15">
      <c r="A15" s="11"/>
      <c r="B15" s="4" t="s">
        <v>17</v>
      </c>
      <c r="C15" s="5">
        <f t="shared" si="0"/>
        <v>24</v>
      </c>
      <c r="D15" s="6">
        <v>24</v>
      </c>
      <c r="E15" s="6"/>
      <c r="F15" s="6"/>
    </row>
    <row r="16" spans="1:6" ht="26.1" customHeight="1" x14ac:dyDescent="0.15">
      <c r="A16" s="11"/>
      <c r="B16" s="4" t="s">
        <v>18</v>
      </c>
      <c r="C16" s="5">
        <f t="shared" si="0"/>
        <v>0</v>
      </c>
      <c r="D16" s="6"/>
      <c r="E16" s="6"/>
      <c r="F16" s="6"/>
    </row>
    <row r="17" spans="1:6" ht="26.1" customHeight="1" x14ac:dyDescent="0.15">
      <c r="A17" s="11"/>
      <c r="B17" s="4" t="s">
        <v>19</v>
      </c>
      <c r="C17" s="5">
        <f t="shared" si="0"/>
        <v>0</v>
      </c>
      <c r="D17" s="6"/>
      <c r="E17" s="6"/>
      <c r="F17" s="6"/>
    </row>
    <row r="18" spans="1:6" ht="26.1" customHeight="1" x14ac:dyDescent="0.15">
      <c r="A18" s="11" t="s">
        <v>20</v>
      </c>
      <c r="B18" s="4" t="s">
        <v>21</v>
      </c>
      <c r="C18" s="5">
        <f t="shared" si="0"/>
        <v>2230</v>
      </c>
      <c r="D18" s="6">
        <f>SUM(D19:D22)</f>
        <v>1370</v>
      </c>
      <c r="E18" s="6">
        <f>SUM(E19:E22)</f>
        <v>860</v>
      </c>
      <c r="F18" s="6">
        <f>SUM(F19:F22)</f>
        <v>0</v>
      </c>
    </row>
    <row r="19" spans="1:6" ht="26.1" customHeight="1" x14ac:dyDescent="0.15">
      <c r="A19" s="11"/>
      <c r="B19" s="4" t="s">
        <v>126</v>
      </c>
      <c r="C19" s="5">
        <f t="shared" si="0"/>
        <v>1594</v>
      </c>
      <c r="D19" s="6">
        <f>450+240+44</f>
        <v>734</v>
      </c>
      <c r="E19" s="6">
        <f>812+48</f>
        <v>860</v>
      </c>
      <c r="F19" s="6"/>
    </row>
    <row r="20" spans="1:6" ht="26.1" customHeight="1" x14ac:dyDescent="0.15">
      <c r="A20" s="11"/>
      <c r="B20" s="4" t="s">
        <v>22</v>
      </c>
      <c r="C20" s="5">
        <f t="shared" si="0"/>
        <v>0</v>
      </c>
      <c r="D20" s="6"/>
      <c r="E20" s="6"/>
      <c r="F20" s="6"/>
    </row>
    <row r="21" spans="1:6" ht="26.1" customHeight="1" x14ac:dyDescent="0.15">
      <c r="A21" s="11"/>
      <c r="B21" s="4" t="s">
        <v>23</v>
      </c>
      <c r="C21" s="5">
        <f t="shared" si="0"/>
        <v>504</v>
      </c>
      <c r="D21" s="6">
        <v>504</v>
      </c>
      <c r="E21" s="6"/>
      <c r="F21" s="6"/>
    </row>
    <row r="22" spans="1:6" ht="26.1" customHeight="1" x14ac:dyDescent="0.15">
      <c r="A22" s="11"/>
      <c r="B22" s="4" t="s">
        <v>24</v>
      </c>
      <c r="C22" s="5">
        <f t="shared" si="0"/>
        <v>132</v>
      </c>
      <c r="D22" s="6">
        <v>132</v>
      </c>
      <c r="E22" s="6"/>
      <c r="F22" s="6"/>
    </row>
    <row r="23" spans="1:6" ht="26.1" customHeight="1" x14ac:dyDescent="0.15">
      <c r="A23" s="15" t="s">
        <v>25</v>
      </c>
      <c r="B23" s="4" t="s">
        <v>26</v>
      </c>
      <c r="C23" s="5">
        <f t="shared" si="0"/>
        <v>4315</v>
      </c>
      <c r="D23" s="6">
        <f>SUM(D24:D31)</f>
        <v>2823</v>
      </c>
      <c r="E23" s="6">
        <f>SUM(E24:E31)</f>
        <v>1492</v>
      </c>
      <c r="F23" s="6">
        <f>SUM(F24:F31)</f>
        <v>0</v>
      </c>
    </row>
    <row r="24" spans="1:6" ht="26.1" customHeight="1" x14ac:dyDescent="0.15">
      <c r="A24" s="16"/>
      <c r="B24" s="4" t="s">
        <v>125</v>
      </c>
      <c r="C24" s="5">
        <f t="shared" si="0"/>
        <v>1272</v>
      </c>
      <c r="D24" s="6"/>
      <c r="E24" s="6">
        <v>1272</v>
      </c>
      <c r="F24" s="6"/>
    </row>
    <row r="25" spans="1:6" ht="26.1" customHeight="1" x14ac:dyDescent="0.15">
      <c r="A25" s="16"/>
      <c r="B25" s="4" t="s">
        <v>27</v>
      </c>
      <c r="C25" s="5">
        <f t="shared" si="0"/>
        <v>48</v>
      </c>
      <c r="D25" s="6"/>
      <c r="E25" s="6">
        <v>48</v>
      </c>
      <c r="F25" s="6"/>
    </row>
    <row r="26" spans="1:6" ht="26.1" customHeight="1" x14ac:dyDescent="0.15">
      <c r="A26" s="16"/>
      <c r="B26" s="4" t="s">
        <v>28</v>
      </c>
      <c r="C26" s="5">
        <f t="shared" si="0"/>
        <v>103</v>
      </c>
      <c r="D26" s="6">
        <v>55</v>
      </c>
      <c r="E26" s="6">
        <v>48</v>
      </c>
      <c r="F26" s="6"/>
    </row>
    <row r="27" spans="1:6" ht="26.1" customHeight="1" x14ac:dyDescent="0.15">
      <c r="A27" s="16"/>
      <c r="B27" s="4" t="s">
        <v>29</v>
      </c>
      <c r="C27" s="5">
        <f t="shared" si="0"/>
        <v>205</v>
      </c>
      <c r="D27" s="6">
        <f>180+25</f>
        <v>205</v>
      </c>
      <c r="E27" s="6"/>
      <c r="F27" s="6"/>
    </row>
    <row r="28" spans="1:6" ht="26.1" customHeight="1" x14ac:dyDescent="0.15">
      <c r="A28" s="16"/>
      <c r="B28" s="4" t="s">
        <v>30</v>
      </c>
      <c r="C28" s="5">
        <f t="shared" si="0"/>
        <v>30</v>
      </c>
      <c r="D28" s="6">
        <v>30</v>
      </c>
      <c r="E28" s="6"/>
      <c r="F28" s="6"/>
    </row>
    <row r="29" spans="1:6" ht="26.1" customHeight="1" x14ac:dyDescent="0.15">
      <c r="A29" s="16"/>
      <c r="B29" s="4" t="s">
        <v>31</v>
      </c>
      <c r="C29" s="5">
        <f t="shared" si="0"/>
        <v>124</v>
      </c>
      <c r="D29" s="6"/>
      <c r="E29" s="6">
        <v>124</v>
      </c>
      <c r="F29" s="6"/>
    </row>
    <row r="30" spans="1:6" ht="26.1" customHeight="1" x14ac:dyDescent="0.15">
      <c r="A30" s="16"/>
      <c r="B30" s="4" t="s">
        <v>32</v>
      </c>
      <c r="C30" s="5">
        <f t="shared" si="0"/>
        <v>132</v>
      </c>
      <c r="D30" s="6">
        <f>120+12</f>
        <v>132</v>
      </c>
      <c r="E30" s="6"/>
      <c r="F30" s="6"/>
    </row>
    <row r="31" spans="1:6" ht="26.1" customHeight="1" x14ac:dyDescent="0.15">
      <c r="A31" s="17"/>
      <c r="B31" s="4" t="s">
        <v>33</v>
      </c>
      <c r="C31" s="5">
        <f t="shared" si="0"/>
        <v>2401</v>
      </c>
      <c r="D31" s="6">
        <f>208+1740+453</f>
        <v>2401</v>
      </c>
      <c r="E31" s="6"/>
      <c r="F31" s="6"/>
    </row>
    <row r="32" spans="1:6" ht="26.1" customHeight="1" x14ac:dyDescent="0.15">
      <c r="A32" s="11" t="s">
        <v>34</v>
      </c>
      <c r="B32" s="4" t="s">
        <v>35</v>
      </c>
      <c r="C32" s="5">
        <f t="shared" si="0"/>
        <v>3984</v>
      </c>
      <c r="D32" s="6">
        <f>SUM(D33:D42)</f>
        <v>3848</v>
      </c>
      <c r="E32" s="6">
        <f>SUM(E33:E42)</f>
        <v>136</v>
      </c>
      <c r="F32" s="6">
        <f>SUM(F33:F42)</f>
        <v>0</v>
      </c>
    </row>
    <row r="33" spans="1:6" ht="26.1" customHeight="1" x14ac:dyDescent="0.15">
      <c r="A33" s="11"/>
      <c r="B33" s="4" t="s">
        <v>127</v>
      </c>
      <c r="C33" s="5">
        <f t="shared" si="0"/>
        <v>1756</v>
      </c>
      <c r="D33" s="6">
        <f>180+776+800</f>
        <v>1756</v>
      </c>
      <c r="E33" s="6"/>
      <c r="F33" s="6"/>
    </row>
    <row r="34" spans="1:6" ht="26.1" customHeight="1" x14ac:dyDescent="0.15">
      <c r="A34" s="11"/>
      <c r="B34" s="4" t="s">
        <v>36</v>
      </c>
      <c r="C34" s="5">
        <f t="shared" si="0"/>
        <v>712</v>
      </c>
      <c r="D34" s="6">
        <f>552+160</f>
        <v>712</v>
      </c>
      <c r="E34" s="6"/>
      <c r="F34" s="6"/>
    </row>
    <row r="35" spans="1:6" ht="26.1" customHeight="1" x14ac:dyDescent="0.15">
      <c r="A35" s="11"/>
      <c r="B35" s="4" t="s">
        <v>37</v>
      </c>
      <c r="C35" s="5">
        <f t="shared" si="0"/>
        <v>236</v>
      </c>
      <c r="D35" s="6">
        <f>216+20</f>
        <v>236</v>
      </c>
      <c r="E35" s="6"/>
      <c r="F35" s="6"/>
    </row>
    <row r="36" spans="1:6" ht="26.1" customHeight="1" x14ac:dyDescent="0.15">
      <c r="A36" s="11"/>
      <c r="B36" s="4" t="s">
        <v>38</v>
      </c>
      <c r="C36" s="5">
        <f t="shared" si="0"/>
        <v>376</v>
      </c>
      <c r="D36" s="6">
        <f>216+160</f>
        <v>376</v>
      </c>
      <c r="E36" s="6"/>
      <c r="F36" s="6"/>
    </row>
    <row r="37" spans="1:6" ht="26.1" customHeight="1" x14ac:dyDescent="0.15">
      <c r="A37" s="11"/>
      <c r="B37" s="4" t="s">
        <v>39</v>
      </c>
      <c r="C37" s="5">
        <f t="shared" si="0"/>
        <v>0</v>
      </c>
      <c r="D37" s="6"/>
      <c r="E37" s="6"/>
      <c r="F37" s="6"/>
    </row>
    <row r="38" spans="1:6" ht="26.1" customHeight="1" x14ac:dyDescent="0.15">
      <c r="A38" s="11"/>
      <c r="B38" s="4" t="s">
        <v>40</v>
      </c>
      <c r="C38" s="5">
        <f t="shared" si="0"/>
        <v>588</v>
      </c>
      <c r="D38" s="6">
        <f>300+288</f>
        <v>588</v>
      </c>
      <c r="E38" s="6"/>
      <c r="F38" s="6"/>
    </row>
    <row r="39" spans="1:6" ht="26.1" customHeight="1" x14ac:dyDescent="0.15">
      <c r="A39" s="11"/>
      <c r="B39" s="4" t="s">
        <v>41</v>
      </c>
      <c r="C39" s="5">
        <f t="shared" ref="C39:C70" si="1">D39+E39+F39</f>
        <v>136</v>
      </c>
      <c r="D39" s="6"/>
      <c r="E39" s="6">
        <v>136</v>
      </c>
      <c r="F39" s="6"/>
    </row>
    <row r="40" spans="1:6" ht="26.1" customHeight="1" x14ac:dyDescent="0.15">
      <c r="A40" s="11"/>
      <c r="B40" s="4" t="s">
        <v>42</v>
      </c>
      <c r="C40" s="5">
        <f t="shared" si="1"/>
        <v>0</v>
      </c>
      <c r="D40" s="6"/>
      <c r="E40" s="6"/>
      <c r="F40" s="6"/>
    </row>
    <row r="41" spans="1:6" ht="26.1" customHeight="1" x14ac:dyDescent="0.15">
      <c r="A41" s="11"/>
      <c r="B41" s="4" t="s">
        <v>43</v>
      </c>
      <c r="C41" s="5">
        <f t="shared" si="1"/>
        <v>0</v>
      </c>
      <c r="D41" s="6"/>
      <c r="E41" s="6"/>
      <c r="F41" s="6"/>
    </row>
    <row r="42" spans="1:6" ht="26.1" customHeight="1" x14ac:dyDescent="0.15">
      <c r="A42" s="11"/>
      <c r="B42" s="4" t="s">
        <v>44</v>
      </c>
      <c r="C42" s="5">
        <f t="shared" si="1"/>
        <v>180</v>
      </c>
      <c r="D42" s="6">
        <v>180</v>
      </c>
      <c r="E42" s="6"/>
      <c r="F42" s="6"/>
    </row>
    <row r="43" spans="1:6" ht="26.1" customHeight="1" x14ac:dyDescent="0.15">
      <c r="A43" s="15" t="s">
        <v>45</v>
      </c>
      <c r="B43" s="4" t="s">
        <v>46</v>
      </c>
      <c r="C43" s="5">
        <f t="shared" si="1"/>
        <v>1566</v>
      </c>
      <c r="D43" s="6">
        <f>SUM(D44:D50)</f>
        <v>620</v>
      </c>
      <c r="E43" s="6">
        <f>SUM(E44:E50)</f>
        <v>946</v>
      </c>
      <c r="F43" s="6">
        <f>SUM(F44:F50)</f>
        <v>0</v>
      </c>
    </row>
    <row r="44" spans="1:6" ht="26.1" customHeight="1" x14ac:dyDescent="0.15">
      <c r="A44" s="16"/>
      <c r="B44" s="4" t="s">
        <v>126</v>
      </c>
      <c r="C44" s="5">
        <f t="shared" si="1"/>
        <v>946</v>
      </c>
      <c r="D44" s="6"/>
      <c r="E44" s="6">
        <f>90+856</f>
        <v>946</v>
      </c>
      <c r="F44" s="6"/>
    </row>
    <row r="45" spans="1:6" ht="26.1" customHeight="1" x14ac:dyDescent="0.15">
      <c r="A45" s="16"/>
      <c r="B45" s="4" t="s">
        <v>47</v>
      </c>
      <c r="C45" s="5">
        <f t="shared" si="1"/>
        <v>0</v>
      </c>
      <c r="D45" s="6"/>
      <c r="E45" s="6"/>
      <c r="F45" s="6"/>
    </row>
    <row r="46" spans="1:6" ht="26.1" customHeight="1" x14ac:dyDescent="0.15">
      <c r="A46" s="16"/>
      <c r="B46" s="4" t="s">
        <v>48</v>
      </c>
      <c r="C46" s="5">
        <f t="shared" si="1"/>
        <v>300</v>
      </c>
      <c r="D46" s="6">
        <v>300</v>
      </c>
      <c r="E46" s="6"/>
      <c r="F46" s="6"/>
    </row>
    <row r="47" spans="1:6" ht="26.1" customHeight="1" x14ac:dyDescent="0.15">
      <c r="A47" s="16"/>
      <c r="B47" s="4" t="s">
        <v>49</v>
      </c>
      <c r="C47" s="5">
        <f t="shared" si="1"/>
        <v>32</v>
      </c>
      <c r="D47" s="6">
        <v>32</v>
      </c>
      <c r="E47" s="6"/>
      <c r="F47" s="6"/>
    </row>
    <row r="48" spans="1:6" ht="26.1" customHeight="1" x14ac:dyDescent="0.15">
      <c r="A48" s="16"/>
      <c r="B48" s="4" t="s">
        <v>50</v>
      </c>
      <c r="C48" s="5">
        <f t="shared" si="1"/>
        <v>0</v>
      </c>
      <c r="D48" s="6"/>
      <c r="E48" s="6"/>
      <c r="F48" s="6"/>
    </row>
    <row r="49" spans="1:6" ht="26.1" customHeight="1" x14ac:dyDescent="0.15">
      <c r="A49" s="16"/>
      <c r="B49" s="4" t="s">
        <v>51</v>
      </c>
      <c r="C49" s="5">
        <f t="shared" si="1"/>
        <v>0</v>
      </c>
      <c r="D49" s="6"/>
      <c r="E49" s="6"/>
      <c r="F49" s="6"/>
    </row>
    <row r="50" spans="1:6" ht="26.1" customHeight="1" x14ac:dyDescent="0.15">
      <c r="A50" s="17"/>
      <c r="B50" s="4" t="s">
        <v>52</v>
      </c>
      <c r="C50" s="5">
        <f t="shared" si="1"/>
        <v>288</v>
      </c>
      <c r="D50" s="6">
        <v>288</v>
      </c>
      <c r="E50" s="6"/>
      <c r="F50" s="6"/>
    </row>
    <row r="51" spans="1:6" ht="26.1" customHeight="1" x14ac:dyDescent="0.15">
      <c r="A51" s="11" t="s">
        <v>53</v>
      </c>
      <c r="B51" s="4" t="s">
        <v>54</v>
      </c>
      <c r="C51" s="5">
        <f t="shared" si="1"/>
        <v>1332</v>
      </c>
      <c r="D51" s="6">
        <f>SUM(D52:D59)</f>
        <v>1332</v>
      </c>
      <c r="E51" s="6">
        <f>SUM(E52:E59)</f>
        <v>0</v>
      </c>
      <c r="F51" s="6">
        <f>SUM(F52:F59)</f>
        <v>0</v>
      </c>
    </row>
    <row r="52" spans="1:6" ht="26.1" customHeight="1" x14ac:dyDescent="0.15">
      <c r="A52" s="11"/>
      <c r="B52" s="4" t="s">
        <v>126</v>
      </c>
      <c r="C52" s="5">
        <f t="shared" si="1"/>
        <v>1320</v>
      </c>
      <c r="D52" s="6">
        <f>1200+120</f>
        <v>1320</v>
      </c>
      <c r="E52" s="6"/>
      <c r="F52" s="6"/>
    </row>
    <row r="53" spans="1:6" ht="26.1" customHeight="1" x14ac:dyDescent="0.15">
      <c r="A53" s="11"/>
      <c r="B53" s="7" t="s">
        <v>55</v>
      </c>
      <c r="C53" s="5">
        <f t="shared" si="1"/>
        <v>0</v>
      </c>
      <c r="D53" s="6"/>
      <c r="E53" s="6"/>
      <c r="F53" s="6"/>
    </row>
    <row r="54" spans="1:6" ht="26.1" customHeight="1" x14ac:dyDescent="0.15">
      <c r="A54" s="11"/>
      <c r="B54" s="7" t="s">
        <v>56</v>
      </c>
      <c r="C54" s="5">
        <f t="shared" si="1"/>
        <v>0</v>
      </c>
      <c r="D54" s="6"/>
      <c r="E54" s="6"/>
      <c r="F54" s="6"/>
    </row>
    <row r="55" spans="1:6" ht="26.1" customHeight="1" x14ac:dyDescent="0.15">
      <c r="A55" s="11"/>
      <c r="B55" s="7" t="s">
        <v>57</v>
      </c>
      <c r="C55" s="5">
        <f t="shared" si="1"/>
        <v>0</v>
      </c>
      <c r="D55" s="6"/>
      <c r="E55" s="6"/>
      <c r="F55" s="6"/>
    </row>
    <row r="56" spans="1:6" ht="26.1" customHeight="1" x14ac:dyDescent="0.15">
      <c r="A56" s="11"/>
      <c r="B56" s="7" t="s">
        <v>58</v>
      </c>
      <c r="C56" s="5">
        <f t="shared" si="1"/>
        <v>0</v>
      </c>
      <c r="D56" s="6"/>
      <c r="E56" s="6"/>
      <c r="F56" s="6"/>
    </row>
    <row r="57" spans="1:6" ht="26.1" customHeight="1" x14ac:dyDescent="0.15">
      <c r="A57" s="11"/>
      <c r="B57" s="7" t="s">
        <v>59</v>
      </c>
      <c r="C57" s="5">
        <f t="shared" si="1"/>
        <v>0</v>
      </c>
      <c r="D57" s="6"/>
      <c r="E57" s="6"/>
      <c r="F57" s="6"/>
    </row>
    <row r="58" spans="1:6" ht="26.1" customHeight="1" x14ac:dyDescent="0.15">
      <c r="A58" s="11"/>
      <c r="B58" s="7" t="s">
        <v>60</v>
      </c>
      <c r="C58" s="5">
        <f t="shared" si="1"/>
        <v>12</v>
      </c>
      <c r="D58" s="6">
        <v>12</v>
      </c>
      <c r="E58" s="6"/>
      <c r="F58" s="6"/>
    </row>
    <row r="59" spans="1:6" ht="26.1" customHeight="1" x14ac:dyDescent="0.15">
      <c r="A59" s="11"/>
      <c r="B59" s="7" t="s">
        <v>61</v>
      </c>
      <c r="C59" s="5">
        <f t="shared" si="1"/>
        <v>0</v>
      </c>
      <c r="D59" s="6"/>
      <c r="E59" s="6"/>
      <c r="F59" s="6"/>
    </row>
    <row r="60" spans="1:6" ht="26.1" customHeight="1" x14ac:dyDescent="0.15">
      <c r="A60" s="11" t="s">
        <v>62</v>
      </c>
      <c r="B60" s="4" t="s">
        <v>63</v>
      </c>
      <c r="C60" s="5">
        <f t="shared" si="1"/>
        <v>851</v>
      </c>
      <c r="D60" s="6">
        <f>SUM(D61:D63)</f>
        <v>0</v>
      </c>
      <c r="E60" s="6">
        <f>SUM(E61:E63)</f>
        <v>851</v>
      </c>
      <c r="F60" s="6">
        <f>SUM(F61:F63)</f>
        <v>0</v>
      </c>
    </row>
    <row r="61" spans="1:6" ht="35.1" customHeight="1" x14ac:dyDescent="0.15">
      <c r="A61" s="11"/>
      <c r="B61" s="4" t="s">
        <v>126</v>
      </c>
      <c r="C61" s="5">
        <f t="shared" si="1"/>
        <v>812</v>
      </c>
      <c r="D61" s="6"/>
      <c r="E61" s="6">
        <v>812</v>
      </c>
      <c r="F61" s="6"/>
    </row>
    <row r="62" spans="1:6" ht="26.1" customHeight="1" x14ac:dyDescent="0.15">
      <c r="A62" s="11"/>
      <c r="B62" s="4" t="s">
        <v>64</v>
      </c>
      <c r="C62" s="5">
        <f t="shared" si="1"/>
        <v>39</v>
      </c>
      <c r="D62" s="6"/>
      <c r="E62" s="6">
        <v>39</v>
      </c>
      <c r="F62" s="6"/>
    </row>
    <row r="63" spans="1:6" ht="26.1" customHeight="1" x14ac:dyDescent="0.15">
      <c r="A63" s="11"/>
      <c r="B63" s="4" t="s">
        <v>65</v>
      </c>
      <c r="C63" s="5">
        <f t="shared" si="1"/>
        <v>0</v>
      </c>
      <c r="D63" s="6"/>
      <c r="E63" s="6"/>
      <c r="F63" s="6"/>
    </row>
    <row r="64" spans="1:6" ht="26.1" customHeight="1" x14ac:dyDescent="0.15">
      <c r="A64" s="15" t="s">
        <v>66</v>
      </c>
      <c r="B64" s="4" t="s">
        <v>67</v>
      </c>
      <c r="C64" s="5">
        <f t="shared" si="1"/>
        <v>3652</v>
      </c>
      <c r="D64" s="6">
        <f>SUM(D65:D69)</f>
        <v>3292</v>
      </c>
      <c r="E64" s="6">
        <f>SUM(E65:E69)</f>
        <v>360</v>
      </c>
      <c r="F64" s="6">
        <f>SUM(F65:F69)</f>
        <v>0</v>
      </c>
    </row>
    <row r="65" spans="1:6" ht="26.1" customHeight="1" x14ac:dyDescent="0.15">
      <c r="A65" s="16"/>
      <c r="B65" s="4" t="s">
        <v>126</v>
      </c>
      <c r="C65" s="5">
        <f t="shared" si="1"/>
        <v>2566</v>
      </c>
      <c r="D65" s="6">
        <f>1600+152+400+54</f>
        <v>2206</v>
      </c>
      <c r="E65" s="6">
        <v>360</v>
      </c>
      <c r="F65" s="6"/>
    </row>
    <row r="66" spans="1:6" ht="26.1" customHeight="1" x14ac:dyDescent="0.15">
      <c r="A66" s="16"/>
      <c r="B66" s="4" t="s">
        <v>68</v>
      </c>
      <c r="C66" s="5">
        <f t="shared" si="1"/>
        <v>165</v>
      </c>
      <c r="D66" s="6">
        <f>160+5</f>
        <v>165</v>
      </c>
      <c r="E66" s="6"/>
      <c r="F66" s="6"/>
    </row>
    <row r="67" spans="1:6" ht="26.1" customHeight="1" x14ac:dyDescent="0.15">
      <c r="A67" s="16"/>
      <c r="B67" s="4" t="s">
        <v>69</v>
      </c>
      <c r="C67" s="5">
        <f t="shared" si="1"/>
        <v>108</v>
      </c>
      <c r="D67" s="6">
        <f>48+60</f>
        <v>108</v>
      </c>
      <c r="E67" s="6"/>
      <c r="F67" s="6"/>
    </row>
    <row r="68" spans="1:6" ht="26.1" customHeight="1" x14ac:dyDescent="0.15">
      <c r="A68" s="16"/>
      <c r="B68" s="4" t="s">
        <v>70</v>
      </c>
      <c r="C68" s="5">
        <f t="shared" si="1"/>
        <v>363</v>
      </c>
      <c r="D68" s="6">
        <f>120+228+15</f>
        <v>363</v>
      </c>
      <c r="E68" s="6"/>
      <c r="F68" s="6"/>
    </row>
    <row r="69" spans="1:6" ht="26.1" customHeight="1" x14ac:dyDescent="0.15">
      <c r="A69" s="17"/>
      <c r="B69" s="4" t="s">
        <v>71</v>
      </c>
      <c r="C69" s="5">
        <f t="shared" si="1"/>
        <v>450</v>
      </c>
      <c r="D69" s="6">
        <f>360+90</f>
        <v>450</v>
      </c>
      <c r="E69" s="6"/>
      <c r="F69" s="6"/>
    </row>
    <row r="70" spans="1:6" ht="26.1" customHeight="1" x14ac:dyDescent="0.15">
      <c r="A70" s="15" t="s">
        <v>72</v>
      </c>
      <c r="B70" s="4" t="s">
        <v>73</v>
      </c>
      <c r="C70" s="5">
        <f t="shared" si="1"/>
        <v>310</v>
      </c>
      <c r="D70" s="6">
        <f>SUM(D71:D80)</f>
        <v>310</v>
      </c>
      <c r="E70" s="6">
        <f>SUM(E71:E80)</f>
        <v>0</v>
      </c>
      <c r="F70" s="6">
        <f>SUM(F71:F80)</f>
        <v>0</v>
      </c>
    </row>
    <row r="71" spans="1:6" ht="26.1" customHeight="1" x14ac:dyDescent="0.15">
      <c r="A71" s="16"/>
      <c r="B71" s="4" t="s">
        <v>128</v>
      </c>
      <c r="C71" s="5">
        <f t="shared" ref="C71:C111" si="2">D71+E71+F71</f>
        <v>80</v>
      </c>
      <c r="D71" s="6">
        <v>80</v>
      </c>
      <c r="E71" s="6"/>
      <c r="F71" s="6"/>
    </row>
    <row r="72" spans="1:6" ht="26.1" customHeight="1" x14ac:dyDescent="0.15">
      <c r="A72" s="16"/>
      <c r="B72" s="4" t="s">
        <v>74</v>
      </c>
      <c r="C72" s="5">
        <f t="shared" si="2"/>
        <v>230</v>
      </c>
      <c r="D72" s="6">
        <f>30+200</f>
        <v>230</v>
      </c>
      <c r="E72" s="6"/>
      <c r="F72" s="6"/>
    </row>
    <row r="73" spans="1:6" ht="26.1" customHeight="1" x14ac:dyDescent="0.15">
      <c r="A73" s="16"/>
      <c r="B73" s="4" t="s">
        <v>75</v>
      </c>
      <c r="C73" s="5">
        <f t="shared" si="2"/>
        <v>0</v>
      </c>
      <c r="D73" s="6"/>
      <c r="E73" s="6"/>
      <c r="F73" s="6"/>
    </row>
    <row r="74" spans="1:6" ht="26.1" customHeight="1" x14ac:dyDescent="0.15">
      <c r="A74" s="16"/>
      <c r="B74" s="4" t="s">
        <v>76</v>
      </c>
      <c r="C74" s="5">
        <f t="shared" si="2"/>
        <v>0</v>
      </c>
      <c r="D74" s="6"/>
      <c r="E74" s="6"/>
      <c r="F74" s="6"/>
    </row>
    <row r="75" spans="1:6" ht="26.1" customHeight="1" x14ac:dyDescent="0.15">
      <c r="A75" s="16"/>
      <c r="B75" s="4" t="s">
        <v>77</v>
      </c>
      <c r="C75" s="5">
        <f t="shared" si="2"/>
        <v>0</v>
      </c>
      <c r="D75" s="6"/>
      <c r="E75" s="6"/>
      <c r="F75" s="6"/>
    </row>
    <row r="76" spans="1:6" ht="26.1" customHeight="1" x14ac:dyDescent="0.15">
      <c r="A76" s="16"/>
      <c r="B76" s="4" t="s">
        <v>78</v>
      </c>
      <c r="C76" s="5">
        <f t="shared" si="2"/>
        <v>0</v>
      </c>
      <c r="D76" s="6"/>
      <c r="E76" s="6"/>
      <c r="F76" s="6"/>
    </row>
    <row r="77" spans="1:6" ht="26.1" customHeight="1" x14ac:dyDescent="0.15">
      <c r="A77" s="16"/>
      <c r="B77" s="4" t="s">
        <v>79</v>
      </c>
      <c r="C77" s="5">
        <f t="shared" si="2"/>
        <v>0</v>
      </c>
      <c r="D77" s="6"/>
      <c r="E77" s="6"/>
      <c r="F77" s="6"/>
    </row>
    <row r="78" spans="1:6" ht="26.1" customHeight="1" x14ac:dyDescent="0.15">
      <c r="A78" s="16"/>
      <c r="B78" s="4" t="s">
        <v>80</v>
      </c>
      <c r="C78" s="5">
        <f t="shared" si="2"/>
        <v>0</v>
      </c>
      <c r="D78" s="6"/>
      <c r="E78" s="6"/>
      <c r="F78" s="6"/>
    </row>
    <row r="79" spans="1:6" ht="26.1" customHeight="1" x14ac:dyDescent="0.15">
      <c r="A79" s="16"/>
      <c r="B79" s="4" t="s">
        <v>81</v>
      </c>
      <c r="C79" s="5">
        <f t="shared" si="2"/>
        <v>0</v>
      </c>
      <c r="D79" s="6"/>
      <c r="E79" s="6"/>
      <c r="F79" s="6"/>
    </row>
    <row r="80" spans="1:6" ht="26.1" customHeight="1" x14ac:dyDescent="0.15">
      <c r="A80" s="17"/>
      <c r="B80" s="4" t="s">
        <v>82</v>
      </c>
      <c r="C80" s="5">
        <f t="shared" si="2"/>
        <v>0</v>
      </c>
      <c r="D80" s="6"/>
      <c r="E80" s="6"/>
      <c r="F80" s="6"/>
    </row>
    <row r="81" spans="1:6" ht="26.1" customHeight="1" x14ac:dyDescent="0.15">
      <c r="A81" s="15" t="s">
        <v>83</v>
      </c>
      <c r="B81" s="4" t="s">
        <v>84</v>
      </c>
      <c r="C81" s="5">
        <f t="shared" si="2"/>
        <v>2417</v>
      </c>
      <c r="D81" s="6">
        <f>SUM(D82:D91)</f>
        <v>1950</v>
      </c>
      <c r="E81" s="6">
        <f>SUM(E82:E91)</f>
        <v>467</v>
      </c>
      <c r="F81" s="6">
        <f>SUM(F82:F91)</f>
        <v>0</v>
      </c>
    </row>
    <row r="82" spans="1:6" ht="26.1" customHeight="1" x14ac:dyDescent="0.15">
      <c r="A82" s="16"/>
      <c r="B82" s="4" t="s">
        <v>126</v>
      </c>
      <c r="C82" s="5">
        <f t="shared" si="2"/>
        <v>1683</v>
      </c>
      <c r="D82" s="6">
        <f>96+976+144</f>
        <v>1216</v>
      </c>
      <c r="E82" s="6">
        <f>3+464</f>
        <v>467</v>
      </c>
      <c r="F82" s="6"/>
    </row>
    <row r="83" spans="1:6" ht="26.1" customHeight="1" x14ac:dyDescent="0.15">
      <c r="A83" s="16"/>
      <c r="B83" s="4" t="s">
        <v>85</v>
      </c>
      <c r="C83" s="5">
        <f t="shared" si="2"/>
        <v>6</v>
      </c>
      <c r="D83" s="6">
        <v>6</v>
      </c>
      <c r="E83" s="6"/>
      <c r="F83" s="6"/>
    </row>
    <row r="84" spans="1:6" ht="26.1" customHeight="1" x14ac:dyDescent="0.15">
      <c r="A84" s="16"/>
      <c r="B84" s="4" t="s">
        <v>86</v>
      </c>
      <c r="C84" s="5">
        <f t="shared" si="2"/>
        <v>28</v>
      </c>
      <c r="D84" s="6">
        <v>28</v>
      </c>
      <c r="E84" s="6"/>
      <c r="F84" s="6"/>
    </row>
    <row r="85" spans="1:6" ht="26.1" customHeight="1" x14ac:dyDescent="0.15">
      <c r="A85" s="16"/>
      <c r="B85" s="4" t="s">
        <v>87</v>
      </c>
      <c r="C85" s="5">
        <f t="shared" si="2"/>
        <v>0</v>
      </c>
      <c r="D85" s="6"/>
      <c r="E85" s="6"/>
      <c r="F85" s="6"/>
    </row>
    <row r="86" spans="1:6" ht="26.1" customHeight="1" x14ac:dyDescent="0.15">
      <c r="A86" s="16"/>
      <c r="B86" s="4" t="s">
        <v>88</v>
      </c>
      <c r="C86" s="5">
        <f t="shared" si="2"/>
        <v>0</v>
      </c>
      <c r="D86" s="6"/>
      <c r="E86" s="6"/>
      <c r="F86" s="6"/>
    </row>
    <row r="87" spans="1:6" ht="26.1" customHeight="1" x14ac:dyDescent="0.15">
      <c r="A87" s="16"/>
      <c r="B87" s="4" t="s">
        <v>89</v>
      </c>
      <c r="C87" s="5">
        <f t="shared" si="2"/>
        <v>222</v>
      </c>
      <c r="D87" s="6">
        <v>222</v>
      </c>
      <c r="E87" s="6"/>
      <c r="F87" s="6"/>
    </row>
    <row r="88" spans="1:6" ht="26.1" customHeight="1" x14ac:dyDescent="0.15">
      <c r="A88" s="16"/>
      <c r="B88" s="4" t="s">
        <v>90</v>
      </c>
      <c r="C88" s="5">
        <f t="shared" si="2"/>
        <v>0</v>
      </c>
      <c r="D88" s="6"/>
      <c r="E88" s="6"/>
      <c r="F88" s="6"/>
    </row>
    <row r="89" spans="1:6" ht="26.1" customHeight="1" x14ac:dyDescent="0.15">
      <c r="A89" s="16"/>
      <c r="B89" s="4" t="s">
        <v>91</v>
      </c>
      <c r="C89" s="5">
        <f t="shared" si="2"/>
        <v>458</v>
      </c>
      <c r="D89" s="6">
        <f>360+80+18</f>
        <v>458</v>
      </c>
      <c r="E89" s="6"/>
      <c r="F89" s="6"/>
    </row>
    <row r="90" spans="1:6" ht="26.1" customHeight="1" x14ac:dyDescent="0.15">
      <c r="A90" s="16"/>
      <c r="B90" s="4" t="s">
        <v>92</v>
      </c>
      <c r="C90" s="5">
        <f t="shared" si="2"/>
        <v>0</v>
      </c>
      <c r="D90" s="6"/>
      <c r="E90" s="6"/>
      <c r="F90" s="6"/>
    </row>
    <row r="91" spans="1:6" ht="26.1" customHeight="1" x14ac:dyDescent="0.15">
      <c r="A91" s="17"/>
      <c r="B91" s="4" t="s">
        <v>93</v>
      </c>
      <c r="C91" s="5">
        <f t="shared" si="2"/>
        <v>20</v>
      </c>
      <c r="D91" s="6">
        <v>20</v>
      </c>
      <c r="E91" s="6"/>
      <c r="F91" s="6"/>
    </row>
    <row r="92" spans="1:6" ht="26.1" customHeight="1" x14ac:dyDescent="0.15">
      <c r="A92" s="15" t="s">
        <v>94</v>
      </c>
      <c r="B92" s="4" t="s">
        <v>95</v>
      </c>
      <c r="C92" s="5">
        <f t="shared" si="2"/>
        <v>696</v>
      </c>
      <c r="D92" s="6">
        <f>SUM(D93:D97)</f>
        <v>496</v>
      </c>
      <c r="E92" s="6">
        <f>SUM(E93:E97)</f>
        <v>200</v>
      </c>
      <c r="F92" s="6">
        <f>SUM(F93:F97)</f>
        <v>0</v>
      </c>
    </row>
    <row r="93" spans="1:6" ht="26.1" customHeight="1" x14ac:dyDescent="0.15">
      <c r="A93" s="16"/>
      <c r="B93" s="4" t="s">
        <v>126</v>
      </c>
      <c r="C93" s="5">
        <f t="shared" si="2"/>
        <v>200</v>
      </c>
      <c r="D93" s="6"/>
      <c r="E93" s="6">
        <v>200</v>
      </c>
      <c r="F93" s="6"/>
    </row>
    <row r="94" spans="1:6" ht="26.1" customHeight="1" x14ac:dyDescent="0.15">
      <c r="A94" s="16"/>
      <c r="B94" s="4" t="s">
        <v>96</v>
      </c>
      <c r="C94" s="5">
        <f t="shared" si="2"/>
        <v>0</v>
      </c>
      <c r="D94" s="6"/>
      <c r="E94" s="6"/>
      <c r="F94" s="6"/>
    </row>
    <row r="95" spans="1:6" ht="26.1" customHeight="1" x14ac:dyDescent="0.15">
      <c r="A95" s="16"/>
      <c r="B95" s="4" t="s">
        <v>97</v>
      </c>
      <c r="C95" s="5">
        <f t="shared" si="2"/>
        <v>0</v>
      </c>
      <c r="D95" s="6"/>
      <c r="E95" s="6"/>
      <c r="F95" s="6"/>
    </row>
    <row r="96" spans="1:6" ht="26.1" customHeight="1" x14ac:dyDescent="0.15">
      <c r="A96" s="16"/>
      <c r="B96" s="4" t="s">
        <v>98</v>
      </c>
      <c r="C96" s="5">
        <f t="shared" si="2"/>
        <v>16</v>
      </c>
      <c r="D96" s="6">
        <v>16</v>
      </c>
      <c r="E96" s="6"/>
      <c r="F96" s="6"/>
    </row>
    <row r="97" spans="1:6" ht="26.1" customHeight="1" x14ac:dyDescent="0.15">
      <c r="A97" s="17"/>
      <c r="B97" s="4" t="s">
        <v>99</v>
      </c>
      <c r="C97" s="5">
        <f t="shared" si="2"/>
        <v>480</v>
      </c>
      <c r="D97" s="6">
        <v>480</v>
      </c>
      <c r="E97" s="6"/>
      <c r="F97" s="6"/>
    </row>
    <row r="98" spans="1:6" ht="26.1" customHeight="1" x14ac:dyDescent="0.15">
      <c r="A98" s="15" t="s">
        <v>100</v>
      </c>
      <c r="B98" s="4" t="s">
        <v>101</v>
      </c>
      <c r="C98" s="5">
        <f t="shared" si="2"/>
        <v>1426</v>
      </c>
      <c r="D98" s="6">
        <f>SUM(D99:D111)</f>
        <v>1368</v>
      </c>
      <c r="E98" s="6">
        <f>SUM(E99:E111)</f>
        <v>58</v>
      </c>
      <c r="F98" s="6">
        <f>SUM(F99:F111)</f>
        <v>0</v>
      </c>
    </row>
    <row r="99" spans="1:6" ht="26.1" customHeight="1" x14ac:dyDescent="0.15">
      <c r="A99" s="16"/>
      <c r="B99" s="4" t="s">
        <v>128</v>
      </c>
      <c r="C99" s="5">
        <f t="shared" si="2"/>
        <v>1143</v>
      </c>
      <c r="D99" s="8">
        <f>120+800+167</f>
        <v>1087</v>
      </c>
      <c r="E99" s="6">
        <v>56</v>
      </c>
      <c r="F99" s="6"/>
    </row>
    <row r="100" spans="1:6" ht="26.1" customHeight="1" x14ac:dyDescent="0.15">
      <c r="A100" s="16"/>
      <c r="B100" s="9" t="s">
        <v>102</v>
      </c>
      <c r="C100" s="5">
        <f t="shared" si="2"/>
        <v>90</v>
      </c>
      <c r="D100" s="8">
        <f>24+64</f>
        <v>88</v>
      </c>
      <c r="E100" s="6">
        <v>2</v>
      </c>
      <c r="F100" s="6"/>
    </row>
    <row r="101" spans="1:6" ht="26.1" customHeight="1" x14ac:dyDescent="0.15">
      <c r="A101" s="16"/>
      <c r="B101" s="9" t="s">
        <v>103</v>
      </c>
      <c r="C101" s="5">
        <f t="shared" si="2"/>
        <v>7</v>
      </c>
      <c r="D101" s="8">
        <v>7</v>
      </c>
      <c r="E101" s="6"/>
      <c r="F101" s="6"/>
    </row>
    <row r="102" spans="1:6" ht="26.1" customHeight="1" x14ac:dyDescent="0.15">
      <c r="A102" s="16"/>
      <c r="B102" s="9" t="s">
        <v>104</v>
      </c>
      <c r="C102" s="5">
        <f t="shared" si="2"/>
        <v>4</v>
      </c>
      <c r="D102" s="8">
        <v>4</v>
      </c>
      <c r="E102" s="6"/>
      <c r="F102" s="6"/>
    </row>
    <row r="103" spans="1:6" ht="26.1" customHeight="1" x14ac:dyDescent="0.15">
      <c r="A103" s="16"/>
      <c r="B103" s="9" t="s">
        <v>105</v>
      </c>
      <c r="C103" s="5">
        <f t="shared" si="2"/>
        <v>0</v>
      </c>
      <c r="D103" s="8"/>
      <c r="E103" s="6"/>
      <c r="F103" s="6"/>
    </row>
    <row r="104" spans="1:6" ht="26.1" customHeight="1" x14ac:dyDescent="0.15">
      <c r="A104" s="16"/>
      <c r="B104" s="9" t="s">
        <v>106</v>
      </c>
      <c r="C104" s="5">
        <f t="shared" si="2"/>
        <v>55</v>
      </c>
      <c r="D104" s="8">
        <f>40+12+3</f>
        <v>55</v>
      </c>
      <c r="E104" s="6"/>
      <c r="F104" s="6"/>
    </row>
    <row r="105" spans="1:6" ht="26.1" customHeight="1" x14ac:dyDescent="0.15">
      <c r="A105" s="16"/>
      <c r="B105" s="9" t="s">
        <v>107</v>
      </c>
      <c r="C105" s="5">
        <f t="shared" si="2"/>
        <v>0</v>
      </c>
      <c r="D105" s="6"/>
      <c r="E105" s="6"/>
      <c r="F105" s="6"/>
    </row>
    <row r="106" spans="1:6" ht="26.1" customHeight="1" x14ac:dyDescent="0.15">
      <c r="A106" s="16"/>
      <c r="B106" s="9" t="s">
        <v>108</v>
      </c>
      <c r="C106" s="5">
        <f t="shared" si="2"/>
        <v>36</v>
      </c>
      <c r="D106" s="6">
        <v>36</v>
      </c>
      <c r="E106" s="6"/>
      <c r="F106" s="6"/>
    </row>
    <row r="107" spans="1:6" ht="26.1" customHeight="1" x14ac:dyDescent="0.15">
      <c r="A107" s="16"/>
      <c r="B107" s="9" t="s">
        <v>109</v>
      </c>
      <c r="C107" s="5">
        <f t="shared" si="2"/>
        <v>0</v>
      </c>
      <c r="D107" s="6"/>
      <c r="E107" s="6"/>
      <c r="F107" s="6"/>
    </row>
    <row r="108" spans="1:6" ht="26.1" customHeight="1" x14ac:dyDescent="0.15">
      <c r="A108" s="16"/>
      <c r="B108" s="9" t="s">
        <v>110</v>
      </c>
      <c r="C108" s="5">
        <f t="shared" si="2"/>
        <v>0</v>
      </c>
      <c r="D108" s="6"/>
      <c r="E108" s="6"/>
      <c r="F108" s="6"/>
    </row>
    <row r="109" spans="1:6" ht="26.1" customHeight="1" x14ac:dyDescent="0.15">
      <c r="A109" s="16"/>
      <c r="B109" s="9" t="s">
        <v>111</v>
      </c>
      <c r="C109" s="5">
        <f t="shared" si="2"/>
        <v>0</v>
      </c>
      <c r="D109" s="6"/>
      <c r="E109" s="6"/>
      <c r="F109" s="6"/>
    </row>
    <row r="110" spans="1:6" ht="26.1" customHeight="1" x14ac:dyDescent="0.15">
      <c r="A110" s="16"/>
      <c r="B110" s="9" t="s">
        <v>112</v>
      </c>
      <c r="C110" s="5">
        <f t="shared" si="2"/>
        <v>0</v>
      </c>
      <c r="D110" s="6"/>
      <c r="E110" s="6"/>
      <c r="F110" s="6"/>
    </row>
    <row r="111" spans="1:6" ht="26.1" customHeight="1" x14ac:dyDescent="0.15">
      <c r="A111" s="17"/>
      <c r="B111" s="9" t="s">
        <v>113</v>
      </c>
      <c r="C111" s="5">
        <f t="shared" si="2"/>
        <v>91</v>
      </c>
      <c r="D111" s="6">
        <f>72+19</f>
        <v>91</v>
      </c>
      <c r="E111" s="6"/>
      <c r="F111" s="6"/>
    </row>
    <row r="112" spans="1:6" ht="39" customHeight="1" x14ac:dyDescent="0.15">
      <c r="A112" s="15" t="s">
        <v>114</v>
      </c>
      <c r="B112" s="4" t="s">
        <v>115</v>
      </c>
      <c r="C112" s="5">
        <f t="shared" ref="C112:C121" si="3">D112+E112+F112</f>
        <v>557</v>
      </c>
      <c r="D112" s="5">
        <f>SUM(D113:D121)</f>
        <v>341</v>
      </c>
      <c r="E112" s="5">
        <f>SUM(E113:E121)</f>
        <v>216</v>
      </c>
      <c r="F112" s="5">
        <f>SUM(F113:F121)</f>
        <v>0</v>
      </c>
    </row>
    <row r="113" spans="1:6" ht="26.1" customHeight="1" x14ac:dyDescent="0.15">
      <c r="A113" s="16"/>
      <c r="B113" s="4" t="s">
        <v>116</v>
      </c>
      <c r="C113" s="5">
        <f t="shared" si="3"/>
        <v>0</v>
      </c>
      <c r="D113" s="6"/>
      <c r="E113" s="6"/>
      <c r="F113" s="6"/>
    </row>
    <row r="114" spans="1:6" ht="26.1" customHeight="1" x14ac:dyDescent="0.15">
      <c r="A114" s="16"/>
      <c r="B114" s="4" t="s">
        <v>117</v>
      </c>
      <c r="C114" s="5">
        <f t="shared" si="3"/>
        <v>333</v>
      </c>
      <c r="D114" s="6">
        <v>173</v>
      </c>
      <c r="E114" s="6">
        <v>160</v>
      </c>
      <c r="F114" s="6"/>
    </row>
    <row r="115" spans="1:6" ht="26.1" customHeight="1" x14ac:dyDescent="0.15">
      <c r="A115" s="16"/>
      <c r="B115" s="4" t="s">
        <v>118</v>
      </c>
      <c r="C115" s="5">
        <f t="shared" si="3"/>
        <v>0</v>
      </c>
      <c r="D115" s="6"/>
      <c r="E115" s="6"/>
      <c r="F115" s="6"/>
    </row>
    <row r="116" spans="1:6" ht="26.1" customHeight="1" x14ac:dyDescent="0.15">
      <c r="A116" s="16"/>
      <c r="B116" s="4" t="s">
        <v>119</v>
      </c>
      <c r="C116" s="5">
        <f t="shared" si="3"/>
        <v>160</v>
      </c>
      <c r="D116" s="6">
        <v>160</v>
      </c>
      <c r="E116" s="6"/>
      <c r="F116" s="6"/>
    </row>
    <row r="117" spans="1:6" ht="26.1" customHeight="1" x14ac:dyDescent="0.15">
      <c r="A117" s="16"/>
      <c r="B117" s="4" t="s">
        <v>120</v>
      </c>
      <c r="C117" s="5">
        <f t="shared" si="3"/>
        <v>48</v>
      </c>
      <c r="D117" s="6"/>
      <c r="E117" s="6">
        <v>48</v>
      </c>
      <c r="F117" s="6"/>
    </row>
    <row r="118" spans="1:6" ht="26.1" customHeight="1" x14ac:dyDescent="0.15">
      <c r="A118" s="16"/>
      <c r="B118" s="4" t="s">
        <v>121</v>
      </c>
      <c r="C118" s="5">
        <f t="shared" si="3"/>
        <v>8</v>
      </c>
      <c r="D118" s="6"/>
      <c r="E118" s="6">
        <v>8</v>
      </c>
      <c r="F118" s="6"/>
    </row>
    <row r="119" spans="1:6" ht="26.1" customHeight="1" x14ac:dyDescent="0.15">
      <c r="A119" s="16"/>
      <c r="B119" s="4" t="s">
        <v>122</v>
      </c>
      <c r="C119" s="5">
        <f t="shared" si="3"/>
        <v>0</v>
      </c>
      <c r="D119" s="6"/>
      <c r="E119" s="6"/>
      <c r="F119" s="6"/>
    </row>
    <row r="120" spans="1:6" ht="26.1" customHeight="1" x14ac:dyDescent="0.15">
      <c r="A120" s="16"/>
      <c r="B120" s="4" t="s">
        <v>123</v>
      </c>
      <c r="C120" s="5">
        <f t="shared" si="3"/>
        <v>0</v>
      </c>
      <c r="D120" s="6"/>
      <c r="E120" s="6"/>
      <c r="F120" s="6"/>
    </row>
    <row r="121" spans="1:6" ht="26.1" customHeight="1" x14ac:dyDescent="0.15">
      <c r="A121" s="17"/>
      <c r="B121" s="4" t="s">
        <v>124</v>
      </c>
      <c r="C121" s="5">
        <f t="shared" si="3"/>
        <v>8</v>
      </c>
      <c r="D121" s="6">
        <v>8</v>
      </c>
      <c r="E121" s="6"/>
      <c r="F121" s="6"/>
    </row>
    <row r="123" spans="1:6" ht="26.25" customHeight="1" x14ac:dyDescent="0.15">
      <c r="A123" s="14"/>
      <c r="B123" s="14"/>
      <c r="C123" s="14"/>
      <c r="D123" s="14"/>
      <c r="E123" s="14"/>
      <c r="F123" s="14"/>
    </row>
  </sheetData>
  <mergeCells count="20">
    <mergeCell ref="A43:A50"/>
    <mergeCell ref="A70:A80"/>
    <mergeCell ref="A92:A97"/>
    <mergeCell ref="A112:A121"/>
    <mergeCell ref="A32:A42"/>
    <mergeCell ref="A2:F2"/>
    <mergeCell ref="C4:F4"/>
    <mergeCell ref="A6:B6"/>
    <mergeCell ref="A4:A5"/>
    <mergeCell ref="A7:A10"/>
    <mergeCell ref="A23:A31"/>
    <mergeCell ref="B4:B5"/>
    <mergeCell ref="A123:F123"/>
    <mergeCell ref="A81:A91"/>
    <mergeCell ref="A98:A111"/>
    <mergeCell ref="A51:A59"/>
    <mergeCell ref="A60:A63"/>
    <mergeCell ref="A64:A69"/>
    <mergeCell ref="A11:A17"/>
    <mergeCell ref="A18:A22"/>
  </mergeCells>
  <phoneticPr fontId="6" type="noConversion"/>
  <pageMargins left="0.62986111111111098" right="0.59027777777777801" top="0.66874999999999996" bottom="0.47222222222222199" header="0.43263888888888902" footer="0.27500000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10.104.98.98</cp:lastModifiedBy>
  <cp:lastPrinted>2019-05-09T00:55:20Z</cp:lastPrinted>
  <dcterms:created xsi:type="dcterms:W3CDTF">2019-05-08T08:03:00Z</dcterms:created>
  <dcterms:modified xsi:type="dcterms:W3CDTF">2019-05-29T01:13:55Z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