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35" windowWidth="18735" windowHeight="7635" firstSheet="1" activeTab="2"/>
  </bookViews>
  <sheets>
    <sheet name="HXN2OJ" sheetId="1" state="hidden" r:id="rId1"/>
    <sheet name="指标文" sheetId="2" r:id="rId2"/>
    <sheet name="参阅件测算过程" sheetId="3" r:id="rId3"/>
    <sheet name="Sheet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<sst xmlns="http://schemas.openxmlformats.org/spreadsheetml/2006/main" count="209" uniqueCount="101">
  <si>
    <t>茶陵县</t>
  </si>
  <si>
    <t>炎陵县</t>
  </si>
  <si>
    <t>新邵县</t>
  </si>
  <si>
    <t>邵阳县</t>
  </si>
  <si>
    <t>隆回县</t>
  </si>
  <si>
    <t>洞口县</t>
  </si>
  <si>
    <t>绥宁县</t>
  </si>
  <si>
    <t>新宁县</t>
  </si>
  <si>
    <t>武冈市</t>
  </si>
  <si>
    <t>石门县</t>
  </si>
  <si>
    <t>永定区</t>
  </si>
  <si>
    <t>武陵源区</t>
  </si>
  <si>
    <t>慈利县</t>
  </si>
  <si>
    <t>桑植县</t>
  </si>
  <si>
    <t>安化县</t>
  </si>
  <si>
    <t>宜章县</t>
  </si>
  <si>
    <t>汝城县</t>
  </si>
  <si>
    <t>桂东县</t>
  </si>
  <si>
    <t>安仁县</t>
  </si>
  <si>
    <t>鹤城区</t>
  </si>
  <si>
    <t>中方县</t>
  </si>
  <si>
    <t>沅陵县</t>
  </si>
  <si>
    <t>辰溪县</t>
  </si>
  <si>
    <t>溆浦县</t>
  </si>
  <si>
    <t>会同县</t>
  </si>
  <si>
    <t>洪江市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</si>
  <si>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</si>
  <si>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</si>
  <si>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</si>
  <si>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</si>
  <si>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</si>
  <si>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</si>
  <si>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</si>
  <si>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</si>
  <si>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</si>
  <si>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</si>
  <si>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</si>
  <si>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合计</t>
  </si>
  <si>
    <t>市  县</t>
  </si>
  <si>
    <t>乡镇政府所在地</t>
  </si>
  <si>
    <t>村委会所在地</t>
  </si>
  <si>
    <t>自然村寨</t>
  </si>
  <si>
    <t>合计</t>
  </si>
  <si>
    <t>麻阳县</t>
  </si>
  <si>
    <t>新晃县</t>
  </si>
  <si>
    <t>芷江县</t>
  </si>
  <si>
    <t>靖州县</t>
  </si>
  <si>
    <t>通道县</t>
  </si>
  <si>
    <t>城步县</t>
  </si>
  <si>
    <t>城步县</t>
  </si>
  <si>
    <t>麻阳县</t>
  </si>
  <si>
    <t>新晃县</t>
  </si>
  <si>
    <t>芷江县</t>
  </si>
  <si>
    <t>靖州县</t>
  </si>
  <si>
    <t>通道县</t>
  </si>
  <si>
    <t>附件</t>
  </si>
  <si>
    <t>株洲市</t>
  </si>
  <si>
    <t>小计</t>
  </si>
  <si>
    <t>邵阳市</t>
  </si>
  <si>
    <t>常德市</t>
  </si>
  <si>
    <t>张家界市</t>
  </si>
  <si>
    <t>市本级及所辖区小计</t>
  </si>
  <si>
    <t>益阳市</t>
  </si>
  <si>
    <t>郴州市</t>
  </si>
  <si>
    <t>怀化市</t>
  </si>
  <si>
    <t>娄底市</t>
  </si>
  <si>
    <t>湘西土家族苗族自治州</t>
  </si>
  <si>
    <t>市县</t>
  </si>
  <si>
    <t>享受人才津贴的教师人数（人）</t>
  </si>
  <si>
    <t>资金需求（万元）</t>
  </si>
  <si>
    <t>省级分担</t>
  </si>
  <si>
    <t>县级分担</t>
  </si>
  <si>
    <t>洪江区</t>
  </si>
  <si>
    <t>株洲市</t>
  </si>
  <si>
    <t>湘财预{2013}166提前下达2014年资金分配额（万元）</t>
  </si>
  <si>
    <t>洪江区</t>
  </si>
  <si>
    <t>提前下达省级资金（万元）</t>
  </si>
  <si>
    <t>双峰县</t>
  </si>
  <si>
    <t>平江县</t>
  </si>
  <si>
    <t>祁东县</t>
  </si>
  <si>
    <t>江华县</t>
  </si>
  <si>
    <t>新田县</t>
  </si>
  <si>
    <t>宁远县</t>
  </si>
  <si>
    <t>江永县</t>
  </si>
  <si>
    <t>双牌县</t>
  </si>
  <si>
    <t>片区县小计</t>
  </si>
  <si>
    <t>新增县小计</t>
  </si>
  <si>
    <t>参阅件</t>
  </si>
  <si>
    <t>2016年农村基层教育人才津贴资金需求测算表</t>
  </si>
  <si>
    <t>提前下达2016年贫困地区农村基层教育人才津贴省级补助资金分配表(分市县发）</t>
  </si>
  <si>
    <t>岳阳市</t>
  </si>
  <si>
    <t>平江县</t>
  </si>
  <si>
    <t>永州市</t>
  </si>
  <si>
    <t>江华县</t>
  </si>
  <si>
    <t>新田县</t>
  </si>
  <si>
    <t>宁远县</t>
  </si>
  <si>
    <t>江永县</t>
  </si>
  <si>
    <t>双牌县</t>
  </si>
  <si>
    <t>双峰县</t>
  </si>
  <si>
    <t>衡阳市</t>
  </si>
  <si>
    <t>祁东县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</si>
</sst>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黑体"/>
      <family val="0"/>
    </font>
    <font>
      <sz val="18"/>
      <color indexed="8"/>
      <name val="方正小标宋_GBK"/>
      <family val="4"/>
    </font>
    <font>
      <b/>
      <sz val="11"/>
      <color indexed="10"/>
      <name val="宋体"/>
      <family val="0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21" fillId="0" borderId="0" xfId="0" applyNumberFormat="1" applyFont="1" applyAlignment="1">
      <alignment vertical="center"/>
    </xf>
    <xf numFmtId="184" fontId="15" fillId="0" borderId="0" xfId="0" applyNumberFormat="1" applyFont="1" applyAlignment="1">
      <alignment vertical="center"/>
    </xf>
    <xf numFmtId="0" fontId="15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5&#24180;&#24037;&#20316;&#25991;&#20214;\2015&#24180;&#32508;&#21512;&#26448;&#26009;\&#25945;&#32946;&#20154;&#25165;&#27941;&#36148;&#25193;&#38754;&#3574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扩面测算"/>
      <sheetName val="2013年贫困地区农村教师人数 (3)"/>
      <sheetName val="2013年贫困地区农村教师人数 (2)"/>
      <sheetName val="2013年贫困地区农村教师人数"/>
    </sheetNames>
    <sheetDataSet>
      <sheetData sheetId="2">
        <row r="5">
          <cell r="A5" t="str">
            <v>祁东县</v>
          </cell>
          <cell r="B5">
            <v>5030</v>
          </cell>
          <cell r="C5">
            <v>1018</v>
          </cell>
          <cell r="D5">
            <v>3985</v>
          </cell>
          <cell r="E5">
            <v>27</v>
          </cell>
        </row>
        <row r="6">
          <cell r="A6" t="str">
            <v>平江县</v>
          </cell>
          <cell r="B6">
            <v>5849</v>
          </cell>
          <cell r="C6">
            <v>1433</v>
          </cell>
          <cell r="D6">
            <v>4202</v>
          </cell>
          <cell r="E6">
            <v>214</v>
          </cell>
        </row>
        <row r="7">
          <cell r="A7" t="str">
            <v>双牌县</v>
          </cell>
          <cell r="B7">
            <v>733</v>
          </cell>
          <cell r="C7">
            <v>200</v>
          </cell>
          <cell r="D7">
            <v>493</v>
          </cell>
          <cell r="E7">
            <v>40</v>
          </cell>
        </row>
        <row r="8">
          <cell r="A8" t="str">
            <v>江永县</v>
          </cell>
          <cell r="B8">
            <v>1381</v>
          </cell>
          <cell r="C8">
            <v>551</v>
          </cell>
          <cell r="D8">
            <v>699</v>
          </cell>
          <cell r="E8">
            <v>131</v>
          </cell>
        </row>
        <row r="9">
          <cell r="A9" t="str">
            <v>宁远县</v>
          </cell>
          <cell r="B9">
            <v>2790</v>
          </cell>
          <cell r="C9">
            <v>729</v>
          </cell>
          <cell r="D9">
            <v>1697</v>
          </cell>
          <cell r="E9">
            <v>364</v>
          </cell>
        </row>
        <row r="10">
          <cell r="A10" t="str">
            <v>新田县</v>
          </cell>
          <cell r="B10">
            <v>1650</v>
          </cell>
          <cell r="C10">
            <v>417</v>
          </cell>
          <cell r="D10">
            <v>1111</v>
          </cell>
          <cell r="E10">
            <v>122</v>
          </cell>
        </row>
        <row r="11">
          <cell r="A11" t="str">
            <v>江华县</v>
          </cell>
          <cell r="B11">
            <v>5039</v>
          </cell>
          <cell r="C11">
            <v>3291</v>
          </cell>
          <cell r="D11">
            <v>1493</v>
          </cell>
          <cell r="E11">
            <v>255</v>
          </cell>
        </row>
        <row r="12">
          <cell r="A12" t="str">
            <v>双峰县</v>
          </cell>
          <cell r="B12">
            <v>5692</v>
          </cell>
          <cell r="C12">
            <v>1148</v>
          </cell>
          <cell r="D12">
            <v>4355</v>
          </cell>
          <cell r="E12">
            <v>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>
    <row r="2" ht="13.5"/>
    <row r="3" ht="13.5"/>
    <row r="4" ht="13.5"/>
    <row r="5" ht="13.5"/>
    <row r="6" ht="13.5"/>
    <row r="7" ht="13.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7" sqref="G17"/>
    </sheetView>
  </sheetViews>
  <sheetFormatPr defaultColWidth="9.00390625" defaultRowHeight="13.5"/>
  <cols>
    <col min="1" max="1" width="18.375" style="2" customWidth="1"/>
    <col min="2" max="2" width="29.75390625" style="2" customWidth="1"/>
    <col min="3" max="3" width="15.75390625" style="2" customWidth="1"/>
  </cols>
  <sheetData>
    <row r="1" spans="1:2" ht="20.25">
      <c r="A1" s="10" t="s">
        <v>55</v>
      </c>
      <c r="B1" s="9"/>
    </row>
    <row r="2" spans="1:3" ht="69.75" customHeight="1">
      <c r="A2" s="22" t="s">
        <v>89</v>
      </c>
      <c r="B2" s="22"/>
      <c r="C2" s="22"/>
    </row>
    <row r="3" spans="1:3" s="4" customFormat="1" ht="40.5" customHeight="1">
      <c r="A3" s="29" t="s">
        <v>67</v>
      </c>
      <c r="B3" s="29"/>
      <c r="C3" s="11" t="s">
        <v>76</v>
      </c>
    </row>
    <row r="4" spans="1:3" s="7" customFormat="1" ht="19.5" customHeight="1">
      <c r="A4" s="30" t="s">
        <v>37</v>
      </c>
      <c r="B4" s="31"/>
      <c r="C4" s="5">
        <f>SUM(C5,C8,C9,C18:C20,C26:C27,C33,C38,C43,C57)</f>
        <v>40162</v>
      </c>
    </row>
    <row r="5" spans="1:3" s="7" customFormat="1" ht="19.5" customHeight="1">
      <c r="A5" s="32" t="s">
        <v>56</v>
      </c>
      <c r="B5" s="5" t="s">
        <v>57</v>
      </c>
      <c r="C5" s="6">
        <f>SUM(C6:C7)</f>
        <v>919</v>
      </c>
    </row>
    <row r="6" spans="1:3" ht="19.5" customHeight="1">
      <c r="A6" s="33"/>
      <c r="B6" s="1" t="s">
        <v>0</v>
      </c>
      <c r="C6" s="3">
        <f>VLOOKUP(B6,'参阅件测算过程'!A$7:H$59,7,FALSE)</f>
        <v>737</v>
      </c>
    </row>
    <row r="7" spans="1:3" ht="19.5" customHeight="1">
      <c r="A7" s="34"/>
      <c r="B7" s="1" t="s">
        <v>1</v>
      </c>
      <c r="C7" s="3">
        <f>VLOOKUP(B7,'参阅件测算过程'!A$7:H$59,7,FALSE)</f>
        <v>182</v>
      </c>
    </row>
    <row r="8" spans="1:3" ht="19.5" customHeight="1">
      <c r="A8" s="1" t="s">
        <v>99</v>
      </c>
      <c r="B8" s="1" t="s">
        <v>100</v>
      </c>
      <c r="C8" s="3">
        <f>VLOOKUP(B8,'参阅件测算过程'!A$7:H$59,7,FALSE)</f>
        <v>1668</v>
      </c>
    </row>
    <row r="9" spans="1:3" s="7" customFormat="1" ht="19.5" customHeight="1">
      <c r="A9" s="23" t="s">
        <v>58</v>
      </c>
      <c r="B9" s="5" t="s">
        <v>57</v>
      </c>
      <c r="C9" s="8">
        <f>SUM(C10:C17)</f>
        <v>6966</v>
      </c>
    </row>
    <row r="10" spans="1:3" ht="19.5" customHeight="1">
      <c r="A10" s="24"/>
      <c r="B10" s="1" t="s">
        <v>2</v>
      </c>
      <c r="C10" s="3">
        <f>VLOOKUP(B10,'参阅件测算过程'!A$7:H$59,7,FALSE)</f>
        <v>1061</v>
      </c>
    </row>
    <row r="11" spans="1:3" ht="19.5" customHeight="1">
      <c r="A11" s="24"/>
      <c r="B11" s="1" t="s">
        <v>3</v>
      </c>
      <c r="C11" s="3">
        <f>VLOOKUP(B11,'参阅件测算过程'!A$7:H$59,7,FALSE)</f>
        <v>1172</v>
      </c>
    </row>
    <row r="12" spans="1:3" ht="19.5" customHeight="1">
      <c r="A12" s="24"/>
      <c r="B12" s="1" t="s">
        <v>4</v>
      </c>
      <c r="C12" s="3">
        <f>VLOOKUP(B12,'参阅件测算过程'!A$7:H$59,7,FALSE)</f>
        <v>1400</v>
      </c>
    </row>
    <row r="13" spans="1:3" ht="19.5" customHeight="1">
      <c r="A13" s="24"/>
      <c r="B13" s="1" t="s">
        <v>5</v>
      </c>
      <c r="C13" s="3">
        <f>VLOOKUP(B13,'参阅件测算过程'!A$7:H$59,7,FALSE)</f>
        <v>967</v>
      </c>
    </row>
    <row r="14" spans="1:3" ht="19.5" customHeight="1">
      <c r="A14" s="24"/>
      <c r="B14" s="1" t="s">
        <v>6</v>
      </c>
      <c r="C14" s="3">
        <f>VLOOKUP(B14,'参阅件测算过程'!A$7:H$59,7,FALSE)</f>
        <v>488</v>
      </c>
    </row>
    <row r="15" spans="1:3" ht="19.5" customHeight="1">
      <c r="A15" s="24"/>
      <c r="B15" s="1" t="s">
        <v>7</v>
      </c>
      <c r="C15" s="3">
        <f>VLOOKUP(B15,'参阅件测算过程'!A$7:H$59,7,FALSE)</f>
        <v>558</v>
      </c>
    </row>
    <row r="16" spans="1:3" ht="19.5" customHeight="1">
      <c r="A16" s="24"/>
      <c r="B16" s="1" t="s">
        <v>49</v>
      </c>
      <c r="C16" s="3">
        <f>VLOOKUP(B16,'参阅件测算过程'!A$7:H$59,7,FALSE)</f>
        <v>490</v>
      </c>
    </row>
    <row r="17" spans="1:3" ht="19.5" customHeight="1">
      <c r="A17" s="25"/>
      <c r="B17" s="1" t="s">
        <v>8</v>
      </c>
      <c r="C17" s="3">
        <f>VLOOKUP(B17,'参阅件测算过程'!A$7:H$59,7,FALSE)</f>
        <v>830</v>
      </c>
    </row>
    <row r="18" spans="1:3" ht="19.5" customHeight="1">
      <c r="A18" s="1" t="s">
        <v>90</v>
      </c>
      <c r="B18" s="1" t="s">
        <v>91</v>
      </c>
      <c r="C18" s="3">
        <f>VLOOKUP(B18,'参阅件测算过程'!A$7:H$59,7,FALSE)</f>
        <v>1930</v>
      </c>
    </row>
    <row r="19" spans="1:3" ht="19.5" customHeight="1">
      <c r="A19" s="1" t="s">
        <v>59</v>
      </c>
      <c r="B19" s="1" t="s">
        <v>9</v>
      </c>
      <c r="C19" s="3">
        <f>VLOOKUP(B19,'参阅件测算过程'!A$7:H$59,7,FALSE)</f>
        <v>851</v>
      </c>
    </row>
    <row r="20" spans="1:3" s="7" customFormat="1" ht="19.5" customHeight="1">
      <c r="A20" s="23" t="s">
        <v>60</v>
      </c>
      <c r="B20" s="5" t="s">
        <v>57</v>
      </c>
      <c r="C20" s="8">
        <f>SUM(C21,C24:C25)</f>
        <v>1891</v>
      </c>
    </row>
    <row r="21" spans="1:4" s="7" customFormat="1" ht="19.5" customHeight="1">
      <c r="A21" s="24"/>
      <c r="B21" s="5" t="s">
        <v>61</v>
      </c>
      <c r="C21" s="8">
        <f>SUM(C22:C23)</f>
        <v>427</v>
      </c>
      <c r="D21" s="16"/>
    </row>
    <row r="22" spans="1:4" ht="19.5" customHeight="1">
      <c r="A22" s="24"/>
      <c r="B22" s="12" t="s">
        <v>10</v>
      </c>
      <c r="C22" s="3">
        <f>VLOOKUP(B22,'参阅件测算过程'!A$7:H$59,7,FALSE)</f>
        <v>389</v>
      </c>
      <c r="D22" s="17"/>
    </row>
    <row r="23" spans="1:4" ht="19.5" customHeight="1">
      <c r="A23" s="24"/>
      <c r="B23" s="12" t="s">
        <v>11</v>
      </c>
      <c r="C23" s="3">
        <f>VLOOKUP(B23,'参阅件测算过程'!A$7:H$59,7,FALSE)</f>
        <v>38</v>
      </c>
      <c r="D23" s="17"/>
    </row>
    <row r="24" spans="1:4" ht="19.5" customHeight="1">
      <c r="A24" s="24"/>
      <c r="B24" s="1" t="s">
        <v>12</v>
      </c>
      <c r="C24" s="3">
        <f>VLOOKUP(B24,'参阅件测算过程'!A$7:H$59,7,FALSE)</f>
        <v>660</v>
      </c>
      <c r="D24" s="14"/>
    </row>
    <row r="25" spans="1:4" ht="19.5" customHeight="1">
      <c r="A25" s="25"/>
      <c r="B25" s="1" t="s">
        <v>13</v>
      </c>
      <c r="C25" s="3">
        <f>VLOOKUP(B25,'参阅件测算过程'!A$7:H$59,7,FALSE)</f>
        <v>804</v>
      </c>
      <c r="D25" s="17"/>
    </row>
    <row r="26" spans="1:4" ht="19.5" customHeight="1">
      <c r="A26" s="1" t="s">
        <v>62</v>
      </c>
      <c r="B26" s="1" t="s">
        <v>14</v>
      </c>
      <c r="C26" s="3">
        <f>VLOOKUP(B26,'参阅件测算过程'!A$7:H$59,7,FALSE)</f>
        <v>1211</v>
      </c>
      <c r="D26" s="15"/>
    </row>
    <row r="27" spans="1:3" s="7" customFormat="1" ht="19.5" customHeight="1">
      <c r="A27" s="23" t="s">
        <v>92</v>
      </c>
      <c r="B27" s="5" t="s">
        <v>57</v>
      </c>
      <c r="C27" s="8">
        <f>SUM(C28:C32)</f>
        <v>3558</v>
      </c>
    </row>
    <row r="28" spans="1:3" ht="19.5" customHeight="1">
      <c r="A28" s="24"/>
      <c r="B28" s="1" t="s">
        <v>93</v>
      </c>
      <c r="C28" s="3">
        <f>VLOOKUP(B28,'参阅件测算过程'!A$7:H$59,7,FALSE)</f>
        <v>1377</v>
      </c>
    </row>
    <row r="29" spans="1:3" ht="21" customHeight="1">
      <c r="A29" s="24"/>
      <c r="B29" s="1" t="s">
        <v>94</v>
      </c>
      <c r="C29" s="3">
        <f>VLOOKUP(B29,'参阅件测算过程'!A$7:H$59,7,FALSE)</f>
        <v>551</v>
      </c>
    </row>
    <row r="30" spans="1:3" ht="22.5" customHeight="1">
      <c r="A30" s="24"/>
      <c r="B30" s="1" t="s">
        <v>95</v>
      </c>
      <c r="C30" s="3">
        <f>VLOOKUP(B30,'参阅件测算过程'!A$7:H$59,7,FALSE)</f>
        <v>952</v>
      </c>
    </row>
    <row r="31" spans="1:3" ht="19.5" customHeight="1">
      <c r="A31" s="24"/>
      <c r="B31" s="1" t="s">
        <v>96</v>
      </c>
      <c r="C31" s="3">
        <f>VLOOKUP(B31,'参阅件测算过程'!A$7:H$59,7,FALSE)</f>
        <v>437</v>
      </c>
    </row>
    <row r="32" spans="1:3" ht="19.5" customHeight="1">
      <c r="A32" s="25"/>
      <c r="B32" s="1" t="s">
        <v>97</v>
      </c>
      <c r="C32" s="3">
        <f>VLOOKUP(B32,'参阅件测算过程'!A$7:H$59,7,FALSE)</f>
        <v>241</v>
      </c>
    </row>
    <row r="33" spans="1:3" s="7" customFormat="1" ht="19.5" customHeight="1">
      <c r="A33" s="23" t="s">
        <v>63</v>
      </c>
      <c r="B33" s="5" t="s">
        <v>57</v>
      </c>
      <c r="C33" s="8">
        <f>SUM(C34:C37)</f>
        <v>2681</v>
      </c>
    </row>
    <row r="34" spans="1:3" ht="19.5" customHeight="1">
      <c r="A34" s="24"/>
      <c r="B34" s="1" t="s">
        <v>15</v>
      </c>
      <c r="C34" s="3">
        <f>VLOOKUP(B34,'参阅件测算过程'!A$7:H$59,7,FALSE)</f>
        <v>1033</v>
      </c>
    </row>
    <row r="35" spans="1:3" ht="21" customHeight="1">
      <c r="A35" s="24"/>
      <c r="B35" s="1" t="s">
        <v>16</v>
      </c>
      <c r="C35" s="3">
        <f>VLOOKUP(B35,'参阅件测算过程'!A$7:H$59,7,FALSE)</f>
        <v>578</v>
      </c>
    </row>
    <row r="36" spans="1:3" ht="22.5" customHeight="1">
      <c r="A36" s="24"/>
      <c r="B36" s="1" t="s">
        <v>17</v>
      </c>
      <c r="C36" s="3">
        <f>VLOOKUP(B36,'参阅件测算过程'!A$7:H$59,7,FALSE)</f>
        <v>238</v>
      </c>
    </row>
    <row r="37" spans="1:3" ht="19.5" customHeight="1">
      <c r="A37" s="25"/>
      <c r="B37" s="1" t="s">
        <v>18</v>
      </c>
      <c r="C37" s="3">
        <f>VLOOKUP(B37,'参阅件测算过程'!A$7:H$59,7,FALSE)</f>
        <v>832</v>
      </c>
    </row>
    <row r="38" spans="1:3" s="7" customFormat="1" ht="19.5" customHeight="1">
      <c r="A38" s="23" t="s">
        <v>65</v>
      </c>
      <c r="B38" s="5" t="s">
        <v>57</v>
      </c>
      <c r="C38" s="8">
        <f>SUM(C39:C42)</f>
        <v>6186</v>
      </c>
    </row>
    <row r="39" spans="1:3" ht="21" customHeight="1">
      <c r="A39" s="24"/>
      <c r="B39" s="1" t="s">
        <v>26</v>
      </c>
      <c r="C39" s="3">
        <f>VLOOKUP(B39,'参阅件测算过程'!A$7:H$59,7,FALSE)</f>
        <v>1998</v>
      </c>
    </row>
    <row r="40" spans="1:3" ht="24.75" customHeight="1">
      <c r="A40" s="24"/>
      <c r="B40" s="1" t="s">
        <v>27</v>
      </c>
      <c r="C40" s="3">
        <f>VLOOKUP(B40,'参阅件测算过程'!A$7:H$59,7,FALSE)</f>
        <v>416</v>
      </c>
    </row>
    <row r="41" spans="1:3" ht="19.5" customHeight="1">
      <c r="A41" s="24"/>
      <c r="B41" s="1" t="s">
        <v>28</v>
      </c>
      <c r="C41" s="3">
        <f>VLOOKUP(B41,'参阅件测算过程'!A$7:H$59,7,FALSE)</f>
        <v>1861</v>
      </c>
    </row>
    <row r="42" spans="1:3" ht="19.5" customHeight="1">
      <c r="A42" s="25"/>
      <c r="B42" s="1" t="s">
        <v>98</v>
      </c>
      <c r="C42" s="3">
        <f>VLOOKUP(B42,'参阅件测算过程'!A$7:H$59,7,FALSE)</f>
        <v>1911</v>
      </c>
    </row>
    <row r="43" spans="1:3" s="7" customFormat="1" ht="19.5" customHeight="1">
      <c r="A43" s="23" t="s">
        <v>64</v>
      </c>
      <c r="B43" s="5" t="s">
        <v>57</v>
      </c>
      <c r="C43" s="8">
        <f>SUM(C44:C56)</f>
        <v>6231</v>
      </c>
    </row>
    <row r="44" spans="1:3" ht="19.5" customHeight="1">
      <c r="A44" s="24"/>
      <c r="B44" s="1" t="s">
        <v>19</v>
      </c>
      <c r="C44" s="3">
        <f>VLOOKUP(B44,'参阅件测算过程'!A$7:H$59,7,FALSE)</f>
        <v>136</v>
      </c>
    </row>
    <row r="45" spans="1:3" ht="19.5" customHeight="1">
      <c r="A45" s="24"/>
      <c r="B45" s="1" t="s">
        <v>20</v>
      </c>
      <c r="C45" s="3">
        <f>VLOOKUP(B45,'参阅件测算过程'!A$7:H$59,7,FALSE)</f>
        <v>415</v>
      </c>
    </row>
    <row r="46" spans="1:3" ht="19.5" customHeight="1">
      <c r="A46" s="24"/>
      <c r="B46" s="1" t="s">
        <v>21</v>
      </c>
      <c r="C46" s="3">
        <f>VLOOKUP(B46,'参阅件测算过程'!A$7:H$59,7,FALSE)</f>
        <v>857</v>
      </c>
    </row>
    <row r="47" spans="1:3" ht="19.5" customHeight="1">
      <c r="A47" s="24"/>
      <c r="B47" s="1" t="s">
        <v>22</v>
      </c>
      <c r="C47" s="3">
        <f>VLOOKUP(B47,'参阅件测算过程'!A$7:H$59,7,FALSE)</f>
        <v>920</v>
      </c>
    </row>
    <row r="48" spans="1:3" ht="19.5" customHeight="1">
      <c r="A48" s="24"/>
      <c r="B48" s="1" t="s">
        <v>23</v>
      </c>
      <c r="C48" s="3">
        <f>VLOOKUP(B48,'参阅件测算过程'!A$7:H$59,7,FALSE)</f>
        <v>1153</v>
      </c>
    </row>
    <row r="49" spans="1:3" ht="19.5" customHeight="1">
      <c r="A49" s="24"/>
      <c r="B49" s="1" t="s">
        <v>24</v>
      </c>
      <c r="C49" s="3">
        <f>VLOOKUP(B49,'参阅件测算过程'!A$7:H$59,7,FALSE)</f>
        <v>425</v>
      </c>
    </row>
    <row r="50" spans="1:3" ht="19.5" customHeight="1">
      <c r="A50" s="24"/>
      <c r="B50" s="1" t="s">
        <v>50</v>
      </c>
      <c r="C50" s="3">
        <f>VLOOKUP(B50,'参阅件测算过程'!A$7:H$59,7,FALSE)</f>
        <v>449</v>
      </c>
    </row>
    <row r="51" spans="1:3" ht="19.5" customHeight="1">
      <c r="A51" s="24"/>
      <c r="B51" s="1" t="s">
        <v>51</v>
      </c>
      <c r="C51" s="3">
        <f>VLOOKUP(B51,'参阅件测算过程'!A$7:H$59,7,FALSE)</f>
        <v>347</v>
      </c>
    </row>
    <row r="52" spans="1:3" ht="19.5" customHeight="1">
      <c r="A52" s="24"/>
      <c r="B52" s="1" t="s">
        <v>52</v>
      </c>
      <c r="C52" s="3">
        <f>VLOOKUP(B52,'参阅件测算过程'!A$7:H$59,7,FALSE)</f>
        <v>402</v>
      </c>
    </row>
    <row r="53" spans="1:3" ht="19.5" customHeight="1">
      <c r="A53" s="24"/>
      <c r="B53" s="1" t="s">
        <v>53</v>
      </c>
      <c r="C53" s="3">
        <f>VLOOKUP(B53,'参阅件测算过程'!A$7:H$59,7,FALSE)</f>
        <v>196</v>
      </c>
    </row>
    <row r="54" spans="1:3" ht="19.5" customHeight="1">
      <c r="A54" s="24"/>
      <c r="B54" s="1" t="s">
        <v>54</v>
      </c>
      <c r="C54" s="3">
        <f>VLOOKUP(B54,'参阅件测算过程'!A$7:H$59,7,FALSE)</f>
        <v>292</v>
      </c>
    </row>
    <row r="55" spans="1:3" ht="19.5" customHeight="1">
      <c r="A55" s="24"/>
      <c r="B55" s="1" t="s">
        <v>25</v>
      </c>
      <c r="C55" s="3">
        <f>VLOOKUP(B55,'参阅件测算过程'!A$7:H$59,7,FALSE)</f>
        <v>610</v>
      </c>
    </row>
    <row r="56" spans="1:3" ht="17.25" customHeight="1">
      <c r="A56" s="25"/>
      <c r="B56" s="1" t="s">
        <v>75</v>
      </c>
      <c r="C56" s="3">
        <f>VLOOKUP(B56,'参阅件测算过程'!A$7:H$59,7,FALSE)</f>
        <v>29</v>
      </c>
    </row>
    <row r="57" spans="1:3" s="7" customFormat="1" ht="19.5" customHeight="1">
      <c r="A57" s="26" t="s">
        <v>66</v>
      </c>
      <c r="B57" s="5" t="s">
        <v>57</v>
      </c>
      <c r="C57" s="8">
        <f>SUM(C58:C65)</f>
        <v>6070</v>
      </c>
    </row>
    <row r="58" spans="1:3" ht="19.5" customHeight="1">
      <c r="A58" s="27"/>
      <c r="B58" s="1" t="s">
        <v>29</v>
      </c>
      <c r="C58" s="3">
        <f>VLOOKUP(B58,'参阅件测算过程'!A$7:H$59,7,FALSE)</f>
        <v>354</v>
      </c>
    </row>
    <row r="59" spans="1:3" ht="19.5" customHeight="1">
      <c r="A59" s="27"/>
      <c r="B59" s="1" t="s">
        <v>30</v>
      </c>
      <c r="C59" s="3">
        <f>VLOOKUP(B59,'参阅件测算过程'!A$7:H$59,7,FALSE)</f>
        <v>837</v>
      </c>
    </row>
    <row r="60" spans="1:3" ht="19.5" customHeight="1">
      <c r="A60" s="27"/>
      <c r="B60" s="1" t="s">
        <v>31</v>
      </c>
      <c r="C60" s="3">
        <f>VLOOKUP(B60,'参阅件测算过程'!A$7:H$59,7,FALSE)</f>
        <v>1003</v>
      </c>
    </row>
    <row r="61" spans="1:3" ht="19.5" customHeight="1">
      <c r="A61" s="27"/>
      <c r="B61" s="1" t="s">
        <v>32</v>
      </c>
      <c r="C61" s="3">
        <f>VLOOKUP(B61,'参阅件测算过程'!A$7:H$59,7,FALSE)</f>
        <v>624</v>
      </c>
    </row>
    <row r="62" spans="1:3" ht="19.5" customHeight="1">
      <c r="A62" s="27"/>
      <c r="B62" s="1" t="s">
        <v>33</v>
      </c>
      <c r="C62" s="3">
        <f>VLOOKUP(B62,'参阅件测算过程'!A$7:H$59,7,FALSE)</f>
        <v>484</v>
      </c>
    </row>
    <row r="63" spans="1:3" ht="19.5" customHeight="1">
      <c r="A63" s="27"/>
      <c r="B63" s="1" t="s">
        <v>34</v>
      </c>
      <c r="C63" s="3">
        <f>VLOOKUP(B63,'参阅件测算过程'!A$7:H$59,7,FALSE)</f>
        <v>208</v>
      </c>
    </row>
    <row r="64" spans="1:3" ht="19.5" customHeight="1">
      <c r="A64" s="27"/>
      <c r="B64" s="1" t="s">
        <v>35</v>
      </c>
      <c r="C64" s="3">
        <f>VLOOKUP(B64,'参阅件测算过程'!A$7:H$59,7,FALSE)</f>
        <v>1205</v>
      </c>
    </row>
    <row r="65" spans="1:3" ht="19.5" customHeight="1">
      <c r="A65" s="28"/>
      <c r="B65" s="1" t="s">
        <v>36</v>
      </c>
      <c r="C65" s="3">
        <f>VLOOKUP(B65,'参阅件测算过程'!A$7:H$59,7,FALSE)</f>
        <v>1355</v>
      </c>
    </row>
  </sheetData>
  <sheetProtection/>
  <mergeCells count="11">
    <mergeCell ref="A5:A7"/>
    <mergeCell ref="A2:C2"/>
    <mergeCell ref="A27:A32"/>
    <mergeCell ref="A57:A65"/>
    <mergeCell ref="A20:A25"/>
    <mergeCell ref="A33:A37"/>
    <mergeCell ref="A43:A56"/>
    <mergeCell ref="A38:A42"/>
    <mergeCell ref="A3:B3"/>
    <mergeCell ref="A4:B4"/>
    <mergeCell ref="A9:A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AR1" sqref="AR1"/>
      <selection pane="bottomLeft" activeCell="A5" sqref="A5"/>
      <selection pane="bottomRight" activeCell="L2" sqref="L2"/>
    </sheetView>
  </sheetViews>
  <sheetFormatPr defaultColWidth="9.00390625" defaultRowHeight="13.5"/>
  <cols>
    <col min="1" max="1" width="17.50390625" style="2" customWidth="1"/>
    <col min="2" max="2" width="10.875" style="2" customWidth="1"/>
    <col min="3" max="3" width="11.50390625" style="2" customWidth="1"/>
    <col min="4" max="4" width="9.75390625" style="2" customWidth="1"/>
    <col min="5" max="5" width="9.875" style="2" customWidth="1"/>
    <col min="6" max="6" width="9.125" style="2" customWidth="1"/>
    <col min="7" max="7" width="9.00390625" style="2" customWidth="1"/>
    <col min="8" max="8" width="9.875" style="0" customWidth="1"/>
  </cols>
  <sheetData>
    <row r="1" ht="24" customHeight="1">
      <c r="A1" s="10" t="s">
        <v>87</v>
      </c>
    </row>
    <row r="2" spans="1:8" ht="67.5" customHeight="1">
      <c r="A2" s="35" t="s">
        <v>88</v>
      </c>
      <c r="B2" s="22"/>
      <c r="C2" s="22"/>
      <c r="D2" s="22"/>
      <c r="E2" s="22"/>
      <c r="F2" s="22"/>
      <c r="G2" s="22"/>
      <c r="H2" s="22"/>
    </row>
    <row r="3" spans="1:8" ht="32.25" customHeight="1">
      <c r="A3" s="29" t="s">
        <v>38</v>
      </c>
      <c r="B3" s="36" t="s">
        <v>68</v>
      </c>
      <c r="C3" s="37"/>
      <c r="D3" s="37"/>
      <c r="E3" s="38"/>
      <c r="F3" s="39" t="s">
        <v>69</v>
      </c>
      <c r="G3" s="40"/>
      <c r="H3" s="41"/>
    </row>
    <row r="4" spans="1:8" s="20" customFormat="1" ht="67.5" customHeight="1">
      <c r="A4" s="29"/>
      <c r="B4" s="19" t="s">
        <v>42</v>
      </c>
      <c r="C4" s="19" t="s">
        <v>39</v>
      </c>
      <c r="D4" s="19" t="s">
        <v>40</v>
      </c>
      <c r="E4" s="19" t="s">
        <v>41</v>
      </c>
      <c r="F4" s="19" t="s">
        <v>42</v>
      </c>
      <c r="G4" s="19" t="s">
        <v>70</v>
      </c>
      <c r="H4" s="19" t="s">
        <v>71</v>
      </c>
    </row>
    <row r="5" spans="1:8" s="7" customFormat="1" ht="18.75" customHeight="1">
      <c r="A5" s="5" t="s">
        <v>37</v>
      </c>
      <c r="B5" s="5">
        <f>SUM(B6,B51)</f>
        <v>118755</v>
      </c>
      <c r="C5" s="5">
        <f aca="true" t="shared" si="0" ref="C5:H5">SUM(C6,C51)</f>
        <v>43964</v>
      </c>
      <c r="D5" s="5">
        <f t="shared" si="0"/>
        <v>67909</v>
      </c>
      <c r="E5" s="5">
        <f t="shared" si="0"/>
        <v>6882</v>
      </c>
      <c r="F5" s="5">
        <f t="shared" si="0"/>
        <v>62354</v>
      </c>
      <c r="G5" s="5">
        <f t="shared" si="0"/>
        <v>40162</v>
      </c>
      <c r="H5" s="5">
        <f t="shared" si="0"/>
        <v>22192</v>
      </c>
    </row>
    <row r="6" spans="1:8" s="7" customFormat="1" ht="18.75" customHeight="1">
      <c r="A6" s="5" t="s">
        <v>85</v>
      </c>
      <c r="B6" s="5">
        <f aca="true" t="shared" si="1" ref="B6:H6">SUM(B7:B50)</f>
        <v>90591</v>
      </c>
      <c r="C6" s="5">
        <f t="shared" si="1"/>
        <v>35177</v>
      </c>
      <c r="D6" s="5">
        <f t="shared" si="1"/>
        <v>49874</v>
      </c>
      <c r="E6" s="5">
        <f t="shared" si="1"/>
        <v>5540</v>
      </c>
      <c r="F6" s="5">
        <f t="shared" si="1"/>
        <v>47243</v>
      </c>
      <c r="G6" s="5">
        <f t="shared" si="1"/>
        <v>31095</v>
      </c>
      <c r="H6" s="5">
        <f t="shared" si="1"/>
        <v>16148</v>
      </c>
    </row>
    <row r="7" spans="1:8" ht="16.5" customHeight="1">
      <c r="A7" s="1" t="s">
        <v>0</v>
      </c>
      <c r="B7" s="3">
        <f>SUM(C7:E7)</f>
        <v>2376</v>
      </c>
      <c r="C7" s="1">
        <v>1229</v>
      </c>
      <c r="D7" s="1">
        <v>740</v>
      </c>
      <c r="E7" s="3">
        <v>407</v>
      </c>
      <c r="F7" s="3">
        <f>ROUND((C7*300+D7*500+E7*700)*12/10000,0)</f>
        <v>1228</v>
      </c>
      <c r="G7" s="3">
        <f>ROUND(F7*0.6,0)</f>
        <v>737</v>
      </c>
      <c r="H7" s="3">
        <f>F7-G7</f>
        <v>491</v>
      </c>
    </row>
    <row r="8" spans="1:8" ht="14.25" customHeight="1">
      <c r="A8" s="1" t="s">
        <v>1</v>
      </c>
      <c r="B8" s="3">
        <f aca="true" t="shared" si="2" ref="B8:B50">SUM(C8:E8)</f>
        <v>658</v>
      </c>
      <c r="C8" s="1">
        <v>400</v>
      </c>
      <c r="D8" s="1">
        <v>236</v>
      </c>
      <c r="E8" s="3">
        <v>22</v>
      </c>
      <c r="F8" s="3">
        <f aca="true" t="shared" si="3" ref="F8:F50">ROUND((C8*300+D8*500+E8*700)*12/10000,0)</f>
        <v>304</v>
      </c>
      <c r="G8" s="3">
        <f aca="true" t="shared" si="4" ref="G8:G42">ROUND(F8*0.6,0)</f>
        <v>182</v>
      </c>
      <c r="H8" s="3">
        <f aca="true" t="shared" si="5" ref="H8:H50">F8-G8</f>
        <v>122</v>
      </c>
    </row>
    <row r="9" spans="1:8" ht="15.75" customHeight="1">
      <c r="A9" s="1" t="s">
        <v>2</v>
      </c>
      <c r="B9" s="3">
        <f t="shared" si="2"/>
        <v>3172</v>
      </c>
      <c r="C9" s="1">
        <v>656</v>
      </c>
      <c r="D9" s="1">
        <v>2422</v>
      </c>
      <c r="E9" s="3">
        <v>94</v>
      </c>
      <c r="F9" s="3">
        <f t="shared" si="3"/>
        <v>1768</v>
      </c>
      <c r="G9" s="3">
        <f t="shared" si="4"/>
        <v>1061</v>
      </c>
      <c r="H9" s="3">
        <f t="shared" si="5"/>
        <v>707</v>
      </c>
    </row>
    <row r="10" spans="1:8" ht="15" customHeight="1">
      <c r="A10" s="1" t="s">
        <v>3</v>
      </c>
      <c r="B10" s="3">
        <f t="shared" si="2"/>
        <v>3679</v>
      </c>
      <c r="C10" s="1">
        <v>1135</v>
      </c>
      <c r="D10" s="1">
        <v>2469</v>
      </c>
      <c r="E10" s="3">
        <v>75</v>
      </c>
      <c r="F10" s="3">
        <f t="shared" si="3"/>
        <v>1953</v>
      </c>
      <c r="G10" s="3">
        <f t="shared" si="4"/>
        <v>1172</v>
      </c>
      <c r="H10" s="3">
        <f t="shared" si="5"/>
        <v>781</v>
      </c>
    </row>
    <row r="11" spans="1:8" ht="16.5" customHeight="1">
      <c r="A11" s="1" t="s">
        <v>4</v>
      </c>
      <c r="B11" s="3">
        <f t="shared" si="2"/>
        <v>4229</v>
      </c>
      <c r="C11" s="1">
        <v>1052</v>
      </c>
      <c r="D11" s="1">
        <v>2978</v>
      </c>
      <c r="E11" s="3">
        <v>199</v>
      </c>
      <c r="F11" s="3">
        <f t="shared" si="3"/>
        <v>2333</v>
      </c>
      <c r="G11" s="3">
        <f t="shared" si="4"/>
        <v>1400</v>
      </c>
      <c r="H11" s="3">
        <f t="shared" si="5"/>
        <v>933</v>
      </c>
    </row>
    <row r="12" spans="1:8" ht="13.5">
      <c r="A12" s="1" t="s">
        <v>5</v>
      </c>
      <c r="B12" s="3">
        <f t="shared" si="2"/>
        <v>3055</v>
      </c>
      <c r="C12" s="1">
        <v>974</v>
      </c>
      <c r="D12" s="1">
        <v>2029</v>
      </c>
      <c r="E12" s="3">
        <v>52</v>
      </c>
      <c r="F12" s="3">
        <f t="shared" si="3"/>
        <v>1612</v>
      </c>
      <c r="G12" s="3">
        <f t="shared" si="4"/>
        <v>967</v>
      </c>
      <c r="H12" s="3">
        <f t="shared" si="5"/>
        <v>645</v>
      </c>
    </row>
    <row r="13" spans="1:8" ht="13.5">
      <c r="A13" s="1" t="s">
        <v>6</v>
      </c>
      <c r="B13" s="3">
        <f t="shared" si="2"/>
        <v>1663</v>
      </c>
      <c r="C13" s="1">
        <v>841</v>
      </c>
      <c r="D13" s="1">
        <v>746</v>
      </c>
      <c r="E13" s="3">
        <v>76</v>
      </c>
      <c r="F13" s="3">
        <f t="shared" si="3"/>
        <v>814</v>
      </c>
      <c r="G13" s="3">
        <f t="shared" si="4"/>
        <v>488</v>
      </c>
      <c r="H13" s="3">
        <f t="shared" si="5"/>
        <v>326</v>
      </c>
    </row>
    <row r="14" spans="1:8" ht="13.5">
      <c r="A14" s="1" t="s">
        <v>7</v>
      </c>
      <c r="B14" s="3">
        <f t="shared" si="2"/>
        <v>1810</v>
      </c>
      <c r="C14" s="1">
        <v>765</v>
      </c>
      <c r="D14" s="1">
        <v>930</v>
      </c>
      <c r="E14" s="3">
        <v>115</v>
      </c>
      <c r="F14" s="3">
        <f t="shared" si="3"/>
        <v>930</v>
      </c>
      <c r="G14" s="3">
        <f t="shared" si="4"/>
        <v>558</v>
      </c>
      <c r="H14" s="3">
        <f t="shared" si="5"/>
        <v>372</v>
      </c>
    </row>
    <row r="15" spans="1:8" ht="13.5">
      <c r="A15" s="1" t="s">
        <v>48</v>
      </c>
      <c r="B15" s="3">
        <f t="shared" si="2"/>
        <v>1367</v>
      </c>
      <c r="C15" s="1">
        <v>266</v>
      </c>
      <c r="D15" s="1">
        <v>848</v>
      </c>
      <c r="E15" s="3">
        <v>253</v>
      </c>
      <c r="F15" s="3">
        <f t="shared" si="3"/>
        <v>817</v>
      </c>
      <c r="G15" s="3">
        <f t="shared" si="4"/>
        <v>490</v>
      </c>
      <c r="H15" s="3">
        <f t="shared" si="5"/>
        <v>327</v>
      </c>
    </row>
    <row r="16" spans="1:8" ht="13.5">
      <c r="A16" s="1" t="s">
        <v>8</v>
      </c>
      <c r="B16" s="3">
        <f t="shared" si="2"/>
        <v>2503</v>
      </c>
      <c r="C16" s="1">
        <v>612</v>
      </c>
      <c r="D16" s="1">
        <v>1776</v>
      </c>
      <c r="E16" s="3">
        <v>115</v>
      </c>
      <c r="F16" s="3">
        <f t="shared" si="3"/>
        <v>1383</v>
      </c>
      <c r="G16" s="3">
        <f t="shared" si="4"/>
        <v>830</v>
      </c>
      <c r="H16" s="3">
        <f t="shared" si="5"/>
        <v>553</v>
      </c>
    </row>
    <row r="17" spans="1:8" ht="13.5">
      <c r="A17" s="1" t="s">
        <v>9</v>
      </c>
      <c r="B17" s="3">
        <f t="shared" si="2"/>
        <v>2795</v>
      </c>
      <c r="C17" s="1">
        <v>1184</v>
      </c>
      <c r="D17" s="1">
        <v>1508</v>
      </c>
      <c r="E17" s="3">
        <v>103</v>
      </c>
      <c r="F17" s="3">
        <f t="shared" si="3"/>
        <v>1418</v>
      </c>
      <c r="G17" s="3">
        <f t="shared" si="4"/>
        <v>851</v>
      </c>
      <c r="H17" s="3">
        <f t="shared" si="5"/>
        <v>567</v>
      </c>
    </row>
    <row r="18" spans="1:8" ht="13.5">
      <c r="A18" s="1" t="s">
        <v>10</v>
      </c>
      <c r="B18" s="3">
        <f t="shared" si="2"/>
        <v>1304</v>
      </c>
      <c r="C18" s="1">
        <v>589</v>
      </c>
      <c r="D18" s="1">
        <v>682</v>
      </c>
      <c r="E18" s="3">
        <v>33</v>
      </c>
      <c r="F18" s="3">
        <f t="shared" si="3"/>
        <v>649</v>
      </c>
      <c r="G18" s="3">
        <f t="shared" si="4"/>
        <v>389</v>
      </c>
      <c r="H18" s="3">
        <f t="shared" si="5"/>
        <v>260</v>
      </c>
    </row>
    <row r="19" spans="1:8" ht="13.5">
      <c r="A19" s="1" t="s">
        <v>11</v>
      </c>
      <c r="B19" s="3">
        <f t="shared" si="2"/>
        <v>156</v>
      </c>
      <c r="C19" s="1">
        <v>130</v>
      </c>
      <c r="D19" s="1">
        <v>23</v>
      </c>
      <c r="E19" s="3">
        <v>3</v>
      </c>
      <c r="F19" s="3">
        <f t="shared" si="3"/>
        <v>63</v>
      </c>
      <c r="G19" s="3">
        <f t="shared" si="4"/>
        <v>38</v>
      </c>
      <c r="H19" s="3">
        <f t="shared" si="5"/>
        <v>25</v>
      </c>
    </row>
    <row r="20" spans="1:8" ht="13.5">
      <c r="A20" s="1" t="s">
        <v>12</v>
      </c>
      <c r="B20" s="3">
        <f t="shared" si="2"/>
        <v>2302</v>
      </c>
      <c r="C20" s="1">
        <v>1354</v>
      </c>
      <c r="D20" s="1">
        <v>765</v>
      </c>
      <c r="E20" s="3">
        <v>183</v>
      </c>
      <c r="F20" s="3">
        <f t="shared" si="3"/>
        <v>1100</v>
      </c>
      <c r="G20" s="3">
        <f t="shared" si="4"/>
        <v>660</v>
      </c>
      <c r="H20" s="3">
        <f t="shared" si="5"/>
        <v>440</v>
      </c>
    </row>
    <row r="21" spans="1:8" s="14" customFormat="1" ht="13.5">
      <c r="A21" s="18" t="s">
        <v>13</v>
      </c>
      <c r="B21" s="13">
        <f t="shared" si="2"/>
        <v>1860</v>
      </c>
      <c r="C21" s="18">
        <v>1463</v>
      </c>
      <c r="D21" s="18">
        <v>234</v>
      </c>
      <c r="E21" s="13">
        <v>163</v>
      </c>
      <c r="F21" s="13">
        <f t="shared" si="3"/>
        <v>804</v>
      </c>
      <c r="G21" s="13">
        <f>F21</f>
        <v>804</v>
      </c>
      <c r="H21" s="13">
        <f t="shared" si="5"/>
        <v>0</v>
      </c>
    </row>
    <row r="22" spans="1:8" ht="13.5">
      <c r="A22" s="1" t="s">
        <v>14</v>
      </c>
      <c r="B22" s="3">
        <f t="shared" si="2"/>
        <v>3654</v>
      </c>
      <c r="C22" s="1">
        <v>1024</v>
      </c>
      <c r="D22" s="1">
        <v>2332</v>
      </c>
      <c r="E22" s="3">
        <v>298</v>
      </c>
      <c r="F22" s="3">
        <f t="shared" si="3"/>
        <v>2018</v>
      </c>
      <c r="G22" s="3">
        <f t="shared" si="4"/>
        <v>1211</v>
      </c>
      <c r="H22" s="3">
        <f t="shared" si="5"/>
        <v>807</v>
      </c>
    </row>
    <row r="23" spans="1:8" ht="13.5">
      <c r="A23" s="1" t="s">
        <v>15</v>
      </c>
      <c r="B23" s="3">
        <f t="shared" si="2"/>
        <v>3192</v>
      </c>
      <c r="C23" s="1">
        <v>848</v>
      </c>
      <c r="D23" s="1">
        <v>2307</v>
      </c>
      <c r="E23" s="3">
        <v>37</v>
      </c>
      <c r="F23" s="3">
        <f t="shared" si="3"/>
        <v>1721</v>
      </c>
      <c r="G23" s="3">
        <f t="shared" si="4"/>
        <v>1033</v>
      </c>
      <c r="H23" s="3">
        <f t="shared" si="5"/>
        <v>688</v>
      </c>
    </row>
    <row r="24" spans="1:8" ht="13.5">
      <c r="A24" s="1" t="s">
        <v>16</v>
      </c>
      <c r="B24" s="3">
        <f t="shared" si="2"/>
        <v>1888</v>
      </c>
      <c r="C24" s="1">
        <v>715</v>
      </c>
      <c r="D24" s="1">
        <v>1162</v>
      </c>
      <c r="E24" s="3">
        <v>11</v>
      </c>
      <c r="F24" s="3">
        <f t="shared" si="3"/>
        <v>964</v>
      </c>
      <c r="G24" s="3">
        <f t="shared" si="4"/>
        <v>578</v>
      </c>
      <c r="H24" s="3">
        <f t="shared" si="5"/>
        <v>386</v>
      </c>
    </row>
    <row r="25" spans="1:8" ht="13.5">
      <c r="A25" s="1" t="s">
        <v>17</v>
      </c>
      <c r="B25" s="3">
        <f t="shared" si="2"/>
        <v>699</v>
      </c>
      <c r="C25" s="1">
        <v>169</v>
      </c>
      <c r="D25" s="1">
        <v>458</v>
      </c>
      <c r="E25" s="3">
        <v>72</v>
      </c>
      <c r="F25" s="3">
        <f t="shared" si="3"/>
        <v>396</v>
      </c>
      <c r="G25" s="3">
        <f t="shared" si="4"/>
        <v>238</v>
      </c>
      <c r="H25" s="3">
        <f t="shared" si="5"/>
        <v>158</v>
      </c>
    </row>
    <row r="26" spans="1:8" ht="13.5">
      <c r="A26" s="1" t="s">
        <v>18</v>
      </c>
      <c r="B26" s="3">
        <f t="shared" si="2"/>
        <v>2453</v>
      </c>
      <c r="C26" s="1">
        <v>662</v>
      </c>
      <c r="D26" s="1">
        <v>1486</v>
      </c>
      <c r="E26" s="3">
        <v>305</v>
      </c>
      <c r="F26" s="3">
        <f t="shared" si="3"/>
        <v>1386</v>
      </c>
      <c r="G26" s="3">
        <f t="shared" si="4"/>
        <v>832</v>
      </c>
      <c r="H26" s="3">
        <f t="shared" si="5"/>
        <v>554</v>
      </c>
    </row>
    <row r="27" spans="1:8" ht="13.5">
      <c r="A27" s="1" t="s">
        <v>19</v>
      </c>
      <c r="B27" s="3">
        <f t="shared" si="2"/>
        <v>423</v>
      </c>
      <c r="C27" s="1">
        <v>151</v>
      </c>
      <c r="D27" s="1">
        <v>234</v>
      </c>
      <c r="E27" s="3">
        <v>38</v>
      </c>
      <c r="F27" s="3">
        <f t="shared" si="3"/>
        <v>227</v>
      </c>
      <c r="G27" s="3">
        <f t="shared" si="4"/>
        <v>136</v>
      </c>
      <c r="H27" s="3">
        <f t="shared" si="5"/>
        <v>91</v>
      </c>
    </row>
    <row r="28" spans="1:8" ht="13.5">
      <c r="A28" s="1" t="s">
        <v>20</v>
      </c>
      <c r="B28" s="3">
        <f t="shared" si="2"/>
        <v>1498</v>
      </c>
      <c r="C28" s="1">
        <v>939</v>
      </c>
      <c r="D28" s="1">
        <v>480</v>
      </c>
      <c r="E28" s="3">
        <v>79</v>
      </c>
      <c r="F28" s="3">
        <f t="shared" si="3"/>
        <v>692</v>
      </c>
      <c r="G28" s="3">
        <f t="shared" si="4"/>
        <v>415</v>
      </c>
      <c r="H28" s="3">
        <f t="shared" si="5"/>
        <v>277</v>
      </c>
    </row>
    <row r="29" spans="1:8" ht="13.5">
      <c r="A29" s="1" t="s">
        <v>21</v>
      </c>
      <c r="B29" s="3">
        <f t="shared" si="2"/>
        <v>2782</v>
      </c>
      <c r="C29" s="1">
        <v>1135</v>
      </c>
      <c r="D29" s="1">
        <v>1511</v>
      </c>
      <c r="E29" s="3">
        <v>136</v>
      </c>
      <c r="F29" s="3">
        <f t="shared" si="3"/>
        <v>1429</v>
      </c>
      <c r="G29" s="3">
        <f t="shared" si="4"/>
        <v>857</v>
      </c>
      <c r="H29" s="3">
        <f t="shared" si="5"/>
        <v>572</v>
      </c>
    </row>
    <row r="30" spans="1:8" ht="13.5">
      <c r="A30" s="1" t="s">
        <v>22</v>
      </c>
      <c r="B30" s="3">
        <f t="shared" si="2"/>
        <v>2744</v>
      </c>
      <c r="C30" s="1">
        <v>1147</v>
      </c>
      <c r="D30" s="1">
        <v>924</v>
      </c>
      <c r="E30" s="3">
        <v>673</v>
      </c>
      <c r="F30" s="3">
        <f t="shared" si="3"/>
        <v>1533</v>
      </c>
      <c r="G30" s="3">
        <f t="shared" si="4"/>
        <v>920</v>
      </c>
      <c r="H30" s="3">
        <f t="shared" si="5"/>
        <v>613</v>
      </c>
    </row>
    <row r="31" spans="1:8" ht="13.5">
      <c r="A31" s="1" t="s">
        <v>23</v>
      </c>
      <c r="B31" s="3">
        <f t="shared" si="2"/>
        <v>3623</v>
      </c>
      <c r="C31" s="1">
        <v>1059</v>
      </c>
      <c r="D31" s="1">
        <v>2553</v>
      </c>
      <c r="E31" s="3">
        <v>11</v>
      </c>
      <c r="F31" s="3">
        <f t="shared" si="3"/>
        <v>1922</v>
      </c>
      <c r="G31" s="3">
        <f t="shared" si="4"/>
        <v>1153</v>
      </c>
      <c r="H31" s="3">
        <f t="shared" si="5"/>
        <v>769</v>
      </c>
    </row>
    <row r="32" spans="1:8" ht="13.5">
      <c r="A32" s="1" t="s">
        <v>24</v>
      </c>
      <c r="B32" s="3">
        <f t="shared" si="2"/>
        <v>1501</v>
      </c>
      <c r="C32" s="1">
        <v>846</v>
      </c>
      <c r="D32" s="1">
        <v>612</v>
      </c>
      <c r="E32" s="3">
        <v>43</v>
      </c>
      <c r="F32" s="3">
        <f t="shared" si="3"/>
        <v>708</v>
      </c>
      <c r="G32" s="3">
        <f t="shared" si="4"/>
        <v>425</v>
      </c>
      <c r="H32" s="3">
        <f t="shared" si="5"/>
        <v>283</v>
      </c>
    </row>
    <row r="33" spans="1:8" ht="13.5">
      <c r="A33" s="1" t="s">
        <v>43</v>
      </c>
      <c r="B33" s="3">
        <f t="shared" si="2"/>
        <v>1404</v>
      </c>
      <c r="C33" s="1">
        <v>651</v>
      </c>
      <c r="D33" s="1">
        <v>492</v>
      </c>
      <c r="E33" s="3">
        <v>261</v>
      </c>
      <c r="F33" s="3">
        <f t="shared" si="3"/>
        <v>749</v>
      </c>
      <c r="G33" s="3">
        <f t="shared" si="4"/>
        <v>449</v>
      </c>
      <c r="H33" s="3">
        <f t="shared" si="5"/>
        <v>300</v>
      </c>
    </row>
    <row r="34" spans="1:8" ht="13.5">
      <c r="A34" s="1" t="s">
        <v>44</v>
      </c>
      <c r="B34" s="3">
        <f t="shared" si="2"/>
        <v>1134</v>
      </c>
      <c r="C34" s="1">
        <v>457</v>
      </c>
      <c r="D34" s="1">
        <v>642</v>
      </c>
      <c r="E34" s="3">
        <v>35</v>
      </c>
      <c r="F34" s="3">
        <f t="shared" si="3"/>
        <v>579</v>
      </c>
      <c r="G34" s="3">
        <f t="shared" si="4"/>
        <v>347</v>
      </c>
      <c r="H34" s="3">
        <f t="shared" si="5"/>
        <v>232</v>
      </c>
    </row>
    <row r="35" spans="1:8" ht="13.5">
      <c r="A35" s="1" t="s">
        <v>45</v>
      </c>
      <c r="B35" s="3">
        <f t="shared" si="2"/>
        <v>1616</v>
      </c>
      <c r="C35" s="1">
        <v>1361</v>
      </c>
      <c r="D35" s="1">
        <v>144</v>
      </c>
      <c r="E35" s="3">
        <v>111</v>
      </c>
      <c r="F35" s="3">
        <f t="shared" si="3"/>
        <v>670</v>
      </c>
      <c r="G35" s="3">
        <f t="shared" si="4"/>
        <v>402</v>
      </c>
      <c r="H35" s="3">
        <f t="shared" si="5"/>
        <v>268</v>
      </c>
    </row>
    <row r="36" spans="1:8" ht="13.5">
      <c r="A36" s="1" t="s">
        <v>46</v>
      </c>
      <c r="B36" s="3">
        <f t="shared" si="2"/>
        <v>770</v>
      </c>
      <c r="C36" s="1">
        <v>611</v>
      </c>
      <c r="D36" s="1">
        <v>110</v>
      </c>
      <c r="E36" s="3">
        <v>49</v>
      </c>
      <c r="F36" s="3">
        <f t="shared" si="3"/>
        <v>327</v>
      </c>
      <c r="G36" s="3">
        <f t="shared" si="4"/>
        <v>196</v>
      </c>
      <c r="H36" s="3">
        <f t="shared" si="5"/>
        <v>131</v>
      </c>
    </row>
    <row r="37" spans="1:8" ht="13.5">
      <c r="A37" s="1" t="s">
        <v>47</v>
      </c>
      <c r="B37" s="3">
        <f t="shared" si="2"/>
        <v>948</v>
      </c>
      <c r="C37" s="1">
        <v>403</v>
      </c>
      <c r="D37" s="1">
        <v>489</v>
      </c>
      <c r="E37" s="3">
        <v>56</v>
      </c>
      <c r="F37" s="3">
        <f t="shared" si="3"/>
        <v>486</v>
      </c>
      <c r="G37" s="3">
        <f t="shared" si="4"/>
        <v>292</v>
      </c>
      <c r="H37" s="3">
        <f t="shared" si="5"/>
        <v>194</v>
      </c>
    </row>
    <row r="38" spans="1:8" ht="13.5">
      <c r="A38" s="1" t="s">
        <v>25</v>
      </c>
      <c r="B38" s="3">
        <f t="shared" si="2"/>
        <v>2051</v>
      </c>
      <c r="C38" s="1">
        <v>1021</v>
      </c>
      <c r="D38" s="1">
        <v>904</v>
      </c>
      <c r="E38" s="3">
        <v>126</v>
      </c>
      <c r="F38" s="3">
        <f t="shared" si="3"/>
        <v>1016</v>
      </c>
      <c r="G38" s="3">
        <f t="shared" si="4"/>
        <v>610</v>
      </c>
      <c r="H38" s="3">
        <f t="shared" si="5"/>
        <v>406</v>
      </c>
    </row>
    <row r="39" spans="1:8" s="14" customFormat="1" ht="13.5">
      <c r="A39" s="18" t="s">
        <v>72</v>
      </c>
      <c r="B39" s="13">
        <f t="shared" si="2"/>
        <v>82</v>
      </c>
      <c r="C39" s="18">
        <v>13</v>
      </c>
      <c r="D39" s="18">
        <v>63</v>
      </c>
      <c r="E39" s="13">
        <v>6</v>
      </c>
      <c r="F39" s="3">
        <f t="shared" si="3"/>
        <v>48</v>
      </c>
      <c r="G39" s="13">
        <f t="shared" si="4"/>
        <v>29</v>
      </c>
      <c r="H39" s="13">
        <f t="shared" si="5"/>
        <v>19</v>
      </c>
    </row>
    <row r="40" spans="1:8" ht="13.5">
      <c r="A40" s="1" t="s">
        <v>26</v>
      </c>
      <c r="B40" s="3">
        <f t="shared" si="2"/>
        <v>5851</v>
      </c>
      <c r="C40" s="1">
        <v>971</v>
      </c>
      <c r="D40" s="1">
        <v>4660</v>
      </c>
      <c r="E40" s="3">
        <v>220</v>
      </c>
      <c r="F40" s="3">
        <f t="shared" si="3"/>
        <v>3330</v>
      </c>
      <c r="G40" s="3">
        <f t="shared" si="4"/>
        <v>1998</v>
      </c>
      <c r="H40" s="3">
        <f t="shared" si="5"/>
        <v>1332</v>
      </c>
    </row>
    <row r="41" spans="1:8" ht="13.5">
      <c r="A41" s="1" t="s">
        <v>27</v>
      </c>
      <c r="B41" s="3">
        <f t="shared" si="2"/>
        <v>1388</v>
      </c>
      <c r="C41" s="1">
        <v>591</v>
      </c>
      <c r="D41" s="1">
        <v>785</v>
      </c>
      <c r="E41" s="3">
        <v>12</v>
      </c>
      <c r="F41" s="3">
        <f t="shared" si="3"/>
        <v>694</v>
      </c>
      <c r="G41" s="3">
        <f t="shared" si="4"/>
        <v>416</v>
      </c>
      <c r="H41" s="3">
        <f t="shared" si="5"/>
        <v>278</v>
      </c>
    </row>
    <row r="42" spans="1:8" ht="13.5">
      <c r="A42" s="1" t="s">
        <v>28</v>
      </c>
      <c r="B42" s="3">
        <f t="shared" si="2"/>
        <v>5361</v>
      </c>
      <c r="C42" s="1">
        <v>569</v>
      </c>
      <c r="D42" s="1">
        <v>4700</v>
      </c>
      <c r="E42" s="3">
        <v>92</v>
      </c>
      <c r="F42" s="3">
        <f t="shared" si="3"/>
        <v>3102</v>
      </c>
      <c r="G42" s="3">
        <f t="shared" si="4"/>
        <v>1861</v>
      </c>
      <c r="H42" s="3">
        <f t="shared" si="5"/>
        <v>1241</v>
      </c>
    </row>
    <row r="43" spans="1:8" s="14" customFormat="1" ht="13.5">
      <c r="A43" s="18" t="s">
        <v>29</v>
      </c>
      <c r="B43" s="13">
        <f t="shared" si="2"/>
        <v>694</v>
      </c>
      <c r="C43" s="18">
        <v>325</v>
      </c>
      <c r="D43" s="18">
        <v>306</v>
      </c>
      <c r="E43" s="13">
        <v>63</v>
      </c>
      <c r="F43" s="13">
        <f t="shared" si="3"/>
        <v>354</v>
      </c>
      <c r="G43" s="13">
        <f aca="true" t="shared" si="6" ref="G43:G50">F43</f>
        <v>354</v>
      </c>
      <c r="H43" s="13">
        <f t="shared" si="5"/>
        <v>0</v>
      </c>
    </row>
    <row r="44" spans="1:8" s="14" customFormat="1" ht="13.5">
      <c r="A44" s="18" t="s">
        <v>30</v>
      </c>
      <c r="B44" s="13">
        <f t="shared" si="2"/>
        <v>1703</v>
      </c>
      <c r="C44" s="18">
        <v>813</v>
      </c>
      <c r="D44" s="18">
        <v>845</v>
      </c>
      <c r="E44" s="13">
        <v>45</v>
      </c>
      <c r="F44" s="13">
        <f t="shared" si="3"/>
        <v>837</v>
      </c>
      <c r="G44" s="13">
        <f t="shared" si="6"/>
        <v>837</v>
      </c>
      <c r="H44" s="13">
        <f t="shared" si="5"/>
        <v>0</v>
      </c>
    </row>
    <row r="45" spans="1:8" s="14" customFormat="1" ht="13.5">
      <c r="A45" s="18" t="s">
        <v>31</v>
      </c>
      <c r="B45" s="13">
        <f t="shared" si="2"/>
        <v>2097</v>
      </c>
      <c r="C45" s="18">
        <v>1307</v>
      </c>
      <c r="D45" s="18">
        <v>545</v>
      </c>
      <c r="E45" s="13">
        <v>245</v>
      </c>
      <c r="F45" s="13">
        <f t="shared" si="3"/>
        <v>1003</v>
      </c>
      <c r="G45" s="13">
        <f t="shared" si="6"/>
        <v>1003</v>
      </c>
      <c r="H45" s="13">
        <f t="shared" si="5"/>
        <v>0</v>
      </c>
    </row>
    <row r="46" spans="1:8" s="14" customFormat="1" ht="13.5">
      <c r="A46" s="18" t="s">
        <v>32</v>
      </c>
      <c r="B46" s="13">
        <f t="shared" si="2"/>
        <v>1249</v>
      </c>
      <c r="C46" s="18">
        <v>743</v>
      </c>
      <c r="D46" s="18">
        <v>287</v>
      </c>
      <c r="E46" s="13">
        <v>219</v>
      </c>
      <c r="F46" s="13">
        <f t="shared" si="3"/>
        <v>624</v>
      </c>
      <c r="G46" s="13">
        <f t="shared" si="6"/>
        <v>624</v>
      </c>
      <c r="H46" s="13">
        <f t="shared" si="5"/>
        <v>0</v>
      </c>
    </row>
    <row r="47" spans="1:8" s="14" customFormat="1" ht="13.5">
      <c r="A47" s="18" t="s">
        <v>33</v>
      </c>
      <c r="B47" s="13">
        <f t="shared" si="2"/>
        <v>1010</v>
      </c>
      <c r="C47" s="18">
        <v>589</v>
      </c>
      <c r="D47" s="18">
        <v>341</v>
      </c>
      <c r="E47" s="13">
        <v>80</v>
      </c>
      <c r="F47" s="13">
        <f t="shared" si="3"/>
        <v>484</v>
      </c>
      <c r="G47" s="13">
        <f t="shared" si="6"/>
        <v>484</v>
      </c>
      <c r="H47" s="13">
        <f t="shared" si="5"/>
        <v>0</v>
      </c>
    </row>
    <row r="48" spans="1:8" s="14" customFormat="1" ht="13.5">
      <c r="A48" s="18" t="s">
        <v>34</v>
      </c>
      <c r="B48" s="13">
        <f t="shared" si="2"/>
        <v>519</v>
      </c>
      <c r="C48" s="18">
        <v>461</v>
      </c>
      <c r="D48" s="18">
        <v>27</v>
      </c>
      <c r="E48" s="13">
        <v>31</v>
      </c>
      <c r="F48" s="13">
        <f t="shared" si="3"/>
        <v>208</v>
      </c>
      <c r="G48" s="13">
        <f t="shared" si="6"/>
        <v>208</v>
      </c>
      <c r="H48" s="13">
        <f t="shared" si="5"/>
        <v>0</v>
      </c>
    </row>
    <row r="49" spans="1:8" s="14" customFormat="1" ht="13.5">
      <c r="A49" s="18" t="s">
        <v>35</v>
      </c>
      <c r="B49" s="13">
        <f t="shared" si="2"/>
        <v>2448</v>
      </c>
      <c r="C49" s="18">
        <v>1262</v>
      </c>
      <c r="D49" s="18">
        <v>1024</v>
      </c>
      <c r="E49" s="13">
        <v>162</v>
      </c>
      <c r="F49" s="13">
        <f t="shared" si="3"/>
        <v>1205</v>
      </c>
      <c r="G49" s="13">
        <f t="shared" si="6"/>
        <v>1205</v>
      </c>
      <c r="H49" s="13">
        <f t="shared" si="5"/>
        <v>0</v>
      </c>
    </row>
    <row r="50" spans="1:8" s="14" customFormat="1" ht="13.5">
      <c r="A50" s="18" t="s">
        <v>36</v>
      </c>
      <c r="B50" s="13">
        <f t="shared" si="2"/>
        <v>2880</v>
      </c>
      <c r="C50" s="18">
        <v>1684</v>
      </c>
      <c r="D50" s="18">
        <v>1065</v>
      </c>
      <c r="E50" s="13">
        <v>131</v>
      </c>
      <c r="F50" s="13">
        <f t="shared" si="3"/>
        <v>1355</v>
      </c>
      <c r="G50" s="13">
        <f t="shared" si="6"/>
        <v>1355</v>
      </c>
      <c r="H50" s="13">
        <f t="shared" si="5"/>
        <v>0</v>
      </c>
    </row>
    <row r="51" spans="1:8" s="7" customFormat="1" ht="18.75" customHeight="1">
      <c r="A51" s="5" t="s">
        <v>86</v>
      </c>
      <c r="B51" s="5">
        <f>SUM(B52:B59)</f>
        <v>28164</v>
      </c>
      <c r="C51" s="5">
        <f aca="true" t="shared" si="7" ref="C51:H51">SUM(C52:C59)</f>
        <v>8787</v>
      </c>
      <c r="D51" s="5">
        <f t="shared" si="7"/>
        <v>18035</v>
      </c>
      <c r="E51" s="5">
        <f t="shared" si="7"/>
        <v>1342</v>
      </c>
      <c r="F51" s="5">
        <f t="shared" si="7"/>
        <v>15111</v>
      </c>
      <c r="G51" s="5">
        <f t="shared" si="7"/>
        <v>9067</v>
      </c>
      <c r="H51" s="5">
        <f t="shared" si="7"/>
        <v>6044</v>
      </c>
    </row>
    <row r="52" spans="1:8" ht="13.5">
      <c r="A52" s="21" t="s">
        <v>77</v>
      </c>
      <c r="B52" s="21">
        <f>SUM(C52:E52)</f>
        <v>5692</v>
      </c>
      <c r="C52" s="21">
        <f>VLOOKUP(A52,'[1]2013年贫困地区农村教师人数 (3)'!$A$5:$E$12,3,FALSE)</f>
        <v>1148</v>
      </c>
      <c r="D52" s="21">
        <f>VLOOKUP(A52,'[1]2013年贫困地区农村教师人数 (3)'!$A$5:$E$12,4,FALSE)</f>
        <v>4355</v>
      </c>
      <c r="E52" s="21">
        <f>VLOOKUP(A52,'[1]2013年贫困地区农村教师人数 (3)'!$A$5:$E$12,5,FALSE)</f>
        <v>189</v>
      </c>
      <c r="F52" s="3">
        <f>ROUND((C52*300+D52*500+E52*700)*12/10000,0)</f>
        <v>3185</v>
      </c>
      <c r="G52" s="3">
        <f aca="true" t="shared" si="8" ref="G52:G59">ROUND(F52*0.6,0)</f>
        <v>1911</v>
      </c>
      <c r="H52" s="3">
        <f>F52-G52</f>
        <v>1274</v>
      </c>
    </row>
    <row r="53" spans="1:8" ht="13.5">
      <c r="A53" s="21" t="s">
        <v>78</v>
      </c>
      <c r="B53" s="21">
        <f aca="true" t="shared" si="9" ref="B53:B59">SUM(C53:E53)</f>
        <v>5849</v>
      </c>
      <c r="C53" s="21">
        <f>VLOOKUP(A53,'[1]2013年贫困地区农村教师人数 (3)'!$A$5:$E$12,3,FALSE)</f>
        <v>1433</v>
      </c>
      <c r="D53" s="21">
        <f>VLOOKUP(A53,'[1]2013年贫困地区农村教师人数 (3)'!$A$5:$E$12,4,FALSE)</f>
        <v>4202</v>
      </c>
      <c r="E53" s="21">
        <f>VLOOKUP(A53,'[1]2013年贫困地区农村教师人数 (3)'!$A$5:$E$12,5,FALSE)</f>
        <v>214</v>
      </c>
      <c r="F53" s="3">
        <f aca="true" t="shared" si="10" ref="F53:F59">ROUND((C53*300+D53*500+E53*700)*12/10000,0)</f>
        <v>3217</v>
      </c>
      <c r="G53" s="3">
        <f t="shared" si="8"/>
        <v>1930</v>
      </c>
      <c r="H53" s="3">
        <f aca="true" t="shared" si="11" ref="H53:H59">F53-G53</f>
        <v>1287</v>
      </c>
    </row>
    <row r="54" spans="1:8" ht="13.5">
      <c r="A54" s="21" t="s">
        <v>79</v>
      </c>
      <c r="B54" s="21">
        <f t="shared" si="9"/>
        <v>5030</v>
      </c>
      <c r="C54" s="21">
        <f>VLOOKUP(A54,'[1]2013年贫困地区农村教师人数 (3)'!$A$5:$E$12,3,FALSE)</f>
        <v>1018</v>
      </c>
      <c r="D54" s="21">
        <f>VLOOKUP(A54,'[1]2013年贫困地区农村教师人数 (3)'!$A$5:$E$12,4,FALSE)</f>
        <v>3985</v>
      </c>
      <c r="E54" s="21">
        <f>VLOOKUP(A54,'[1]2013年贫困地区农村教师人数 (3)'!$A$5:$E$12,5,FALSE)</f>
        <v>27</v>
      </c>
      <c r="F54" s="3">
        <f t="shared" si="10"/>
        <v>2780</v>
      </c>
      <c r="G54" s="3">
        <f t="shared" si="8"/>
        <v>1668</v>
      </c>
      <c r="H54" s="3">
        <f t="shared" si="11"/>
        <v>1112</v>
      </c>
    </row>
    <row r="55" spans="1:8" ht="13.5">
      <c r="A55" s="21" t="s">
        <v>80</v>
      </c>
      <c r="B55" s="21">
        <f t="shared" si="9"/>
        <v>5039</v>
      </c>
      <c r="C55" s="21">
        <f>VLOOKUP(A55,'[1]2013年贫困地区农村教师人数 (3)'!$A$5:$E$12,3,FALSE)</f>
        <v>3291</v>
      </c>
      <c r="D55" s="21">
        <f>VLOOKUP(A55,'[1]2013年贫困地区农村教师人数 (3)'!$A$5:$E$12,4,FALSE)</f>
        <v>1493</v>
      </c>
      <c r="E55" s="21">
        <f>VLOOKUP(A55,'[1]2013年贫困地区农村教师人数 (3)'!$A$5:$E$12,5,FALSE)</f>
        <v>255</v>
      </c>
      <c r="F55" s="3">
        <f t="shared" si="10"/>
        <v>2295</v>
      </c>
      <c r="G55" s="3">
        <f t="shared" si="8"/>
        <v>1377</v>
      </c>
      <c r="H55" s="3">
        <f t="shared" si="11"/>
        <v>918</v>
      </c>
    </row>
    <row r="56" spans="1:8" ht="13.5">
      <c r="A56" s="21" t="s">
        <v>81</v>
      </c>
      <c r="B56" s="21">
        <f t="shared" si="9"/>
        <v>1650</v>
      </c>
      <c r="C56" s="21">
        <f>VLOOKUP(A56,'[1]2013年贫困地区农村教师人数 (3)'!$A$5:$E$12,3,FALSE)</f>
        <v>417</v>
      </c>
      <c r="D56" s="21">
        <f>VLOOKUP(A56,'[1]2013年贫困地区农村教师人数 (3)'!$A$5:$E$12,4,FALSE)</f>
        <v>1111</v>
      </c>
      <c r="E56" s="21">
        <f>VLOOKUP(A56,'[1]2013年贫困地区农村教师人数 (3)'!$A$5:$E$12,5,FALSE)</f>
        <v>122</v>
      </c>
      <c r="F56" s="3">
        <f t="shared" si="10"/>
        <v>919</v>
      </c>
      <c r="G56" s="3">
        <f t="shared" si="8"/>
        <v>551</v>
      </c>
      <c r="H56" s="3">
        <f t="shared" si="11"/>
        <v>368</v>
      </c>
    </row>
    <row r="57" spans="1:8" ht="13.5">
      <c r="A57" s="21" t="s">
        <v>82</v>
      </c>
      <c r="B57" s="21">
        <f t="shared" si="9"/>
        <v>2790</v>
      </c>
      <c r="C57" s="21">
        <f>VLOOKUP(A57,'[1]2013年贫困地区农村教师人数 (3)'!$A$5:$E$12,3,FALSE)</f>
        <v>729</v>
      </c>
      <c r="D57" s="21">
        <f>VLOOKUP(A57,'[1]2013年贫困地区农村教师人数 (3)'!$A$5:$E$12,4,FALSE)</f>
        <v>1697</v>
      </c>
      <c r="E57" s="21">
        <f>VLOOKUP(A57,'[1]2013年贫困地区农村教师人数 (3)'!$A$5:$E$12,5,FALSE)</f>
        <v>364</v>
      </c>
      <c r="F57" s="3">
        <f t="shared" si="10"/>
        <v>1586</v>
      </c>
      <c r="G57" s="3">
        <f t="shared" si="8"/>
        <v>952</v>
      </c>
      <c r="H57" s="3">
        <f t="shared" si="11"/>
        <v>634</v>
      </c>
    </row>
    <row r="58" spans="1:8" ht="13.5">
      <c r="A58" s="21" t="s">
        <v>83</v>
      </c>
      <c r="B58" s="21">
        <f t="shared" si="9"/>
        <v>1381</v>
      </c>
      <c r="C58" s="21">
        <f>VLOOKUP(A58,'[1]2013年贫困地区农村教师人数 (3)'!$A$5:$E$12,3,FALSE)</f>
        <v>551</v>
      </c>
      <c r="D58" s="21">
        <f>VLOOKUP(A58,'[1]2013年贫困地区农村教师人数 (3)'!$A$5:$E$12,4,FALSE)</f>
        <v>699</v>
      </c>
      <c r="E58" s="21">
        <f>VLOOKUP(A58,'[1]2013年贫困地区农村教师人数 (3)'!$A$5:$E$12,5,FALSE)</f>
        <v>131</v>
      </c>
      <c r="F58" s="3">
        <f t="shared" si="10"/>
        <v>728</v>
      </c>
      <c r="G58" s="3">
        <f t="shared" si="8"/>
        <v>437</v>
      </c>
      <c r="H58" s="3">
        <f t="shared" si="11"/>
        <v>291</v>
      </c>
    </row>
    <row r="59" spans="1:8" ht="13.5">
      <c r="A59" s="21" t="s">
        <v>84</v>
      </c>
      <c r="B59" s="21">
        <f t="shared" si="9"/>
        <v>733</v>
      </c>
      <c r="C59" s="21">
        <f>VLOOKUP(A59,'[1]2013年贫困地区农村教师人数 (3)'!$A$5:$E$12,3,FALSE)</f>
        <v>200</v>
      </c>
      <c r="D59" s="21">
        <f>VLOOKUP(A59,'[1]2013年贫困地区农村教师人数 (3)'!$A$5:$E$12,4,FALSE)</f>
        <v>493</v>
      </c>
      <c r="E59" s="21">
        <f>VLOOKUP(A59,'[1]2013年贫困地区农村教师人数 (3)'!$A$5:$E$12,5,FALSE)</f>
        <v>40</v>
      </c>
      <c r="F59" s="3">
        <f t="shared" si="10"/>
        <v>401</v>
      </c>
      <c r="G59" s="3">
        <f t="shared" si="8"/>
        <v>241</v>
      </c>
      <c r="H59" s="3">
        <f t="shared" si="11"/>
        <v>160</v>
      </c>
    </row>
  </sheetData>
  <sheetProtection/>
  <mergeCells count="4">
    <mergeCell ref="A2:H2"/>
    <mergeCell ref="A3:A4"/>
    <mergeCell ref="B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C1" sqref="C1"/>
    </sheetView>
  </sheetViews>
  <sheetFormatPr defaultColWidth="9.00390625" defaultRowHeight="13.5"/>
  <sheetData>
    <row r="1" spans="1:3" ht="94.5">
      <c r="A1" s="29" t="s">
        <v>67</v>
      </c>
      <c r="B1" s="29"/>
      <c r="C1" s="11" t="s">
        <v>74</v>
      </c>
    </row>
    <row r="2" spans="1:3" ht="13.5">
      <c r="A2" s="30" t="s">
        <v>37</v>
      </c>
      <c r="B2" s="31"/>
      <c r="C2" s="5">
        <v>19604</v>
      </c>
    </row>
    <row r="3" spans="1:3" ht="13.5">
      <c r="A3" s="32" t="s">
        <v>73</v>
      </c>
      <c r="B3" s="5" t="s">
        <v>57</v>
      </c>
      <c r="C3" s="6">
        <v>587</v>
      </c>
    </row>
    <row r="4" spans="1:3" ht="13.5">
      <c r="A4" s="33"/>
      <c r="B4" s="1" t="s">
        <v>0</v>
      </c>
      <c r="C4" s="3">
        <v>470</v>
      </c>
    </row>
    <row r="5" spans="1:3" ht="13.5">
      <c r="A5" s="34"/>
      <c r="B5" s="1" t="s">
        <v>1</v>
      </c>
      <c r="C5" s="3">
        <v>117</v>
      </c>
    </row>
    <row r="6" spans="1:3" ht="13.5">
      <c r="A6" s="23" t="s">
        <v>58</v>
      </c>
      <c r="B6" s="5" t="s">
        <v>57</v>
      </c>
      <c r="C6" s="8">
        <v>4442</v>
      </c>
    </row>
    <row r="7" spans="1:3" ht="13.5">
      <c r="A7" s="24"/>
      <c r="B7" s="1" t="s">
        <v>2</v>
      </c>
      <c r="C7" s="3">
        <v>676</v>
      </c>
    </row>
    <row r="8" spans="1:3" ht="13.5">
      <c r="A8" s="24"/>
      <c r="B8" s="1" t="s">
        <v>3</v>
      </c>
      <c r="C8" s="3">
        <v>747</v>
      </c>
    </row>
    <row r="9" spans="1:3" ht="13.5">
      <c r="A9" s="24"/>
      <c r="B9" s="1" t="s">
        <v>4</v>
      </c>
      <c r="C9" s="3">
        <v>893</v>
      </c>
    </row>
    <row r="10" spans="1:3" ht="13.5">
      <c r="A10" s="24"/>
      <c r="B10" s="1" t="s">
        <v>5</v>
      </c>
      <c r="C10" s="3">
        <v>617</v>
      </c>
    </row>
    <row r="11" spans="1:3" ht="13.5">
      <c r="A11" s="24"/>
      <c r="B11" s="1" t="s">
        <v>6</v>
      </c>
      <c r="C11" s="3">
        <v>312</v>
      </c>
    </row>
    <row r="12" spans="1:3" ht="13.5">
      <c r="A12" s="24"/>
      <c r="B12" s="1" t="s">
        <v>7</v>
      </c>
      <c r="C12" s="3">
        <v>356</v>
      </c>
    </row>
    <row r="13" spans="1:3" ht="13.5">
      <c r="A13" s="24"/>
      <c r="B13" s="1" t="s">
        <v>48</v>
      </c>
      <c r="C13" s="3">
        <v>312</v>
      </c>
    </row>
    <row r="14" spans="1:3" ht="13.5">
      <c r="A14" s="25"/>
      <c r="B14" s="1" t="s">
        <v>8</v>
      </c>
      <c r="C14" s="3">
        <v>529</v>
      </c>
    </row>
    <row r="15" spans="1:3" ht="13.5">
      <c r="A15" s="1" t="s">
        <v>59</v>
      </c>
      <c r="B15" s="1" t="s">
        <v>9</v>
      </c>
      <c r="C15" s="3">
        <v>543</v>
      </c>
    </row>
    <row r="16" spans="1:3" ht="13.5">
      <c r="A16" s="23" t="s">
        <v>60</v>
      </c>
      <c r="B16" s="5" t="s">
        <v>57</v>
      </c>
      <c r="C16" s="8">
        <v>1001</v>
      </c>
    </row>
    <row r="17" spans="1:3" ht="13.5">
      <c r="A17" s="24"/>
      <c r="B17" s="5" t="s">
        <v>61</v>
      </c>
      <c r="C17" s="8">
        <v>273</v>
      </c>
    </row>
    <row r="18" spans="1:3" ht="13.5">
      <c r="A18" s="24"/>
      <c r="B18" s="12" t="s">
        <v>10</v>
      </c>
      <c r="C18" s="3">
        <v>248</v>
      </c>
    </row>
    <row r="19" spans="1:3" ht="13.5">
      <c r="A19" s="24"/>
      <c r="B19" s="12" t="s">
        <v>11</v>
      </c>
      <c r="C19" s="3">
        <v>25</v>
      </c>
    </row>
    <row r="20" spans="1:3" ht="13.5">
      <c r="A20" s="24"/>
      <c r="B20" s="1" t="s">
        <v>12</v>
      </c>
      <c r="C20" s="3">
        <v>421</v>
      </c>
    </row>
    <row r="21" spans="1:3" ht="13.5">
      <c r="A21" s="25"/>
      <c r="B21" s="1" t="s">
        <v>13</v>
      </c>
      <c r="C21" s="3">
        <v>307</v>
      </c>
    </row>
    <row r="22" spans="1:3" ht="13.5">
      <c r="A22" s="1" t="s">
        <v>62</v>
      </c>
      <c r="B22" s="1" t="s">
        <v>14</v>
      </c>
      <c r="C22" s="3">
        <v>772</v>
      </c>
    </row>
    <row r="23" spans="1:3" ht="13.5">
      <c r="A23" s="23" t="s">
        <v>63</v>
      </c>
      <c r="B23" s="5" t="s">
        <v>57</v>
      </c>
      <c r="C23" s="8">
        <v>1709</v>
      </c>
    </row>
    <row r="24" spans="1:3" ht="13.5">
      <c r="A24" s="24"/>
      <c r="B24" s="1" t="s">
        <v>15</v>
      </c>
      <c r="C24" s="3">
        <v>658</v>
      </c>
    </row>
    <row r="25" spans="1:3" ht="13.5">
      <c r="A25" s="24"/>
      <c r="B25" s="1" t="s">
        <v>16</v>
      </c>
      <c r="C25" s="3">
        <v>368</v>
      </c>
    </row>
    <row r="26" spans="1:3" ht="13.5">
      <c r="A26" s="24"/>
      <c r="B26" s="1" t="s">
        <v>17</v>
      </c>
      <c r="C26" s="3">
        <v>152</v>
      </c>
    </row>
    <row r="27" spans="1:3" ht="13.5">
      <c r="A27" s="25"/>
      <c r="B27" s="1" t="s">
        <v>18</v>
      </c>
      <c r="C27" s="3">
        <v>531</v>
      </c>
    </row>
    <row r="28" spans="1:3" ht="13.5">
      <c r="A28" s="23" t="s">
        <v>65</v>
      </c>
      <c r="B28" s="5" t="s">
        <v>57</v>
      </c>
      <c r="C28" s="8">
        <v>2726</v>
      </c>
    </row>
    <row r="29" spans="1:3" ht="13.5">
      <c r="A29" s="24"/>
      <c r="B29" s="1" t="s">
        <v>26</v>
      </c>
      <c r="C29" s="3">
        <v>1274</v>
      </c>
    </row>
    <row r="30" spans="1:3" ht="13.5">
      <c r="A30" s="24"/>
      <c r="B30" s="1" t="s">
        <v>27</v>
      </c>
      <c r="C30" s="3">
        <v>265</v>
      </c>
    </row>
    <row r="31" spans="1:3" ht="13.5">
      <c r="A31" s="25"/>
      <c r="B31" s="1" t="s">
        <v>28</v>
      </c>
      <c r="C31" s="3">
        <v>1187</v>
      </c>
    </row>
    <row r="32" spans="1:3" ht="13.5">
      <c r="A32" s="23" t="s">
        <v>64</v>
      </c>
      <c r="B32" s="5" t="s">
        <v>57</v>
      </c>
      <c r="C32" s="8">
        <v>3955</v>
      </c>
    </row>
    <row r="33" spans="1:3" ht="13.5">
      <c r="A33" s="24"/>
      <c r="B33" s="5" t="s">
        <v>61</v>
      </c>
      <c r="C33" s="8">
        <v>87</v>
      </c>
    </row>
    <row r="34" spans="1:3" ht="13.5">
      <c r="A34" s="24"/>
      <c r="B34" s="12" t="s">
        <v>19</v>
      </c>
      <c r="C34" s="3">
        <v>87</v>
      </c>
    </row>
    <row r="35" spans="1:3" ht="13.5">
      <c r="A35" s="24"/>
      <c r="B35" s="1" t="s">
        <v>20</v>
      </c>
      <c r="C35" s="3">
        <v>265</v>
      </c>
    </row>
    <row r="36" spans="1:3" ht="13.5">
      <c r="A36" s="24"/>
      <c r="B36" s="1" t="s">
        <v>21</v>
      </c>
      <c r="C36" s="3">
        <v>547</v>
      </c>
    </row>
    <row r="37" spans="1:3" ht="13.5">
      <c r="A37" s="24"/>
      <c r="B37" s="1" t="s">
        <v>22</v>
      </c>
      <c r="C37" s="3">
        <v>587</v>
      </c>
    </row>
    <row r="38" spans="1:3" ht="13.5">
      <c r="A38" s="24"/>
      <c r="B38" s="1" t="s">
        <v>23</v>
      </c>
      <c r="C38" s="3">
        <v>735</v>
      </c>
    </row>
    <row r="39" spans="1:3" ht="13.5">
      <c r="A39" s="24"/>
      <c r="B39" s="1" t="s">
        <v>24</v>
      </c>
      <c r="C39" s="3">
        <v>271</v>
      </c>
    </row>
    <row r="40" spans="1:3" ht="13.5">
      <c r="A40" s="24"/>
      <c r="B40" s="1" t="s">
        <v>43</v>
      </c>
      <c r="C40" s="3">
        <v>286</v>
      </c>
    </row>
    <row r="41" spans="1:3" ht="13.5">
      <c r="A41" s="24"/>
      <c r="B41" s="1" t="s">
        <v>44</v>
      </c>
      <c r="C41" s="3">
        <v>221</v>
      </c>
    </row>
    <row r="42" spans="1:3" ht="13.5">
      <c r="A42" s="24"/>
      <c r="B42" s="1" t="s">
        <v>45</v>
      </c>
      <c r="C42" s="3">
        <v>256</v>
      </c>
    </row>
    <row r="43" spans="1:3" ht="13.5">
      <c r="A43" s="24"/>
      <c r="B43" s="1" t="s">
        <v>46</v>
      </c>
      <c r="C43" s="3">
        <v>125</v>
      </c>
    </row>
    <row r="44" spans="1:3" ht="13.5">
      <c r="A44" s="24"/>
      <c r="B44" s="1" t="s">
        <v>47</v>
      </c>
      <c r="C44" s="3">
        <v>186</v>
      </c>
    </row>
    <row r="45" spans="1:3" ht="13.5">
      <c r="A45" s="25"/>
      <c r="B45" s="1" t="s">
        <v>25</v>
      </c>
      <c r="C45" s="3">
        <v>389</v>
      </c>
    </row>
    <row r="46" spans="1:3" ht="13.5">
      <c r="A46" s="26" t="s">
        <v>66</v>
      </c>
      <c r="B46" s="5" t="s">
        <v>57</v>
      </c>
      <c r="C46" s="8">
        <v>3869</v>
      </c>
    </row>
    <row r="47" spans="1:3" ht="13.5">
      <c r="A47" s="27"/>
      <c r="B47" s="1" t="s">
        <v>29</v>
      </c>
      <c r="C47" s="3">
        <v>225</v>
      </c>
    </row>
    <row r="48" spans="1:3" ht="13.5">
      <c r="A48" s="27"/>
      <c r="B48" s="1" t="s">
        <v>30</v>
      </c>
      <c r="C48" s="3">
        <v>533</v>
      </c>
    </row>
    <row r="49" spans="1:3" ht="13.5">
      <c r="A49" s="27"/>
      <c r="B49" s="1" t="s">
        <v>31</v>
      </c>
      <c r="C49" s="3">
        <v>640</v>
      </c>
    </row>
    <row r="50" spans="1:3" ht="13.5">
      <c r="A50" s="27"/>
      <c r="B50" s="1" t="s">
        <v>32</v>
      </c>
      <c r="C50" s="3">
        <v>398</v>
      </c>
    </row>
    <row r="51" spans="1:3" ht="13.5">
      <c r="A51" s="27"/>
      <c r="B51" s="1" t="s">
        <v>33</v>
      </c>
      <c r="C51" s="3">
        <v>309</v>
      </c>
    </row>
    <row r="52" spans="1:3" ht="13.5">
      <c r="A52" s="27"/>
      <c r="B52" s="1" t="s">
        <v>34</v>
      </c>
      <c r="C52" s="3">
        <v>132</v>
      </c>
    </row>
    <row r="53" spans="1:3" ht="13.5">
      <c r="A53" s="27"/>
      <c r="B53" s="1" t="s">
        <v>35</v>
      </c>
      <c r="C53" s="3">
        <v>768</v>
      </c>
    </row>
    <row r="54" spans="1:3" ht="13.5">
      <c r="A54" s="28"/>
      <c r="B54" s="1" t="s">
        <v>36</v>
      </c>
      <c r="C54" s="3">
        <v>864</v>
      </c>
    </row>
  </sheetData>
  <mergeCells count="9">
    <mergeCell ref="A46:A54"/>
    <mergeCell ref="A16:A21"/>
    <mergeCell ref="A23:A27"/>
    <mergeCell ref="A28:A31"/>
    <mergeCell ref="A32:A45"/>
    <mergeCell ref="A1:B1"/>
    <mergeCell ref="A2:B2"/>
    <mergeCell ref="A3:A5"/>
    <mergeCell ref="A6:A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李荧</cp:lastModifiedBy>
  <cp:lastPrinted>2015-12-11T03:39:43Z</cp:lastPrinted>
  <dcterms:created xsi:type="dcterms:W3CDTF">2013-11-19T01:29:54Z</dcterms:created>
  <dcterms:modified xsi:type="dcterms:W3CDTF">2015-12-11T03:39:55Z</dcterms:modified>
  <cp:category/>
  <cp:version/>
  <cp:contentType/>
  <cp:contentStatus/>
</cp:coreProperties>
</file>