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890" windowHeight="7140"/>
  </bookViews>
  <sheets>
    <sheet name="拟奖补名单" sheetId="11" r:id="rId1"/>
    <sheet name="总表" sheetId="1" state="hidden" r:id="rId2"/>
  </sheets>
  <externalReferences>
    <externalReference r:id="rId3"/>
    <externalReference r:id="rId4"/>
  </externalReferences>
  <definedNames>
    <definedName name="_xlnm._FilterDatabase" localSheetId="0" hidden="1">拟奖补名单!$A$4:$E$904</definedName>
    <definedName name="_xlnm._FilterDatabase" localSheetId="1" hidden="1">总表!$A$1:$AB$861</definedName>
    <definedName name="_xlnm.Print_Titles" localSheetId="0">拟奖补名单!$4:$4</definedName>
  </definedNames>
  <calcPr calcId="145621"/>
</workbook>
</file>

<file path=xl/calcChain.xml><?xml version="1.0" encoding="utf-8"?>
<calcChain xmlns="http://schemas.openxmlformats.org/spreadsheetml/2006/main">
  <c r="C899" i="11" l="1"/>
  <c r="C896" i="11"/>
  <c r="C892" i="11"/>
  <c r="C891" i="11" s="1"/>
  <c r="C887" i="11"/>
  <c r="C875" i="11"/>
  <c r="C870" i="11"/>
  <c r="C854" i="11"/>
  <c r="C824" i="11"/>
  <c r="C823" i="11" s="1"/>
  <c r="C821" i="11"/>
  <c r="C814" i="11"/>
  <c r="C809" i="11"/>
  <c r="C807" i="11"/>
  <c r="C805" i="11"/>
  <c r="C802" i="11"/>
  <c r="C798" i="11"/>
  <c r="C792" i="11"/>
  <c r="C791" i="11" s="1"/>
  <c r="C789" i="11"/>
  <c r="C781" i="11"/>
  <c r="C775" i="11"/>
  <c r="C771" i="11"/>
  <c r="C765" i="11"/>
  <c r="C764" i="11" s="1"/>
  <c r="C759" i="11"/>
  <c r="C757" i="11"/>
  <c r="C749" i="11"/>
  <c r="C745" i="11"/>
  <c r="C735" i="11"/>
  <c r="C729" i="11"/>
  <c r="C726" i="11"/>
  <c r="C719" i="11"/>
  <c r="C707" i="11"/>
  <c r="C706" i="11" s="1"/>
  <c r="C700" i="11" l="1"/>
  <c r="C687" i="11"/>
  <c r="C672" i="11"/>
  <c r="C664" i="11"/>
  <c r="C636" i="11"/>
  <c r="C503" i="11"/>
  <c r="C624" i="11"/>
  <c r="C619" i="11"/>
  <c r="C608" i="11"/>
  <c r="C599" i="11"/>
  <c r="C588" i="11"/>
  <c r="C567" i="11"/>
  <c r="C558" i="11"/>
  <c r="C504" i="11"/>
  <c r="C485" i="11"/>
  <c r="C482" i="11"/>
  <c r="C468" i="11"/>
  <c r="C453" i="11"/>
  <c r="C443" i="11"/>
  <c r="C415" i="11"/>
  <c r="C396" i="11"/>
  <c r="C395" i="11" s="1"/>
  <c r="C393" i="11"/>
  <c r="C391" i="11"/>
  <c r="C389" i="11"/>
  <c r="C387" i="11"/>
  <c r="C379" i="11"/>
  <c r="C364" i="11"/>
  <c r="C363" i="11" s="1"/>
  <c r="C353" i="11"/>
  <c r="C346" i="11"/>
  <c r="C342" i="11"/>
  <c r="C336" i="11"/>
  <c r="C315" i="11" s="1"/>
  <c r="C331" i="11"/>
  <c r="C327" i="11"/>
  <c r="C316" i="11"/>
  <c r="C312" i="11"/>
  <c r="C305" i="11"/>
  <c r="C302" i="11"/>
  <c r="C280" i="11"/>
  <c r="C279" i="11" s="1"/>
  <c r="C263" i="11"/>
  <c r="C259" i="11"/>
  <c r="C250" i="11"/>
  <c r="C245" i="11"/>
  <c r="C207" i="11"/>
  <c r="C206" i="11" s="1"/>
  <c r="C142" i="11"/>
  <c r="C91" i="11"/>
  <c r="C7" i="11"/>
  <c r="C6" i="11" s="1"/>
  <c r="S860" i="1"/>
  <c r="R860" i="1"/>
  <c r="T860" i="1" s="1"/>
  <c r="U860" i="1" s="1"/>
  <c r="V860" i="1" s="1"/>
  <c r="X860" i="1" s="1"/>
  <c r="T859" i="1"/>
  <c r="U859" i="1" s="1"/>
  <c r="V859" i="1" s="1"/>
  <c r="X859" i="1" s="1"/>
  <c r="S859" i="1"/>
  <c r="R859" i="1"/>
  <c r="S858" i="1"/>
  <c r="R858" i="1"/>
  <c r="T858" i="1" s="1"/>
  <c r="U858" i="1" s="1"/>
  <c r="V858" i="1" s="1"/>
  <c r="X858" i="1" s="1"/>
  <c r="T857" i="1"/>
  <c r="U857" i="1" s="1"/>
  <c r="V857" i="1" s="1"/>
  <c r="X857" i="1" s="1"/>
  <c r="S857" i="1"/>
  <c r="R857" i="1"/>
  <c r="S856" i="1"/>
  <c r="R856" i="1"/>
  <c r="T856" i="1" s="1"/>
  <c r="U856" i="1" s="1"/>
  <c r="V856" i="1" s="1"/>
  <c r="X856" i="1" s="1"/>
  <c r="T855" i="1"/>
  <c r="U855" i="1" s="1"/>
  <c r="V855" i="1" s="1"/>
  <c r="X855" i="1" s="1"/>
  <c r="S855" i="1"/>
  <c r="R855" i="1"/>
  <c r="S854" i="1"/>
  <c r="R854" i="1"/>
  <c r="T854" i="1" s="1"/>
  <c r="U854" i="1" s="1"/>
  <c r="V854" i="1" s="1"/>
  <c r="X854" i="1" s="1"/>
  <c r="T853" i="1"/>
  <c r="U853" i="1" s="1"/>
  <c r="V853" i="1" s="1"/>
  <c r="X853" i="1" s="1"/>
  <c r="S853" i="1"/>
  <c r="R853" i="1"/>
  <c r="S852" i="1"/>
  <c r="R852" i="1"/>
  <c r="T852" i="1" s="1"/>
  <c r="U852" i="1" s="1"/>
  <c r="V852" i="1" s="1"/>
  <c r="X852" i="1" s="1"/>
  <c r="T851" i="1"/>
  <c r="U851" i="1" s="1"/>
  <c r="V851" i="1" s="1"/>
  <c r="X851" i="1" s="1"/>
  <c r="S851" i="1"/>
  <c r="R851" i="1"/>
  <c r="S850" i="1"/>
  <c r="R850" i="1"/>
  <c r="T850" i="1" s="1"/>
  <c r="U850" i="1" s="1"/>
  <c r="V850" i="1" s="1"/>
  <c r="X850" i="1" s="1"/>
  <c r="T849" i="1"/>
  <c r="U849" i="1" s="1"/>
  <c r="V849" i="1" s="1"/>
  <c r="X849" i="1" s="1"/>
  <c r="S849" i="1"/>
  <c r="R849" i="1"/>
  <c r="S848" i="1"/>
  <c r="R848" i="1"/>
  <c r="T848" i="1" s="1"/>
  <c r="U848" i="1" s="1"/>
  <c r="V848" i="1" s="1"/>
  <c r="X848" i="1" s="1"/>
  <c r="T847" i="1"/>
  <c r="U847" i="1" s="1"/>
  <c r="V847" i="1" s="1"/>
  <c r="X847" i="1" s="1"/>
  <c r="S847" i="1"/>
  <c r="R847" i="1"/>
  <c r="S846" i="1"/>
  <c r="R846" i="1"/>
  <c r="T846" i="1" s="1"/>
  <c r="U846" i="1" s="1"/>
  <c r="V846" i="1" s="1"/>
  <c r="X846" i="1" s="1"/>
  <c r="T845" i="1"/>
  <c r="U845" i="1" s="1"/>
  <c r="V845" i="1" s="1"/>
  <c r="X845" i="1" s="1"/>
  <c r="S845" i="1"/>
  <c r="R845" i="1"/>
  <c r="S844" i="1"/>
  <c r="R844" i="1"/>
  <c r="T844" i="1" s="1"/>
  <c r="U844" i="1" s="1"/>
  <c r="V844" i="1" s="1"/>
  <c r="X844" i="1" s="1"/>
  <c r="T843" i="1"/>
  <c r="U843" i="1" s="1"/>
  <c r="V843" i="1" s="1"/>
  <c r="X843" i="1" s="1"/>
  <c r="S843" i="1"/>
  <c r="R843" i="1"/>
  <c r="S842" i="1"/>
  <c r="R842" i="1"/>
  <c r="T842" i="1" s="1"/>
  <c r="U842" i="1" s="1"/>
  <c r="V842" i="1" s="1"/>
  <c r="X842" i="1" s="1"/>
  <c r="T841" i="1"/>
  <c r="U841" i="1" s="1"/>
  <c r="V841" i="1" s="1"/>
  <c r="X841" i="1" s="1"/>
  <c r="S841" i="1"/>
  <c r="R841" i="1"/>
  <c r="S840" i="1"/>
  <c r="R840" i="1"/>
  <c r="T840" i="1" s="1"/>
  <c r="U840" i="1" s="1"/>
  <c r="V840" i="1" s="1"/>
  <c r="X840" i="1" s="1"/>
  <c r="T839" i="1"/>
  <c r="U839" i="1" s="1"/>
  <c r="V839" i="1" s="1"/>
  <c r="X839" i="1" s="1"/>
  <c r="S839" i="1"/>
  <c r="R839" i="1"/>
  <c r="S838" i="1"/>
  <c r="R838" i="1"/>
  <c r="T838" i="1" s="1"/>
  <c r="U838" i="1" s="1"/>
  <c r="V838" i="1" s="1"/>
  <c r="X838" i="1" s="1"/>
  <c r="T837" i="1"/>
  <c r="U837" i="1" s="1"/>
  <c r="V837" i="1" s="1"/>
  <c r="X837" i="1" s="1"/>
  <c r="S837" i="1"/>
  <c r="R837" i="1"/>
  <c r="S836" i="1"/>
  <c r="R836" i="1"/>
  <c r="T836" i="1" s="1"/>
  <c r="U836" i="1" s="1"/>
  <c r="V836" i="1" s="1"/>
  <c r="X836" i="1" s="1"/>
  <c r="T835" i="1"/>
  <c r="U835" i="1" s="1"/>
  <c r="V835" i="1" s="1"/>
  <c r="X835" i="1" s="1"/>
  <c r="S835" i="1"/>
  <c r="R835" i="1"/>
  <c r="S834" i="1"/>
  <c r="R834" i="1"/>
  <c r="T834" i="1" s="1"/>
  <c r="U834" i="1" s="1"/>
  <c r="V834" i="1" s="1"/>
  <c r="X834" i="1" s="1"/>
  <c r="S833" i="1"/>
  <c r="R833" i="1"/>
  <c r="T833" i="1" s="1"/>
  <c r="U833" i="1" s="1"/>
  <c r="V833" i="1" s="1"/>
  <c r="X833" i="1" s="1"/>
  <c r="T832" i="1"/>
  <c r="U832" i="1" s="1"/>
  <c r="V832" i="1" s="1"/>
  <c r="X832" i="1" s="1"/>
  <c r="S832" i="1"/>
  <c r="R832" i="1"/>
  <c r="S831" i="1"/>
  <c r="R831" i="1"/>
  <c r="T831" i="1" s="1"/>
  <c r="U831" i="1" s="1"/>
  <c r="V831" i="1" s="1"/>
  <c r="X831" i="1" s="1"/>
  <c r="S830" i="1"/>
  <c r="R830" i="1"/>
  <c r="T830" i="1" s="1"/>
  <c r="U830" i="1" s="1"/>
  <c r="V830" i="1" s="1"/>
  <c r="X830" i="1" s="1"/>
  <c r="S829" i="1"/>
  <c r="R829" i="1"/>
  <c r="T829" i="1" s="1"/>
  <c r="U829" i="1" s="1"/>
  <c r="V829" i="1" s="1"/>
  <c r="X829" i="1" s="1"/>
  <c r="S828" i="1"/>
  <c r="R828" i="1"/>
  <c r="T828" i="1" s="1"/>
  <c r="U828" i="1" s="1"/>
  <c r="V828" i="1" s="1"/>
  <c r="X828" i="1" s="1"/>
  <c r="S827" i="1"/>
  <c r="R827" i="1"/>
  <c r="T827" i="1" s="1"/>
  <c r="U827" i="1" s="1"/>
  <c r="V827" i="1" s="1"/>
  <c r="X827" i="1" s="1"/>
  <c r="S826" i="1"/>
  <c r="R826" i="1"/>
  <c r="T826" i="1" s="1"/>
  <c r="U826" i="1" s="1"/>
  <c r="V826" i="1" s="1"/>
  <c r="X826" i="1" s="1"/>
  <c r="S825" i="1"/>
  <c r="R825" i="1"/>
  <c r="T825" i="1" s="1"/>
  <c r="U825" i="1" s="1"/>
  <c r="V825" i="1" s="1"/>
  <c r="X825" i="1" s="1"/>
  <c r="S824" i="1"/>
  <c r="R824" i="1"/>
  <c r="T824" i="1" s="1"/>
  <c r="U824" i="1" s="1"/>
  <c r="V824" i="1" s="1"/>
  <c r="X824" i="1" s="1"/>
  <c r="S823" i="1"/>
  <c r="R823" i="1"/>
  <c r="T823" i="1" s="1"/>
  <c r="U823" i="1" s="1"/>
  <c r="V823" i="1" s="1"/>
  <c r="X823" i="1" s="1"/>
  <c r="S822" i="1"/>
  <c r="R822" i="1"/>
  <c r="T822" i="1" s="1"/>
  <c r="U822" i="1" s="1"/>
  <c r="V822" i="1" s="1"/>
  <c r="X822" i="1" s="1"/>
  <c r="S821" i="1"/>
  <c r="R821" i="1"/>
  <c r="T821" i="1" s="1"/>
  <c r="U821" i="1" s="1"/>
  <c r="V821" i="1" s="1"/>
  <c r="X821" i="1" s="1"/>
  <c r="S820" i="1"/>
  <c r="R820" i="1"/>
  <c r="T820" i="1" s="1"/>
  <c r="U820" i="1" s="1"/>
  <c r="V820" i="1" s="1"/>
  <c r="X820" i="1" s="1"/>
  <c r="S819" i="1"/>
  <c r="R819" i="1"/>
  <c r="T819" i="1" s="1"/>
  <c r="U819" i="1" s="1"/>
  <c r="V819" i="1" s="1"/>
  <c r="X819" i="1" s="1"/>
  <c r="S818" i="1"/>
  <c r="R818" i="1"/>
  <c r="T818" i="1" s="1"/>
  <c r="U818" i="1" s="1"/>
  <c r="V818" i="1" s="1"/>
  <c r="X818" i="1" s="1"/>
  <c r="S817" i="1"/>
  <c r="R817" i="1"/>
  <c r="T817" i="1" s="1"/>
  <c r="U817" i="1" s="1"/>
  <c r="V817" i="1" s="1"/>
  <c r="X817" i="1" s="1"/>
  <c r="S816" i="1"/>
  <c r="R816" i="1"/>
  <c r="T816" i="1" s="1"/>
  <c r="U816" i="1" s="1"/>
  <c r="V816" i="1" s="1"/>
  <c r="X816" i="1" s="1"/>
  <c r="S815" i="1"/>
  <c r="R815" i="1"/>
  <c r="T815" i="1" s="1"/>
  <c r="U815" i="1" s="1"/>
  <c r="V815" i="1" s="1"/>
  <c r="X815" i="1" s="1"/>
  <c r="S814" i="1"/>
  <c r="R814" i="1"/>
  <c r="T814" i="1" s="1"/>
  <c r="U814" i="1" s="1"/>
  <c r="V814" i="1" s="1"/>
  <c r="X814" i="1" s="1"/>
  <c r="S813" i="1"/>
  <c r="R813" i="1"/>
  <c r="T813" i="1" s="1"/>
  <c r="U813" i="1" s="1"/>
  <c r="V813" i="1" s="1"/>
  <c r="X813" i="1" s="1"/>
  <c r="S812" i="1"/>
  <c r="R812" i="1"/>
  <c r="T812" i="1" s="1"/>
  <c r="U812" i="1" s="1"/>
  <c r="V812" i="1" s="1"/>
  <c r="X812" i="1" s="1"/>
  <c r="S811" i="1"/>
  <c r="R811" i="1"/>
  <c r="T811" i="1" s="1"/>
  <c r="U811" i="1" s="1"/>
  <c r="V811" i="1" s="1"/>
  <c r="X811" i="1" s="1"/>
  <c r="S810" i="1"/>
  <c r="R810" i="1"/>
  <c r="T810" i="1" s="1"/>
  <c r="U810" i="1" s="1"/>
  <c r="V810" i="1" s="1"/>
  <c r="X810" i="1" s="1"/>
  <c r="S809" i="1"/>
  <c r="R809" i="1"/>
  <c r="T809" i="1" s="1"/>
  <c r="U809" i="1" s="1"/>
  <c r="V809" i="1" s="1"/>
  <c r="X809" i="1" s="1"/>
  <c r="S808" i="1"/>
  <c r="R808" i="1"/>
  <c r="T808" i="1" s="1"/>
  <c r="U808" i="1" s="1"/>
  <c r="V808" i="1" s="1"/>
  <c r="X808" i="1" s="1"/>
  <c r="S807" i="1"/>
  <c r="R807" i="1"/>
  <c r="T807" i="1" s="1"/>
  <c r="U807" i="1" s="1"/>
  <c r="V807" i="1" s="1"/>
  <c r="X807" i="1" s="1"/>
  <c r="S806" i="1"/>
  <c r="R806" i="1"/>
  <c r="T806" i="1" s="1"/>
  <c r="U806" i="1" s="1"/>
  <c r="V806" i="1" s="1"/>
  <c r="X806" i="1" s="1"/>
  <c r="S805" i="1"/>
  <c r="R805" i="1"/>
  <c r="T805" i="1" s="1"/>
  <c r="U805" i="1" s="1"/>
  <c r="V805" i="1" s="1"/>
  <c r="X805" i="1" s="1"/>
  <c r="S804" i="1"/>
  <c r="R804" i="1"/>
  <c r="T804" i="1" s="1"/>
  <c r="U804" i="1" s="1"/>
  <c r="V804" i="1" s="1"/>
  <c r="X804" i="1" s="1"/>
  <c r="S803" i="1"/>
  <c r="R803" i="1"/>
  <c r="T803" i="1" s="1"/>
  <c r="U803" i="1" s="1"/>
  <c r="V803" i="1" s="1"/>
  <c r="X803" i="1" s="1"/>
  <c r="S802" i="1"/>
  <c r="R802" i="1"/>
  <c r="T802" i="1" s="1"/>
  <c r="U802" i="1" s="1"/>
  <c r="V802" i="1" s="1"/>
  <c r="X802" i="1" s="1"/>
  <c r="S801" i="1"/>
  <c r="R801" i="1"/>
  <c r="T801" i="1" s="1"/>
  <c r="U801" i="1" s="1"/>
  <c r="V801" i="1" s="1"/>
  <c r="X801" i="1" s="1"/>
  <c r="S800" i="1"/>
  <c r="R800" i="1"/>
  <c r="T800" i="1" s="1"/>
  <c r="U800" i="1" s="1"/>
  <c r="V800" i="1" s="1"/>
  <c r="X800" i="1" s="1"/>
  <c r="S799" i="1"/>
  <c r="R799" i="1"/>
  <c r="T799" i="1" s="1"/>
  <c r="U799" i="1" s="1"/>
  <c r="V799" i="1" s="1"/>
  <c r="X799" i="1" s="1"/>
  <c r="S798" i="1"/>
  <c r="R798" i="1"/>
  <c r="T798" i="1" s="1"/>
  <c r="U798" i="1" s="1"/>
  <c r="V798" i="1" s="1"/>
  <c r="X798" i="1" s="1"/>
  <c r="S797" i="1"/>
  <c r="R797" i="1"/>
  <c r="T797" i="1" s="1"/>
  <c r="U797" i="1" s="1"/>
  <c r="V797" i="1" s="1"/>
  <c r="X797" i="1" s="1"/>
  <c r="S796" i="1"/>
  <c r="R796" i="1"/>
  <c r="T796" i="1" s="1"/>
  <c r="U796" i="1" s="1"/>
  <c r="V796" i="1" s="1"/>
  <c r="X796" i="1" s="1"/>
  <c r="S795" i="1"/>
  <c r="R795" i="1"/>
  <c r="T795" i="1" s="1"/>
  <c r="U795" i="1" s="1"/>
  <c r="V795" i="1" s="1"/>
  <c r="X795" i="1" s="1"/>
  <c r="T794" i="1"/>
  <c r="U794" i="1" s="1"/>
  <c r="V794" i="1" s="1"/>
  <c r="X794" i="1" s="1"/>
  <c r="S794" i="1"/>
  <c r="R794" i="1"/>
  <c r="V793" i="1"/>
  <c r="X793" i="1" s="1"/>
  <c r="S793" i="1"/>
  <c r="T793" i="1" s="1"/>
  <c r="U793" i="1" s="1"/>
  <c r="R793" i="1"/>
  <c r="S792" i="1"/>
  <c r="R792" i="1"/>
  <c r="T792" i="1" s="1"/>
  <c r="U792" i="1" s="1"/>
  <c r="V792" i="1" s="1"/>
  <c r="X792" i="1" s="1"/>
  <c r="S791" i="1"/>
  <c r="R791" i="1"/>
  <c r="T790" i="1"/>
  <c r="U790" i="1" s="1"/>
  <c r="V790" i="1" s="1"/>
  <c r="X790" i="1" s="1"/>
  <c r="S790" i="1"/>
  <c r="R790" i="1"/>
  <c r="S789" i="1"/>
  <c r="T789" i="1" s="1"/>
  <c r="U789" i="1" s="1"/>
  <c r="V789" i="1" s="1"/>
  <c r="X789" i="1" s="1"/>
  <c r="R789" i="1"/>
  <c r="S788" i="1"/>
  <c r="R788" i="1"/>
  <c r="T788" i="1" s="1"/>
  <c r="U788" i="1" s="1"/>
  <c r="V788" i="1" s="1"/>
  <c r="X788" i="1" s="1"/>
  <c r="S787" i="1"/>
  <c r="R787" i="1"/>
  <c r="T787" i="1" s="1"/>
  <c r="U787" i="1" s="1"/>
  <c r="V787" i="1" s="1"/>
  <c r="X787" i="1" s="1"/>
  <c r="T786" i="1"/>
  <c r="U786" i="1" s="1"/>
  <c r="V786" i="1" s="1"/>
  <c r="X786" i="1" s="1"/>
  <c r="S786" i="1"/>
  <c r="R786" i="1"/>
  <c r="V785" i="1"/>
  <c r="X785" i="1" s="1"/>
  <c r="S785" i="1"/>
  <c r="T785" i="1" s="1"/>
  <c r="U785" i="1" s="1"/>
  <c r="R785" i="1"/>
  <c r="V784" i="1"/>
  <c r="X784" i="1" s="1"/>
  <c r="S784" i="1"/>
  <c r="R784" i="1"/>
  <c r="T784" i="1" s="1"/>
  <c r="U784" i="1" s="1"/>
  <c r="S783" i="1"/>
  <c r="R783" i="1"/>
  <c r="T782" i="1"/>
  <c r="U782" i="1" s="1"/>
  <c r="V782" i="1" s="1"/>
  <c r="X782" i="1" s="1"/>
  <c r="S782" i="1"/>
  <c r="R782" i="1"/>
  <c r="S781" i="1"/>
  <c r="T781" i="1" s="1"/>
  <c r="U781" i="1" s="1"/>
  <c r="V781" i="1" s="1"/>
  <c r="X781" i="1" s="1"/>
  <c r="R781" i="1"/>
  <c r="V780" i="1"/>
  <c r="X780" i="1" s="1"/>
  <c r="S780" i="1"/>
  <c r="R780" i="1"/>
  <c r="T780" i="1" s="1"/>
  <c r="U780" i="1" s="1"/>
  <c r="S779" i="1"/>
  <c r="R779" i="1"/>
  <c r="T779" i="1" s="1"/>
  <c r="U779" i="1" s="1"/>
  <c r="V779" i="1" s="1"/>
  <c r="X779" i="1" s="1"/>
  <c r="T778" i="1"/>
  <c r="U778" i="1" s="1"/>
  <c r="V778" i="1" s="1"/>
  <c r="X778" i="1" s="1"/>
  <c r="S778" i="1"/>
  <c r="R778" i="1"/>
  <c r="V777" i="1"/>
  <c r="X777" i="1" s="1"/>
  <c r="S777" i="1"/>
  <c r="T777" i="1" s="1"/>
  <c r="U777" i="1" s="1"/>
  <c r="R777" i="1"/>
  <c r="S776" i="1"/>
  <c r="R776" i="1"/>
  <c r="T776" i="1" s="1"/>
  <c r="U776" i="1" s="1"/>
  <c r="V776" i="1" s="1"/>
  <c r="X776" i="1" s="1"/>
  <c r="T775" i="1"/>
  <c r="U775" i="1" s="1"/>
  <c r="V775" i="1" s="1"/>
  <c r="X775" i="1" s="1"/>
  <c r="S775" i="1"/>
  <c r="R775" i="1"/>
  <c r="V774" i="1"/>
  <c r="X774" i="1" s="1"/>
  <c r="S774" i="1"/>
  <c r="R774" i="1"/>
  <c r="T774" i="1" s="1"/>
  <c r="U774" i="1" s="1"/>
  <c r="T773" i="1"/>
  <c r="U773" i="1" s="1"/>
  <c r="V773" i="1" s="1"/>
  <c r="X773" i="1" s="1"/>
  <c r="S773" i="1"/>
  <c r="R773" i="1"/>
  <c r="S772" i="1"/>
  <c r="R772" i="1"/>
  <c r="T772" i="1" s="1"/>
  <c r="U772" i="1" s="1"/>
  <c r="V772" i="1" s="1"/>
  <c r="X772" i="1" s="1"/>
  <c r="T771" i="1"/>
  <c r="U771" i="1" s="1"/>
  <c r="V771" i="1" s="1"/>
  <c r="X771" i="1" s="1"/>
  <c r="S771" i="1"/>
  <c r="R771" i="1"/>
  <c r="V770" i="1"/>
  <c r="X770" i="1" s="1"/>
  <c r="S770" i="1"/>
  <c r="R770" i="1"/>
  <c r="T770" i="1" s="1"/>
  <c r="U770" i="1" s="1"/>
  <c r="T769" i="1"/>
  <c r="U769" i="1" s="1"/>
  <c r="V769" i="1" s="1"/>
  <c r="X769" i="1" s="1"/>
  <c r="S769" i="1"/>
  <c r="R769" i="1"/>
  <c r="S768" i="1"/>
  <c r="R768" i="1"/>
  <c r="T768" i="1" s="1"/>
  <c r="U768" i="1" s="1"/>
  <c r="V768" i="1" s="1"/>
  <c r="X768" i="1" s="1"/>
  <c r="T767" i="1"/>
  <c r="U767" i="1" s="1"/>
  <c r="V767" i="1" s="1"/>
  <c r="X767" i="1" s="1"/>
  <c r="S767" i="1"/>
  <c r="R767" i="1"/>
  <c r="V766" i="1"/>
  <c r="X766" i="1" s="1"/>
  <c r="S766" i="1"/>
  <c r="R766" i="1"/>
  <c r="T766" i="1" s="1"/>
  <c r="U766" i="1" s="1"/>
  <c r="T765" i="1"/>
  <c r="U765" i="1" s="1"/>
  <c r="V765" i="1" s="1"/>
  <c r="X765" i="1" s="1"/>
  <c r="S765" i="1"/>
  <c r="R765" i="1"/>
  <c r="S764" i="1"/>
  <c r="R764" i="1"/>
  <c r="T764" i="1" s="1"/>
  <c r="U764" i="1" s="1"/>
  <c r="V764" i="1" s="1"/>
  <c r="X764" i="1" s="1"/>
  <c r="T763" i="1"/>
  <c r="U763" i="1" s="1"/>
  <c r="V763" i="1" s="1"/>
  <c r="X763" i="1" s="1"/>
  <c r="S763" i="1"/>
  <c r="R763" i="1"/>
  <c r="V762" i="1"/>
  <c r="X762" i="1" s="1"/>
  <c r="S762" i="1"/>
  <c r="R762" i="1"/>
  <c r="T762" i="1" s="1"/>
  <c r="U762" i="1" s="1"/>
  <c r="T761" i="1"/>
  <c r="U761" i="1" s="1"/>
  <c r="V761" i="1" s="1"/>
  <c r="X761" i="1" s="1"/>
  <c r="S761" i="1"/>
  <c r="R761" i="1"/>
  <c r="S760" i="1"/>
  <c r="R760" i="1"/>
  <c r="T760" i="1" s="1"/>
  <c r="U760" i="1" s="1"/>
  <c r="V760" i="1" s="1"/>
  <c r="X760" i="1" s="1"/>
  <c r="T759" i="1"/>
  <c r="U759" i="1" s="1"/>
  <c r="V759" i="1" s="1"/>
  <c r="X759" i="1" s="1"/>
  <c r="S759" i="1"/>
  <c r="R759" i="1"/>
  <c r="V758" i="1"/>
  <c r="X758" i="1" s="1"/>
  <c r="S758" i="1"/>
  <c r="R758" i="1"/>
  <c r="T758" i="1" s="1"/>
  <c r="U758" i="1" s="1"/>
  <c r="T757" i="1"/>
  <c r="U757" i="1" s="1"/>
  <c r="V757" i="1" s="1"/>
  <c r="X757" i="1" s="1"/>
  <c r="S757" i="1"/>
  <c r="R757" i="1"/>
  <c r="S756" i="1"/>
  <c r="R756" i="1"/>
  <c r="T756" i="1" s="1"/>
  <c r="U756" i="1" s="1"/>
  <c r="V756" i="1" s="1"/>
  <c r="X756" i="1" s="1"/>
  <c r="T755" i="1"/>
  <c r="U755" i="1" s="1"/>
  <c r="V755" i="1" s="1"/>
  <c r="X755" i="1" s="1"/>
  <c r="S755" i="1"/>
  <c r="R755" i="1"/>
  <c r="V754" i="1"/>
  <c r="X754" i="1" s="1"/>
  <c r="S754" i="1"/>
  <c r="R754" i="1"/>
  <c r="T754" i="1" s="1"/>
  <c r="U754" i="1" s="1"/>
  <c r="T753" i="1"/>
  <c r="U753" i="1" s="1"/>
  <c r="V753" i="1" s="1"/>
  <c r="X753" i="1" s="1"/>
  <c r="S753" i="1"/>
  <c r="R753" i="1"/>
  <c r="S752" i="1"/>
  <c r="R752" i="1"/>
  <c r="T752" i="1" s="1"/>
  <c r="U752" i="1" s="1"/>
  <c r="V752" i="1" s="1"/>
  <c r="X752" i="1" s="1"/>
  <c r="T751" i="1"/>
  <c r="U751" i="1" s="1"/>
  <c r="V751" i="1" s="1"/>
  <c r="X751" i="1" s="1"/>
  <c r="S751" i="1"/>
  <c r="R751" i="1"/>
  <c r="V750" i="1"/>
  <c r="X750" i="1" s="1"/>
  <c r="S750" i="1"/>
  <c r="R750" i="1"/>
  <c r="T750" i="1" s="1"/>
  <c r="U750" i="1" s="1"/>
  <c r="T749" i="1"/>
  <c r="U749" i="1" s="1"/>
  <c r="V749" i="1" s="1"/>
  <c r="X749" i="1" s="1"/>
  <c r="S749" i="1"/>
  <c r="R749" i="1"/>
  <c r="S748" i="1"/>
  <c r="R748" i="1"/>
  <c r="T748" i="1" s="1"/>
  <c r="U748" i="1" s="1"/>
  <c r="V748" i="1" s="1"/>
  <c r="X748" i="1" s="1"/>
  <c r="T747" i="1"/>
  <c r="U747" i="1" s="1"/>
  <c r="V747" i="1" s="1"/>
  <c r="X747" i="1" s="1"/>
  <c r="S747" i="1"/>
  <c r="R747" i="1"/>
  <c r="V746" i="1"/>
  <c r="X746" i="1" s="1"/>
  <c r="S746" i="1"/>
  <c r="R746" i="1"/>
  <c r="T746" i="1" s="1"/>
  <c r="U746" i="1" s="1"/>
  <c r="T745" i="1"/>
  <c r="U745" i="1" s="1"/>
  <c r="V745" i="1" s="1"/>
  <c r="X745" i="1" s="1"/>
  <c r="S745" i="1"/>
  <c r="R745" i="1"/>
  <c r="S744" i="1"/>
  <c r="R744" i="1"/>
  <c r="T744" i="1" s="1"/>
  <c r="U744" i="1" s="1"/>
  <c r="V744" i="1" s="1"/>
  <c r="X744" i="1" s="1"/>
  <c r="T743" i="1"/>
  <c r="U743" i="1" s="1"/>
  <c r="V743" i="1" s="1"/>
  <c r="X743" i="1" s="1"/>
  <c r="S743" i="1"/>
  <c r="R743" i="1"/>
  <c r="V742" i="1"/>
  <c r="X742" i="1" s="1"/>
  <c r="S742" i="1"/>
  <c r="R742" i="1"/>
  <c r="T742" i="1" s="1"/>
  <c r="U742" i="1" s="1"/>
  <c r="T741" i="1"/>
  <c r="U741" i="1" s="1"/>
  <c r="V741" i="1" s="1"/>
  <c r="X741" i="1" s="1"/>
  <c r="S741" i="1"/>
  <c r="R741" i="1"/>
  <c r="T740" i="1"/>
  <c r="U740" i="1" s="1"/>
  <c r="V740" i="1" s="1"/>
  <c r="X740" i="1" s="1"/>
  <c r="S740" i="1"/>
  <c r="R740" i="1"/>
  <c r="T739" i="1"/>
  <c r="U739" i="1" s="1"/>
  <c r="V739" i="1" s="1"/>
  <c r="X739" i="1" s="1"/>
  <c r="S739" i="1"/>
  <c r="R739" i="1"/>
  <c r="T738" i="1"/>
  <c r="U738" i="1" s="1"/>
  <c r="V738" i="1" s="1"/>
  <c r="X738" i="1" s="1"/>
  <c r="S738" i="1"/>
  <c r="R738" i="1"/>
  <c r="T737" i="1"/>
  <c r="U737" i="1" s="1"/>
  <c r="V737" i="1" s="1"/>
  <c r="X737" i="1" s="1"/>
  <c r="S737" i="1"/>
  <c r="R737" i="1"/>
  <c r="T736" i="1"/>
  <c r="U736" i="1" s="1"/>
  <c r="V736" i="1" s="1"/>
  <c r="X736" i="1" s="1"/>
  <c r="S736" i="1"/>
  <c r="R736" i="1"/>
  <c r="T735" i="1"/>
  <c r="U735" i="1" s="1"/>
  <c r="V735" i="1" s="1"/>
  <c r="X735" i="1" s="1"/>
  <c r="S735" i="1"/>
  <c r="R735" i="1"/>
  <c r="T734" i="1"/>
  <c r="U734" i="1" s="1"/>
  <c r="V734" i="1" s="1"/>
  <c r="X734" i="1" s="1"/>
  <c r="S734" i="1"/>
  <c r="R734" i="1"/>
  <c r="T733" i="1"/>
  <c r="U733" i="1" s="1"/>
  <c r="V733" i="1" s="1"/>
  <c r="X733" i="1" s="1"/>
  <c r="S733" i="1"/>
  <c r="R733" i="1"/>
  <c r="T732" i="1"/>
  <c r="U732" i="1" s="1"/>
  <c r="V732" i="1" s="1"/>
  <c r="X732" i="1" s="1"/>
  <c r="S732" i="1"/>
  <c r="R732" i="1"/>
  <c r="T731" i="1"/>
  <c r="U731" i="1" s="1"/>
  <c r="V731" i="1" s="1"/>
  <c r="X731" i="1" s="1"/>
  <c r="S731" i="1"/>
  <c r="R731" i="1"/>
  <c r="T730" i="1"/>
  <c r="U730" i="1" s="1"/>
  <c r="V730" i="1" s="1"/>
  <c r="X730" i="1" s="1"/>
  <c r="S730" i="1"/>
  <c r="R730" i="1"/>
  <c r="T729" i="1"/>
  <c r="U729" i="1" s="1"/>
  <c r="V729" i="1" s="1"/>
  <c r="X729" i="1" s="1"/>
  <c r="S729" i="1"/>
  <c r="R729" i="1"/>
  <c r="T728" i="1"/>
  <c r="U728" i="1" s="1"/>
  <c r="V728" i="1" s="1"/>
  <c r="X728" i="1" s="1"/>
  <c r="S728" i="1"/>
  <c r="R728" i="1"/>
  <c r="T727" i="1"/>
  <c r="U727" i="1" s="1"/>
  <c r="V727" i="1" s="1"/>
  <c r="X727" i="1" s="1"/>
  <c r="S727" i="1"/>
  <c r="R727" i="1"/>
  <c r="T726" i="1"/>
  <c r="U726" i="1" s="1"/>
  <c r="V726" i="1" s="1"/>
  <c r="X726" i="1" s="1"/>
  <c r="S726" i="1"/>
  <c r="R726" i="1"/>
  <c r="T725" i="1"/>
  <c r="U725" i="1" s="1"/>
  <c r="V725" i="1" s="1"/>
  <c r="X725" i="1" s="1"/>
  <c r="S725" i="1"/>
  <c r="R725" i="1"/>
  <c r="T724" i="1"/>
  <c r="U724" i="1" s="1"/>
  <c r="V724" i="1" s="1"/>
  <c r="X724" i="1" s="1"/>
  <c r="S724" i="1"/>
  <c r="R724" i="1"/>
  <c r="T723" i="1"/>
  <c r="U723" i="1" s="1"/>
  <c r="V723" i="1" s="1"/>
  <c r="X723" i="1" s="1"/>
  <c r="S723" i="1"/>
  <c r="R723" i="1"/>
  <c r="T722" i="1"/>
  <c r="U722" i="1" s="1"/>
  <c r="V722" i="1" s="1"/>
  <c r="X722" i="1" s="1"/>
  <c r="S722" i="1"/>
  <c r="R722" i="1"/>
  <c r="T721" i="1"/>
  <c r="U721" i="1" s="1"/>
  <c r="V721" i="1" s="1"/>
  <c r="X721" i="1" s="1"/>
  <c r="S721" i="1"/>
  <c r="R721" i="1"/>
  <c r="T720" i="1"/>
  <c r="U720" i="1" s="1"/>
  <c r="V720" i="1" s="1"/>
  <c r="X720" i="1" s="1"/>
  <c r="S720" i="1"/>
  <c r="R720" i="1"/>
  <c r="T719" i="1"/>
  <c r="U719" i="1" s="1"/>
  <c r="V719" i="1" s="1"/>
  <c r="X719" i="1" s="1"/>
  <c r="S719" i="1"/>
  <c r="R719" i="1"/>
  <c r="T718" i="1"/>
  <c r="U718" i="1" s="1"/>
  <c r="V718" i="1" s="1"/>
  <c r="X718" i="1" s="1"/>
  <c r="S718" i="1"/>
  <c r="R718" i="1"/>
  <c r="T717" i="1"/>
  <c r="U717" i="1" s="1"/>
  <c r="V717" i="1" s="1"/>
  <c r="X717" i="1" s="1"/>
  <c r="S717" i="1"/>
  <c r="R717" i="1"/>
  <c r="T716" i="1"/>
  <c r="U716" i="1" s="1"/>
  <c r="V716" i="1" s="1"/>
  <c r="X716" i="1" s="1"/>
  <c r="S716" i="1"/>
  <c r="R716" i="1"/>
  <c r="T715" i="1"/>
  <c r="U715" i="1" s="1"/>
  <c r="V715" i="1" s="1"/>
  <c r="X715" i="1" s="1"/>
  <c r="S715" i="1"/>
  <c r="R715" i="1"/>
  <c r="U714" i="1"/>
  <c r="V714" i="1" s="1"/>
  <c r="X714" i="1" s="1"/>
  <c r="S714" i="1"/>
  <c r="R714" i="1"/>
  <c r="T714" i="1" s="1"/>
  <c r="S713" i="1"/>
  <c r="R713" i="1"/>
  <c r="T713" i="1" s="1"/>
  <c r="U713" i="1" s="1"/>
  <c r="V713" i="1" s="1"/>
  <c r="X713" i="1" s="1"/>
  <c r="U712" i="1"/>
  <c r="V712" i="1" s="1"/>
  <c r="X712" i="1" s="1"/>
  <c r="T712" i="1"/>
  <c r="S712" i="1"/>
  <c r="R712" i="1"/>
  <c r="T711" i="1"/>
  <c r="U711" i="1" s="1"/>
  <c r="V711" i="1" s="1"/>
  <c r="X711" i="1" s="1"/>
  <c r="S711" i="1"/>
  <c r="R711" i="1"/>
  <c r="U710" i="1"/>
  <c r="V710" i="1" s="1"/>
  <c r="X710" i="1" s="1"/>
  <c r="S710" i="1"/>
  <c r="R710" i="1"/>
  <c r="T710" i="1" s="1"/>
  <c r="X709" i="1"/>
  <c r="S709" i="1"/>
  <c r="R709" i="1"/>
  <c r="T709" i="1" s="1"/>
  <c r="U709" i="1" s="1"/>
  <c r="V709" i="1" s="1"/>
  <c r="S708" i="1"/>
  <c r="T708" i="1" s="1"/>
  <c r="U708" i="1" s="1"/>
  <c r="V708" i="1" s="1"/>
  <c r="X708" i="1" s="1"/>
  <c r="R708" i="1"/>
  <c r="U707" i="1"/>
  <c r="V707" i="1" s="1"/>
  <c r="X707" i="1" s="1"/>
  <c r="S707" i="1"/>
  <c r="R707" i="1"/>
  <c r="T707" i="1" s="1"/>
  <c r="X706" i="1"/>
  <c r="S706" i="1"/>
  <c r="T706" i="1" s="1"/>
  <c r="U706" i="1" s="1"/>
  <c r="V706" i="1" s="1"/>
  <c r="R706" i="1"/>
  <c r="S705" i="1"/>
  <c r="R705" i="1"/>
  <c r="T705" i="1" s="1"/>
  <c r="U705" i="1" s="1"/>
  <c r="V705" i="1" s="1"/>
  <c r="X705" i="1" s="1"/>
  <c r="X704" i="1"/>
  <c r="S704" i="1"/>
  <c r="T704" i="1" s="1"/>
  <c r="U704" i="1" s="1"/>
  <c r="V704" i="1" s="1"/>
  <c r="R704" i="1"/>
  <c r="U703" i="1"/>
  <c r="V703" i="1" s="1"/>
  <c r="X703" i="1" s="1"/>
  <c r="S703" i="1"/>
  <c r="R703" i="1"/>
  <c r="T703" i="1" s="1"/>
  <c r="X702" i="1"/>
  <c r="S702" i="1"/>
  <c r="T702" i="1" s="1"/>
  <c r="U702" i="1" s="1"/>
  <c r="V702" i="1" s="1"/>
  <c r="R702" i="1"/>
  <c r="S701" i="1"/>
  <c r="R701" i="1"/>
  <c r="T701" i="1" s="1"/>
  <c r="U701" i="1" s="1"/>
  <c r="V701" i="1" s="1"/>
  <c r="X701" i="1" s="1"/>
  <c r="X700" i="1"/>
  <c r="S700" i="1"/>
  <c r="T700" i="1" s="1"/>
  <c r="U700" i="1" s="1"/>
  <c r="V700" i="1" s="1"/>
  <c r="R700" i="1"/>
  <c r="U699" i="1"/>
  <c r="V699" i="1" s="1"/>
  <c r="X699" i="1" s="1"/>
  <c r="S699" i="1"/>
  <c r="R699" i="1"/>
  <c r="T699" i="1" s="1"/>
  <c r="X698" i="1"/>
  <c r="S698" i="1"/>
  <c r="T698" i="1" s="1"/>
  <c r="U698" i="1" s="1"/>
  <c r="V698" i="1" s="1"/>
  <c r="R698" i="1"/>
  <c r="S697" i="1"/>
  <c r="R697" i="1"/>
  <c r="T697" i="1" s="1"/>
  <c r="U697" i="1" s="1"/>
  <c r="V697" i="1" s="1"/>
  <c r="X697" i="1" s="1"/>
  <c r="S696" i="1"/>
  <c r="T696" i="1" s="1"/>
  <c r="U696" i="1" s="1"/>
  <c r="V696" i="1" s="1"/>
  <c r="X696" i="1" s="1"/>
  <c r="R696" i="1"/>
  <c r="U695" i="1"/>
  <c r="V695" i="1" s="1"/>
  <c r="X695" i="1" s="1"/>
  <c r="S695" i="1"/>
  <c r="R695" i="1"/>
  <c r="T695" i="1" s="1"/>
  <c r="X694" i="1"/>
  <c r="S694" i="1"/>
  <c r="T694" i="1" s="1"/>
  <c r="U694" i="1" s="1"/>
  <c r="V694" i="1" s="1"/>
  <c r="R694" i="1"/>
  <c r="S693" i="1"/>
  <c r="R693" i="1"/>
  <c r="T693" i="1" s="1"/>
  <c r="U693" i="1" s="1"/>
  <c r="V693" i="1" s="1"/>
  <c r="X693" i="1" s="1"/>
  <c r="S692" i="1"/>
  <c r="T692" i="1" s="1"/>
  <c r="U692" i="1" s="1"/>
  <c r="V692" i="1" s="1"/>
  <c r="X692" i="1" s="1"/>
  <c r="R692" i="1"/>
  <c r="U691" i="1"/>
  <c r="V691" i="1" s="1"/>
  <c r="X691" i="1" s="1"/>
  <c r="S691" i="1"/>
  <c r="R691" i="1"/>
  <c r="T691" i="1" s="1"/>
  <c r="X690" i="1"/>
  <c r="S690" i="1"/>
  <c r="T690" i="1" s="1"/>
  <c r="U690" i="1" s="1"/>
  <c r="V690" i="1" s="1"/>
  <c r="R690" i="1"/>
  <c r="S689" i="1"/>
  <c r="R689" i="1"/>
  <c r="T689" i="1" s="1"/>
  <c r="U689" i="1" s="1"/>
  <c r="V689" i="1" s="1"/>
  <c r="X689" i="1" s="1"/>
  <c r="S688" i="1"/>
  <c r="T688" i="1" s="1"/>
  <c r="U688" i="1" s="1"/>
  <c r="V688" i="1" s="1"/>
  <c r="X688" i="1" s="1"/>
  <c r="R688" i="1"/>
  <c r="U687" i="1"/>
  <c r="V687" i="1" s="1"/>
  <c r="X687" i="1" s="1"/>
  <c r="S687" i="1"/>
  <c r="R687" i="1"/>
  <c r="T687" i="1" s="1"/>
  <c r="X686" i="1"/>
  <c r="S686" i="1"/>
  <c r="T686" i="1" s="1"/>
  <c r="U686" i="1" s="1"/>
  <c r="V686" i="1" s="1"/>
  <c r="R686" i="1"/>
  <c r="S685" i="1"/>
  <c r="R685" i="1"/>
  <c r="T685" i="1" s="1"/>
  <c r="U685" i="1" s="1"/>
  <c r="V685" i="1" s="1"/>
  <c r="X685" i="1" s="1"/>
  <c r="S684" i="1"/>
  <c r="T684" i="1" s="1"/>
  <c r="U684" i="1" s="1"/>
  <c r="V684" i="1" s="1"/>
  <c r="X684" i="1" s="1"/>
  <c r="R684" i="1"/>
  <c r="U683" i="1"/>
  <c r="V683" i="1" s="1"/>
  <c r="X683" i="1" s="1"/>
  <c r="S683" i="1"/>
  <c r="R683" i="1"/>
  <c r="T683" i="1" s="1"/>
  <c r="X682" i="1"/>
  <c r="S682" i="1"/>
  <c r="T682" i="1" s="1"/>
  <c r="U682" i="1" s="1"/>
  <c r="V682" i="1" s="1"/>
  <c r="R682" i="1"/>
  <c r="S681" i="1"/>
  <c r="R681" i="1"/>
  <c r="T681" i="1" s="1"/>
  <c r="U681" i="1" s="1"/>
  <c r="V681" i="1" s="1"/>
  <c r="X681" i="1" s="1"/>
  <c r="S680" i="1"/>
  <c r="T680" i="1" s="1"/>
  <c r="U680" i="1" s="1"/>
  <c r="V680" i="1" s="1"/>
  <c r="X680" i="1" s="1"/>
  <c r="R680" i="1"/>
  <c r="U679" i="1"/>
  <c r="V679" i="1" s="1"/>
  <c r="X679" i="1" s="1"/>
  <c r="S679" i="1"/>
  <c r="R679" i="1"/>
  <c r="T679" i="1" s="1"/>
  <c r="X678" i="1"/>
  <c r="S678" i="1"/>
  <c r="T678" i="1" s="1"/>
  <c r="U678" i="1" s="1"/>
  <c r="V678" i="1" s="1"/>
  <c r="R678" i="1"/>
  <c r="S677" i="1"/>
  <c r="R677" i="1"/>
  <c r="T677" i="1" s="1"/>
  <c r="U677" i="1" s="1"/>
  <c r="V677" i="1" s="1"/>
  <c r="X677" i="1" s="1"/>
  <c r="S676" i="1"/>
  <c r="T676" i="1" s="1"/>
  <c r="U676" i="1" s="1"/>
  <c r="V676" i="1" s="1"/>
  <c r="X676" i="1" s="1"/>
  <c r="R676" i="1"/>
  <c r="U675" i="1"/>
  <c r="V675" i="1" s="1"/>
  <c r="X675" i="1" s="1"/>
  <c r="S675" i="1"/>
  <c r="R675" i="1"/>
  <c r="T675" i="1" s="1"/>
  <c r="X674" i="1"/>
  <c r="S674" i="1"/>
  <c r="T674" i="1" s="1"/>
  <c r="U674" i="1" s="1"/>
  <c r="V674" i="1" s="1"/>
  <c r="R674" i="1"/>
  <c r="S673" i="1"/>
  <c r="R673" i="1"/>
  <c r="T673" i="1" s="1"/>
  <c r="U673" i="1" s="1"/>
  <c r="V673" i="1" s="1"/>
  <c r="X673" i="1" s="1"/>
  <c r="S672" i="1"/>
  <c r="T672" i="1" s="1"/>
  <c r="U672" i="1" s="1"/>
  <c r="V672" i="1" s="1"/>
  <c r="X672" i="1" s="1"/>
  <c r="R672" i="1"/>
  <c r="U671" i="1"/>
  <c r="V671" i="1" s="1"/>
  <c r="X671" i="1" s="1"/>
  <c r="S671" i="1"/>
  <c r="R671" i="1"/>
  <c r="T671" i="1" s="1"/>
  <c r="X670" i="1"/>
  <c r="S670" i="1"/>
  <c r="T670" i="1" s="1"/>
  <c r="U670" i="1" s="1"/>
  <c r="V670" i="1" s="1"/>
  <c r="R670" i="1"/>
  <c r="S669" i="1"/>
  <c r="R669" i="1"/>
  <c r="T669" i="1" s="1"/>
  <c r="U669" i="1" s="1"/>
  <c r="V669" i="1" s="1"/>
  <c r="X669" i="1" s="1"/>
  <c r="S668" i="1"/>
  <c r="T668" i="1" s="1"/>
  <c r="U668" i="1" s="1"/>
  <c r="V668" i="1" s="1"/>
  <c r="X668" i="1" s="1"/>
  <c r="R668" i="1"/>
  <c r="U667" i="1"/>
  <c r="V667" i="1" s="1"/>
  <c r="X667" i="1" s="1"/>
  <c r="S667" i="1"/>
  <c r="R667" i="1"/>
  <c r="T667" i="1" s="1"/>
  <c r="X666" i="1"/>
  <c r="S666" i="1"/>
  <c r="T666" i="1" s="1"/>
  <c r="U666" i="1" s="1"/>
  <c r="V666" i="1" s="1"/>
  <c r="R666" i="1"/>
  <c r="S665" i="1"/>
  <c r="R665" i="1"/>
  <c r="T665" i="1" s="1"/>
  <c r="U665" i="1" s="1"/>
  <c r="V665" i="1" s="1"/>
  <c r="X665" i="1" s="1"/>
  <c r="S664" i="1"/>
  <c r="T664" i="1" s="1"/>
  <c r="U664" i="1" s="1"/>
  <c r="V664" i="1" s="1"/>
  <c r="X664" i="1" s="1"/>
  <c r="R664" i="1"/>
  <c r="U663" i="1"/>
  <c r="V663" i="1" s="1"/>
  <c r="X663" i="1" s="1"/>
  <c r="S663" i="1"/>
  <c r="R663" i="1"/>
  <c r="T663" i="1" s="1"/>
  <c r="X662" i="1"/>
  <c r="S662" i="1"/>
  <c r="T662" i="1" s="1"/>
  <c r="U662" i="1" s="1"/>
  <c r="V662" i="1" s="1"/>
  <c r="R662" i="1"/>
  <c r="S661" i="1"/>
  <c r="R661" i="1"/>
  <c r="T661" i="1" s="1"/>
  <c r="U661" i="1" s="1"/>
  <c r="V661" i="1" s="1"/>
  <c r="X661" i="1" s="1"/>
  <c r="S660" i="1"/>
  <c r="T660" i="1" s="1"/>
  <c r="U660" i="1" s="1"/>
  <c r="V660" i="1" s="1"/>
  <c r="X660" i="1" s="1"/>
  <c r="R660" i="1"/>
  <c r="U659" i="1"/>
  <c r="V659" i="1" s="1"/>
  <c r="X659" i="1" s="1"/>
  <c r="S659" i="1"/>
  <c r="R659" i="1"/>
  <c r="T659" i="1" s="1"/>
  <c r="X658" i="1"/>
  <c r="S658" i="1"/>
  <c r="T658" i="1" s="1"/>
  <c r="U658" i="1" s="1"/>
  <c r="V658" i="1" s="1"/>
  <c r="R658" i="1"/>
  <c r="S657" i="1"/>
  <c r="R657" i="1"/>
  <c r="T657" i="1" s="1"/>
  <c r="U657" i="1" s="1"/>
  <c r="V657" i="1" s="1"/>
  <c r="X657" i="1" s="1"/>
  <c r="S656" i="1"/>
  <c r="T656" i="1" s="1"/>
  <c r="U656" i="1" s="1"/>
  <c r="V656" i="1" s="1"/>
  <c r="X656" i="1" s="1"/>
  <c r="R656" i="1"/>
  <c r="U655" i="1"/>
  <c r="V655" i="1" s="1"/>
  <c r="X655" i="1" s="1"/>
  <c r="S655" i="1"/>
  <c r="R655" i="1"/>
  <c r="T655" i="1" s="1"/>
  <c r="X654" i="1"/>
  <c r="S654" i="1"/>
  <c r="T654" i="1" s="1"/>
  <c r="U654" i="1" s="1"/>
  <c r="V654" i="1" s="1"/>
  <c r="R654" i="1"/>
  <c r="S653" i="1"/>
  <c r="R653" i="1"/>
  <c r="T653" i="1" s="1"/>
  <c r="U653" i="1" s="1"/>
  <c r="V653" i="1" s="1"/>
  <c r="X653" i="1" s="1"/>
  <c r="S652" i="1"/>
  <c r="T652" i="1" s="1"/>
  <c r="U652" i="1" s="1"/>
  <c r="V652" i="1" s="1"/>
  <c r="X652" i="1" s="1"/>
  <c r="R652" i="1"/>
  <c r="U651" i="1"/>
  <c r="V651" i="1" s="1"/>
  <c r="X651" i="1" s="1"/>
  <c r="S651" i="1"/>
  <c r="R651" i="1"/>
  <c r="T651" i="1" s="1"/>
  <c r="X650" i="1"/>
  <c r="S650" i="1"/>
  <c r="T650" i="1" s="1"/>
  <c r="U650" i="1" s="1"/>
  <c r="V650" i="1" s="1"/>
  <c r="R650" i="1"/>
  <c r="S649" i="1"/>
  <c r="R649" i="1"/>
  <c r="T649" i="1" s="1"/>
  <c r="U649" i="1" s="1"/>
  <c r="V649" i="1" s="1"/>
  <c r="X649" i="1" s="1"/>
  <c r="S648" i="1"/>
  <c r="T648" i="1" s="1"/>
  <c r="U648" i="1" s="1"/>
  <c r="V648" i="1" s="1"/>
  <c r="X648" i="1" s="1"/>
  <c r="R648" i="1"/>
  <c r="U647" i="1"/>
  <c r="V647" i="1" s="1"/>
  <c r="X647" i="1" s="1"/>
  <c r="S647" i="1"/>
  <c r="R647" i="1"/>
  <c r="T647" i="1" s="1"/>
  <c r="X646" i="1"/>
  <c r="S646" i="1"/>
  <c r="T646" i="1" s="1"/>
  <c r="U646" i="1" s="1"/>
  <c r="V646" i="1" s="1"/>
  <c r="R646" i="1"/>
  <c r="S645" i="1"/>
  <c r="R645" i="1"/>
  <c r="T645" i="1" s="1"/>
  <c r="U645" i="1" s="1"/>
  <c r="V645" i="1" s="1"/>
  <c r="X645" i="1" s="1"/>
  <c r="S644" i="1"/>
  <c r="T644" i="1" s="1"/>
  <c r="U644" i="1" s="1"/>
  <c r="V644" i="1" s="1"/>
  <c r="X644" i="1" s="1"/>
  <c r="R644" i="1"/>
  <c r="U643" i="1"/>
  <c r="V643" i="1" s="1"/>
  <c r="X643" i="1" s="1"/>
  <c r="S643" i="1"/>
  <c r="R643" i="1"/>
  <c r="T643" i="1" s="1"/>
  <c r="X642" i="1"/>
  <c r="S642" i="1"/>
  <c r="T642" i="1" s="1"/>
  <c r="U642" i="1" s="1"/>
  <c r="V642" i="1" s="1"/>
  <c r="R642" i="1"/>
  <c r="S641" i="1"/>
  <c r="R641" i="1"/>
  <c r="U640" i="1"/>
  <c r="V640" i="1" s="1"/>
  <c r="X640" i="1" s="1"/>
  <c r="T640" i="1"/>
  <c r="S640" i="1"/>
  <c r="R640" i="1"/>
  <c r="S639" i="1"/>
  <c r="R639" i="1"/>
  <c r="T639" i="1" s="1"/>
  <c r="U639" i="1" s="1"/>
  <c r="V639" i="1" s="1"/>
  <c r="X639" i="1" s="1"/>
  <c r="S638" i="1"/>
  <c r="T638" i="1" s="1"/>
  <c r="U638" i="1" s="1"/>
  <c r="V638" i="1" s="1"/>
  <c r="X638" i="1" s="1"/>
  <c r="R638" i="1"/>
  <c r="S637" i="1"/>
  <c r="R637" i="1"/>
  <c r="U636" i="1"/>
  <c r="V636" i="1" s="1"/>
  <c r="X636" i="1" s="1"/>
  <c r="T636" i="1"/>
  <c r="S636" i="1"/>
  <c r="R636" i="1"/>
  <c r="X635" i="1"/>
  <c r="S635" i="1"/>
  <c r="R635" i="1"/>
  <c r="T635" i="1" s="1"/>
  <c r="U635" i="1" s="1"/>
  <c r="V635" i="1" s="1"/>
  <c r="S634" i="1"/>
  <c r="T634" i="1" s="1"/>
  <c r="U634" i="1" s="1"/>
  <c r="V634" i="1" s="1"/>
  <c r="X634" i="1" s="1"/>
  <c r="R634" i="1"/>
  <c r="S633" i="1"/>
  <c r="R633" i="1"/>
  <c r="U632" i="1"/>
  <c r="V632" i="1" s="1"/>
  <c r="X632" i="1" s="1"/>
  <c r="T632" i="1"/>
  <c r="S632" i="1"/>
  <c r="R632" i="1"/>
  <c r="X631" i="1"/>
  <c r="S631" i="1"/>
  <c r="R631" i="1"/>
  <c r="T631" i="1" s="1"/>
  <c r="U631" i="1" s="1"/>
  <c r="V631" i="1" s="1"/>
  <c r="T630" i="1"/>
  <c r="U630" i="1" s="1"/>
  <c r="V630" i="1" s="1"/>
  <c r="X630" i="1" s="1"/>
  <c r="S630" i="1"/>
  <c r="R630" i="1"/>
  <c r="S629" i="1"/>
  <c r="R629" i="1"/>
  <c r="T629" i="1" s="1"/>
  <c r="U629" i="1" s="1"/>
  <c r="V629" i="1" s="1"/>
  <c r="X629" i="1" s="1"/>
  <c r="T628" i="1"/>
  <c r="U628" i="1" s="1"/>
  <c r="V628" i="1" s="1"/>
  <c r="X628" i="1" s="1"/>
  <c r="S628" i="1"/>
  <c r="R628" i="1"/>
  <c r="V627" i="1"/>
  <c r="X627" i="1" s="1"/>
  <c r="S627" i="1"/>
  <c r="R627" i="1"/>
  <c r="T627" i="1" s="1"/>
  <c r="U627" i="1" s="1"/>
  <c r="T626" i="1"/>
  <c r="U626" i="1" s="1"/>
  <c r="V626" i="1" s="1"/>
  <c r="X626" i="1" s="1"/>
  <c r="S626" i="1"/>
  <c r="R626" i="1"/>
  <c r="S625" i="1"/>
  <c r="R625" i="1"/>
  <c r="T625" i="1" s="1"/>
  <c r="U625" i="1" s="1"/>
  <c r="V625" i="1" s="1"/>
  <c r="X625" i="1" s="1"/>
  <c r="T624" i="1"/>
  <c r="U624" i="1" s="1"/>
  <c r="V624" i="1" s="1"/>
  <c r="X624" i="1" s="1"/>
  <c r="S624" i="1"/>
  <c r="R624" i="1"/>
  <c r="V623" i="1"/>
  <c r="X623" i="1" s="1"/>
  <c r="S623" i="1"/>
  <c r="R623" i="1"/>
  <c r="T623" i="1" s="1"/>
  <c r="U623" i="1" s="1"/>
  <c r="T622" i="1"/>
  <c r="U622" i="1" s="1"/>
  <c r="V622" i="1" s="1"/>
  <c r="X622" i="1" s="1"/>
  <c r="S622" i="1"/>
  <c r="R622" i="1"/>
  <c r="S621" i="1"/>
  <c r="R621" i="1"/>
  <c r="T621" i="1" s="1"/>
  <c r="U621" i="1" s="1"/>
  <c r="V621" i="1" s="1"/>
  <c r="X621" i="1" s="1"/>
  <c r="T620" i="1"/>
  <c r="U620" i="1" s="1"/>
  <c r="V620" i="1" s="1"/>
  <c r="X620" i="1" s="1"/>
  <c r="S620" i="1"/>
  <c r="R620" i="1"/>
  <c r="V619" i="1"/>
  <c r="X619" i="1" s="1"/>
  <c r="S619" i="1"/>
  <c r="R619" i="1"/>
  <c r="T619" i="1" s="1"/>
  <c r="U619" i="1" s="1"/>
  <c r="T618" i="1"/>
  <c r="U618" i="1" s="1"/>
  <c r="V618" i="1" s="1"/>
  <c r="X618" i="1" s="1"/>
  <c r="S618" i="1"/>
  <c r="R618" i="1"/>
  <c r="S617" i="1"/>
  <c r="R617" i="1"/>
  <c r="T617" i="1" s="1"/>
  <c r="U617" i="1" s="1"/>
  <c r="V617" i="1" s="1"/>
  <c r="X617" i="1" s="1"/>
  <c r="T616" i="1"/>
  <c r="U616" i="1" s="1"/>
  <c r="V616" i="1" s="1"/>
  <c r="X616" i="1" s="1"/>
  <c r="S616" i="1"/>
  <c r="R616" i="1"/>
  <c r="V615" i="1"/>
  <c r="X615" i="1" s="1"/>
  <c r="S615" i="1"/>
  <c r="R615" i="1"/>
  <c r="T615" i="1" s="1"/>
  <c r="U615" i="1" s="1"/>
  <c r="T614" i="1"/>
  <c r="U614" i="1" s="1"/>
  <c r="V614" i="1" s="1"/>
  <c r="X614" i="1" s="1"/>
  <c r="S614" i="1"/>
  <c r="R614" i="1"/>
  <c r="S613" i="1"/>
  <c r="R613" i="1"/>
  <c r="T613" i="1" s="1"/>
  <c r="U613" i="1" s="1"/>
  <c r="V613" i="1" s="1"/>
  <c r="X613" i="1" s="1"/>
  <c r="T612" i="1"/>
  <c r="U612" i="1" s="1"/>
  <c r="V612" i="1" s="1"/>
  <c r="X612" i="1" s="1"/>
  <c r="S612" i="1"/>
  <c r="R612" i="1"/>
  <c r="V611" i="1"/>
  <c r="X611" i="1" s="1"/>
  <c r="S611" i="1"/>
  <c r="R611" i="1"/>
  <c r="T611" i="1" s="1"/>
  <c r="U611" i="1" s="1"/>
  <c r="T610" i="1"/>
  <c r="U610" i="1" s="1"/>
  <c r="V610" i="1" s="1"/>
  <c r="X610" i="1" s="1"/>
  <c r="S610" i="1"/>
  <c r="R610" i="1"/>
  <c r="S609" i="1"/>
  <c r="R609" i="1"/>
  <c r="T609" i="1" s="1"/>
  <c r="U609" i="1" s="1"/>
  <c r="V609" i="1" s="1"/>
  <c r="X609" i="1" s="1"/>
  <c r="T608" i="1"/>
  <c r="U608" i="1" s="1"/>
  <c r="V608" i="1" s="1"/>
  <c r="X608" i="1" s="1"/>
  <c r="S608" i="1"/>
  <c r="R608" i="1"/>
  <c r="V607" i="1"/>
  <c r="X607" i="1" s="1"/>
  <c r="S607" i="1"/>
  <c r="R607" i="1"/>
  <c r="T607" i="1" s="1"/>
  <c r="U607" i="1" s="1"/>
  <c r="T606" i="1"/>
  <c r="U606" i="1" s="1"/>
  <c r="V606" i="1" s="1"/>
  <c r="X606" i="1" s="1"/>
  <c r="S606" i="1"/>
  <c r="R606" i="1"/>
  <c r="S605" i="1"/>
  <c r="R605" i="1"/>
  <c r="T605" i="1" s="1"/>
  <c r="U605" i="1" s="1"/>
  <c r="V605" i="1" s="1"/>
  <c r="X605" i="1" s="1"/>
  <c r="T604" i="1"/>
  <c r="U604" i="1" s="1"/>
  <c r="V604" i="1" s="1"/>
  <c r="X604" i="1" s="1"/>
  <c r="S604" i="1"/>
  <c r="R604" i="1"/>
  <c r="V603" i="1"/>
  <c r="X603" i="1" s="1"/>
  <c r="S603" i="1"/>
  <c r="R603" i="1"/>
  <c r="T603" i="1" s="1"/>
  <c r="U603" i="1" s="1"/>
  <c r="T602" i="1"/>
  <c r="U602" i="1" s="1"/>
  <c r="V602" i="1" s="1"/>
  <c r="X602" i="1" s="1"/>
  <c r="S602" i="1"/>
  <c r="R602" i="1"/>
  <c r="S601" i="1"/>
  <c r="R601" i="1"/>
  <c r="T601" i="1" s="1"/>
  <c r="U601" i="1" s="1"/>
  <c r="V601" i="1" s="1"/>
  <c r="X601" i="1" s="1"/>
  <c r="T600" i="1"/>
  <c r="U600" i="1" s="1"/>
  <c r="V600" i="1" s="1"/>
  <c r="X600" i="1" s="1"/>
  <c r="S600" i="1"/>
  <c r="R600" i="1"/>
  <c r="V599" i="1"/>
  <c r="X599" i="1" s="1"/>
  <c r="S599" i="1"/>
  <c r="R599" i="1"/>
  <c r="T599" i="1" s="1"/>
  <c r="U599" i="1" s="1"/>
  <c r="T598" i="1"/>
  <c r="U598" i="1" s="1"/>
  <c r="V598" i="1" s="1"/>
  <c r="X598" i="1" s="1"/>
  <c r="S598" i="1"/>
  <c r="R598" i="1"/>
  <c r="S597" i="1"/>
  <c r="R597" i="1"/>
  <c r="T597" i="1" s="1"/>
  <c r="U597" i="1" s="1"/>
  <c r="V597" i="1" s="1"/>
  <c r="X597" i="1" s="1"/>
  <c r="T596" i="1"/>
  <c r="U596" i="1" s="1"/>
  <c r="V596" i="1" s="1"/>
  <c r="X596" i="1" s="1"/>
  <c r="S596" i="1"/>
  <c r="R596" i="1"/>
  <c r="V595" i="1"/>
  <c r="X595" i="1" s="1"/>
  <c r="S595" i="1"/>
  <c r="R595" i="1"/>
  <c r="T595" i="1" s="1"/>
  <c r="U595" i="1" s="1"/>
  <c r="T594" i="1"/>
  <c r="U594" i="1" s="1"/>
  <c r="V594" i="1" s="1"/>
  <c r="X594" i="1" s="1"/>
  <c r="S594" i="1"/>
  <c r="R594" i="1"/>
  <c r="S593" i="1"/>
  <c r="R593" i="1"/>
  <c r="T593" i="1" s="1"/>
  <c r="U593" i="1" s="1"/>
  <c r="V593" i="1" s="1"/>
  <c r="X593" i="1" s="1"/>
  <c r="T592" i="1"/>
  <c r="U592" i="1" s="1"/>
  <c r="V592" i="1" s="1"/>
  <c r="X592" i="1" s="1"/>
  <c r="S592" i="1"/>
  <c r="R592" i="1"/>
  <c r="V591" i="1"/>
  <c r="X591" i="1" s="1"/>
  <c r="S591" i="1"/>
  <c r="R591" i="1"/>
  <c r="T591" i="1" s="1"/>
  <c r="U591" i="1" s="1"/>
  <c r="T590" i="1"/>
  <c r="U590" i="1" s="1"/>
  <c r="V590" i="1" s="1"/>
  <c r="X590" i="1" s="1"/>
  <c r="S590" i="1"/>
  <c r="R590" i="1"/>
  <c r="S589" i="1"/>
  <c r="R589" i="1"/>
  <c r="T589" i="1" s="1"/>
  <c r="U589" i="1" s="1"/>
  <c r="V589" i="1" s="1"/>
  <c r="X589" i="1" s="1"/>
  <c r="T588" i="1"/>
  <c r="U588" i="1" s="1"/>
  <c r="V588" i="1" s="1"/>
  <c r="X588" i="1" s="1"/>
  <c r="S588" i="1"/>
  <c r="R588" i="1"/>
  <c r="V587" i="1"/>
  <c r="X587" i="1" s="1"/>
  <c r="S587" i="1"/>
  <c r="R587" i="1"/>
  <c r="T587" i="1" s="1"/>
  <c r="U587" i="1" s="1"/>
  <c r="T586" i="1"/>
  <c r="U586" i="1" s="1"/>
  <c r="V586" i="1" s="1"/>
  <c r="X586" i="1" s="1"/>
  <c r="S586" i="1"/>
  <c r="R586" i="1"/>
  <c r="S585" i="1"/>
  <c r="R585" i="1"/>
  <c r="T585" i="1" s="1"/>
  <c r="U585" i="1" s="1"/>
  <c r="V585" i="1" s="1"/>
  <c r="X585" i="1" s="1"/>
  <c r="T584" i="1"/>
  <c r="U584" i="1" s="1"/>
  <c r="V584" i="1" s="1"/>
  <c r="X584" i="1" s="1"/>
  <c r="S584" i="1"/>
  <c r="R584" i="1"/>
  <c r="V583" i="1"/>
  <c r="X583" i="1" s="1"/>
  <c r="S583" i="1"/>
  <c r="R583" i="1"/>
  <c r="T583" i="1" s="1"/>
  <c r="U583" i="1" s="1"/>
  <c r="T582" i="1"/>
  <c r="U582" i="1" s="1"/>
  <c r="V582" i="1" s="1"/>
  <c r="X582" i="1" s="1"/>
  <c r="S582" i="1"/>
  <c r="R582" i="1"/>
  <c r="S581" i="1"/>
  <c r="R581" i="1"/>
  <c r="T581" i="1" s="1"/>
  <c r="U581" i="1" s="1"/>
  <c r="V581" i="1" s="1"/>
  <c r="X581" i="1" s="1"/>
  <c r="T580" i="1"/>
  <c r="U580" i="1" s="1"/>
  <c r="V580" i="1" s="1"/>
  <c r="X580" i="1" s="1"/>
  <c r="S580" i="1"/>
  <c r="R580" i="1"/>
  <c r="V579" i="1"/>
  <c r="X579" i="1" s="1"/>
  <c r="S579" i="1"/>
  <c r="R579" i="1"/>
  <c r="T579" i="1" s="1"/>
  <c r="U579" i="1" s="1"/>
  <c r="T578" i="1"/>
  <c r="U578" i="1" s="1"/>
  <c r="V578" i="1" s="1"/>
  <c r="X578" i="1" s="1"/>
  <c r="S578" i="1"/>
  <c r="R578" i="1"/>
  <c r="S577" i="1"/>
  <c r="R577" i="1"/>
  <c r="T577" i="1" s="1"/>
  <c r="U577" i="1" s="1"/>
  <c r="V577" i="1" s="1"/>
  <c r="X577" i="1" s="1"/>
  <c r="T576" i="1"/>
  <c r="U576" i="1" s="1"/>
  <c r="V576" i="1" s="1"/>
  <c r="X576" i="1" s="1"/>
  <c r="S576" i="1"/>
  <c r="R576" i="1"/>
  <c r="V575" i="1"/>
  <c r="X575" i="1" s="1"/>
  <c r="S575" i="1"/>
  <c r="R575" i="1"/>
  <c r="T575" i="1" s="1"/>
  <c r="U575" i="1" s="1"/>
  <c r="T574" i="1"/>
  <c r="U574" i="1" s="1"/>
  <c r="V574" i="1" s="1"/>
  <c r="X574" i="1" s="1"/>
  <c r="S574" i="1"/>
  <c r="R574" i="1"/>
  <c r="S573" i="1"/>
  <c r="R573" i="1"/>
  <c r="T573" i="1" s="1"/>
  <c r="U573" i="1" s="1"/>
  <c r="V573" i="1" s="1"/>
  <c r="X573" i="1" s="1"/>
  <c r="T572" i="1"/>
  <c r="U572" i="1" s="1"/>
  <c r="V572" i="1" s="1"/>
  <c r="X572" i="1" s="1"/>
  <c r="S572" i="1"/>
  <c r="R572" i="1"/>
  <c r="V571" i="1"/>
  <c r="X571" i="1" s="1"/>
  <c r="S571" i="1"/>
  <c r="R571" i="1"/>
  <c r="T571" i="1" s="1"/>
  <c r="U571" i="1" s="1"/>
  <c r="T570" i="1"/>
  <c r="U570" i="1" s="1"/>
  <c r="V570" i="1" s="1"/>
  <c r="X570" i="1" s="1"/>
  <c r="S570" i="1"/>
  <c r="R570" i="1"/>
  <c r="S569" i="1"/>
  <c r="R569" i="1"/>
  <c r="T569" i="1" s="1"/>
  <c r="U569" i="1" s="1"/>
  <c r="V569" i="1" s="1"/>
  <c r="X569" i="1" s="1"/>
  <c r="T568" i="1"/>
  <c r="U568" i="1" s="1"/>
  <c r="V568" i="1" s="1"/>
  <c r="X568" i="1" s="1"/>
  <c r="S568" i="1"/>
  <c r="R568" i="1"/>
  <c r="V567" i="1"/>
  <c r="X567" i="1" s="1"/>
  <c r="S567" i="1"/>
  <c r="R567" i="1"/>
  <c r="T567" i="1" s="1"/>
  <c r="U567" i="1" s="1"/>
  <c r="T566" i="1"/>
  <c r="U566" i="1" s="1"/>
  <c r="V566" i="1" s="1"/>
  <c r="X566" i="1" s="1"/>
  <c r="S566" i="1"/>
  <c r="R566" i="1"/>
  <c r="S565" i="1"/>
  <c r="R565" i="1"/>
  <c r="T565" i="1" s="1"/>
  <c r="U565" i="1" s="1"/>
  <c r="V565" i="1" s="1"/>
  <c r="X565" i="1" s="1"/>
  <c r="T564" i="1"/>
  <c r="U564" i="1" s="1"/>
  <c r="V564" i="1" s="1"/>
  <c r="X564" i="1" s="1"/>
  <c r="S564" i="1"/>
  <c r="R564" i="1"/>
  <c r="V563" i="1"/>
  <c r="X563" i="1" s="1"/>
  <c r="S563" i="1"/>
  <c r="R563" i="1"/>
  <c r="T563" i="1" s="1"/>
  <c r="U563" i="1" s="1"/>
  <c r="T562" i="1"/>
  <c r="U562" i="1" s="1"/>
  <c r="V562" i="1" s="1"/>
  <c r="X562" i="1" s="1"/>
  <c r="S562" i="1"/>
  <c r="R562" i="1"/>
  <c r="S561" i="1"/>
  <c r="R561" i="1"/>
  <c r="T561" i="1" s="1"/>
  <c r="U561" i="1" s="1"/>
  <c r="V561" i="1" s="1"/>
  <c r="X561" i="1" s="1"/>
  <c r="T560" i="1"/>
  <c r="U560" i="1" s="1"/>
  <c r="V560" i="1" s="1"/>
  <c r="X560" i="1" s="1"/>
  <c r="S560" i="1"/>
  <c r="R560" i="1"/>
  <c r="R559" i="1"/>
  <c r="T559" i="1" s="1"/>
  <c r="U559" i="1" s="1"/>
  <c r="V559" i="1" s="1"/>
  <c r="X559" i="1" s="1"/>
  <c r="T558" i="1"/>
  <c r="U558" i="1" s="1"/>
  <c r="V558" i="1" s="1"/>
  <c r="X558" i="1" s="1"/>
  <c r="S558" i="1"/>
  <c r="S559" i="1" s="1"/>
  <c r="R558" i="1"/>
  <c r="R557" i="1"/>
  <c r="T556" i="1"/>
  <c r="U556" i="1" s="1"/>
  <c r="V556" i="1" s="1"/>
  <c r="X556" i="1" s="1"/>
  <c r="S556" i="1"/>
  <c r="S557" i="1" s="1"/>
  <c r="R556" i="1"/>
  <c r="S555" i="1"/>
  <c r="R555" i="1"/>
  <c r="T555" i="1" s="1"/>
  <c r="U555" i="1" s="1"/>
  <c r="V555" i="1" s="1"/>
  <c r="X555" i="1" s="1"/>
  <c r="T554" i="1"/>
  <c r="U554" i="1" s="1"/>
  <c r="V554" i="1" s="1"/>
  <c r="X554" i="1" s="1"/>
  <c r="S554" i="1"/>
  <c r="R554" i="1"/>
  <c r="V553" i="1"/>
  <c r="X553" i="1" s="1"/>
  <c r="S553" i="1"/>
  <c r="R553" i="1"/>
  <c r="T553" i="1" s="1"/>
  <c r="U553" i="1" s="1"/>
  <c r="T552" i="1"/>
  <c r="U552" i="1" s="1"/>
  <c r="V552" i="1" s="1"/>
  <c r="X552" i="1" s="1"/>
  <c r="S552" i="1"/>
  <c r="R552" i="1"/>
  <c r="S551" i="1"/>
  <c r="R551" i="1"/>
  <c r="T551" i="1" s="1"/>
  <c r="U551" i="1" s="1"/>
  <c r="V551" i="1" s="1"/>
  <c r="X551" i="1" s="1"/>
  <c r="T550" i="1"/>
  <c r="U550" i="1" s="1"/>
  <c r="V550" i="1" s="1"/>
  <c r="X550" i="1" s="1"/>
  <c r="S550" i="1"/>
  <c r="R550" i="1"/>
  <c r="V549" i="1"/>
  <c r="X549" i="1" s="1"/>
  <c r="S549" i="1"/>
  <c r="R549" i="1"/>
  <c r="T549" i="1" s="1"/>
  <c r="U549" i="1" s="1"/>
  <c r="T548" i="1"/>
  <c r="U548" i="1" s="1"/>
  <c r="V548" i="1" s="1"/>
  <c r="X548" i="1" s="1"/>
  <c r="S548" i="1"/>
  <c r="R548" i="1"/>
  <c r="S547" i="1"/>
  <c r="R547" i="1"/>
  <c r="T547" i="1" s="1"/>
  <c r="U547" i="1" s="1"/>
  <c r="V547" i="1" s="1"/>
  <c r="X547" i="1" s="1"/>
  <c r="T546" i="1"/>
  <c r="U546" i="1" s="1"/>
  <c r="V546" i="1" s="1"/>
  <c r="X546" i="1" s="1"/>
  <c r="S546" i="1"/>
  <c r="R546" i="1"/>
  <c r="V545" i="1"/>
  <c r="X545" i="1" s="1"/>
  <c r="S545" i="1"/>
  <c r="R545" i="1"/>
  <c r="T545" i="1" s="1"/>
  <c r="U545" i="1" s="1"/>
  <c r="T544" i="1"/>
  <c r="U544" i="1" s="1"/>
  <c r="V544" i="1" s="1"/>
  <c r="X544" i="1" s="1"/>
  <c r="S544" i="1"/>
  <c r="R544" i="1"/>
  <c r="S543" i="1"/>
  <c r="R543" i="1"/>
  <c r="T543" i="1" s="1"/>
  <c r="U543" i="1" s="1"/>
  <c r="V543" i="1" s="1"/>
  <c r="X543" i="1" s="1"/>
  <c r="T542" i="1"/>
  <c r="U542" i="1" s="1"/>
  <c r="V542" i="1" s="1"/>
  <c r="X542" i="1" s="1"/>
  <c r="S542" i="1"/>
  <c r="R542" i="1"/>
  <c r="V541" i="1"/>
  <c r="X541" i="1" s="1"/>
  <c r="S541" i="1"/>
  <c r="R541" i="1"/>
  <c r="T541" i="1" s="1"/>
  <c r="U541" i="1" s="1"/>
  <c r="T540" i="1"/>
  <c r="U540" i="1" s="1"/>
  <c r="V540" i="1" s="1"/>
  <c r="X540" i="1" s="1"/>
  <c r="S540" i="1"/>
  <c r="R540" i="1"/>
  <c r="S539" i="1"/>
  <c r="R539" i="1"/>
  <c r="T539" i="1" s="1"/>
  <c r="U539" i="1" s="1"/>
  <c r="V539" i="1" s="1"/>
  <c r="X539" i="1" s="1"/>
  <c r="T538" i="1"/>
  <c r="U538" i="1" s="1"/>
  <c r="V538" i="1" s="1"/>
  <c r="X538" i="1" s="1"/>
  <c r="S538" i="1"/>
  <c r="R538" i="1"/>
  <c r="V537" i="1"/>
  <c r="X537" i="1" s="1"/>
  <c r="S537" i="1"/>
  <c r="R537" i="1"/>
  <c r="T537" i="1" s="1"/>
  <c r="U537" i="1" s="1"/>
  <c r="T536" i="1"/>
  <c r="U536" i="1" s="1"/>
  <c r="V536" i="1" s="1"/>
  <c r="X536" i="1" s="1"/>
  <c r="S536" i="1"/>
  <c r="R536" i="1"/>
  <c r="S535" i="1"/>
  <c r="R535" i="1"/>
  <c r="T535" i="1" s="1"/>
  <c r="U535" i="1" s="1"/>
  <c r="V535" i="1" s="1"/>
  <c r="X535" i="1" s="1"/>
  <c r="T534" i="1"/>
  <c r="U534" i="1" s="1"/>
  <c r="V534" i="1" s="1"/>
  <c r="X534" i="1" s="1"/>
  <c r="S534" i="1"/>
  <c r="R534" i="1"/>
  <c r="V533" i="1"/>
  <c r="X533" i="1" s="1"/>
  <c r="S533" i="1"/>
  <c r="R533" i="1"/>
  <c r="T533" i="1" s="1"/>
  <c r="U533" i="1" s="1"/>
  <c r="T532" i="1"/>
  <c r="U532" i="1" s="1"/>
  <c r="V532" i="1" s="1"/>
  <c r="X532" i="1" s="1"/>
  <c r="S532" i="1"/>
  <c r="R532" i="1"/>
  <c r="S531" i="1"/>
  <c r="R531" i="1"/>
  <c r="T531" i="1" s="1"/>
  <c r="U531" i="1" s="1"/>
  <c r="V531" i="1" s="1"/>
  <c r="X531" i="1" s="1"/>
  <c r="T530" i="1"/>
  <c r="U530" i="1" s="1"/>
  <c r="V530" i="1" s="1"/>
  <c r="X530" i="1" s="1"/>
  <c r="S530" i="1"/>
  <c r="R530" i="1"/>
  <c r="V529" i="1"/>
  <c r="X529" i="1" s="1"/>
  <c r="S529" i="1"/>
  <c r="R529" i="1"/>
  <c r="T529" i="1" s="1"/>
  <c r="U529" i="1" s="1"/>
  <c r="T528" i="1"/>
  <c r="U528" i="1" s="1"/>
  <c r="V528" i="1" s="1"/>
  <c r="X528" i="1" s="1"/>
  <c r="S528" i="1"/>
  <c r="R528" i="1"/>
  <c r="S527" i="1"/>
  <c r="R527" i="1"/>
  <c r="T527" i="1" s="1"/>
  <c r="U527" i="1" s="1"/>
  <c r="V527" i="1" s="1"/>
  <c r="X527" i="1" s="1"/>
  <c r="T526" i="1"/>
  <c r="U526" i="1" s="1"/>
  <c r="V526" i="1" s="1"/>
  <c r="X526" i="1" s="1"/>
  <c r="S526" i="1"/>
  <c r="R526" i="1"/>
  <c r="V525" i="1"/>
  <c r="X525" i="1" s="1"/>
  <c r="S525" i="1"/>
  <c r="R525" i="1"/>
  <c r="T525" i="1" s="1"/>
  <c r="U525" i="1" s="1"/>
  <c r="T524" i="1"/>
  <c r="U524" i="1" s="1"/>
  <c r="V524" i="1" s="1"/>
  <c r="X524" i="1" s="1"/>
  <c r="S524" i="1"/>
  <c r="R524" i="1"/>
  <c r="S523" i="1"/>
  <c r="R523" i="1"/>
  <c r="T523" i="1" s="1"/>
  <c r="U523" i="1" s="1"/>
  <c r="V523" i="1" s="1"/>
  <c r="X523" i="1" s="1"/>
  <c r="T522" i="1"/>
  <c r="U522" i="1" s="1"/>
  <c r="V522" i="1" s="1"/>
  <c r="X522" i="1" s="1"/>
  <c r="S522" i="1"/>
  <c r="R522" i="1"/>
  <c r="V521" i="1"/>
  <c r="X521" i="1" s="1"/>
  <c r="S521" i="1"/>
  <c r="R521" i="1"/>
  <c r="T521" i="1" s="1"/>
  <c r="U521" i="1" s="1"/>
  <c r="S520" i="1"/>
  <c r="S519" i="1"/>
  <c r="R519" i="1"/>
  <c r="S518" i="1"/>
  <c r="S517" i="1"/>
  <c r="R517" i="1"/>
  <c r="S516" i="1"/>
  <c r="T516" i="1" s="1"/>
  <c r="U516" i="1" s="1"/>
  <c r="V516" i="1" s="1"/>
  <c r="X516" i="1" s="1"/>
  <c r="R516" i="1"/>
  <c r="S515" i="1"/>
  <c r="R515" i="1"/>
  <c r="T515" i="1" s="1"/>
  <c r="U515" i="1" s="1"/>
  <c r="V515" i="1" s="1"/>
  <c r="X515" i="1" s="1"/>
  <c r="S514" i="1"/>
  <c r="T514" i="1" s="1"/>
  <c r="U514" i="1" s="1"/>
  <c r="V514" i="1" s="1"/>
  <c r="X514" i="1" s="1"/>
  <c r="R514" i="1"/>
  <c r="S513" i="1"/>
  <c r="R513" i="1"/>
  <c r="T513" i="1" s="1"/>
  <c r="U513" i="1" s="1"/>
  <c r="V513" i="1" s="1"/>
  <c r="X513" i="1" s="1"/>
  <c r="S512" i="1"/>
  <c r="T512" i="1" s="1"/>
  <c r="U512" i="1" s="1"/>
  <c r="V512" i="1" s="1"/>
  <c r="X512" i="1" s="1"/>
  <c r="R512" i="1"/>
  <c r="S511" i="1"/>
  <c r="R511" i="1"/>
  <c r="T511" i="1" s="1"/>
  <c r="U511" i="1" s="1"/>
  <c r="V511" i="1" s="1"/>
  <c r="X511" i="1" s="1"/>
  <c r="S510" i="1"/>
  <c r="T510" i="1" s="1"/>
  <c r="U510" i="1" s="1"/>
  <c r="V510" i="1" s="1"/>
  <c r="X510" i="1" s="1"/>
  <c r="R510" i="1"/>
  <c r="S509" i="1"/>
  <c r="R509" i="1"/>
  <c r="T509" i="1" s="1"/>
  <c r="U509" i="1" s="1"/>
  <c r="V509" i="1" s="1"/>
  <c r="X509" i="1" s="1"/>
  <c r="S508" i="1"/>
  <c r="T508" i="1" s="1"/>
  <c r="U508" i="1" s="1"/>
  <c r="V508" i="1" s="1"/>
  <c r="X508" i="1" s="1"/>
  <c r="R508" i="1"/>
  <c r="S507" i="1"/>
  <c r="R507" i="1"/>
  <c r="T507" i="1" s="1"/>
  <c r="U507" i="1" s="1"/>
  <c r="V507" i="1" s="1"/>
  <c r="X507" i="1" s="1"/>
  <c r="S506" i="1"/>
  <c r="T506" i="1" s="1"/>
  <c r="U506" i="1" s="1"/>
  <c r="V506" i="1" s="1"/>
  <c r="X506" i="1" s="1"/>
  <c r="R506" i="1"/>
  <c r="S505" i="1"/>
  <c r="R505" i="1"/>
  <c r="T505" i="1" s="1"/>
  <c r="U505" i="1" s="1"/>
  <c r="V505" i="1" s="1"/>
  <c r="X505" i="1" s="1"/>
  <c r="S504" i="1"/>
  <c r="T504" i="1" s="1"/>
  <c r="U504" i="1" s="1"/>
  <c r="V504" i="1" s="1"/>
  <c r="X504" i="1" s="1"/>
  <c r="R504" i="1"/>
  <c r="S503" i="1"/>
  <c r="R503" i="1"/>
  <c r="T503" i="1" s="1"/>
  <c r="U503" i="1" s="1"/>
  <c r="V503" i="1" s="1"/>
  <c r="X503" i="1" s="1"/>
  <c r="S502" i="1"/>
  <c r="T502" i="1" s="1"/>
  <c r="U502" i="1" s="1"/>
  <c r="V502" i="1" s="1"/>
  <c r="X502" i="1" s="1"/>
  <c r="R502" i="1"/>
  <c r="S501" i="1"/>
  <c r="R501" i="1"/>
  <c r="T501" i="1" s="1"/>
  <c r="U501" i="1" s="1"/>
  <c r="V501" i="1" s="1"/>
  <c r="X501" i="1" s="1"/>
  <c r="S500" i="1"/>
  <c r="T500" i="1" s="1"/>
  <c r="U500" i="1" s="1"/>
  <c r="V500" i="1" s="1"/>
  <c r="X500" i="1" s="1"/>
  <c r="R500" i="1"/>
  <c r="S499" i="1"/>
  <c r="R499" i="1"/>
  <c r="T499" i="1" s="1"/>
  <c r="U499" i="1" s="1"/>
  <c r="V499" i="1" s="1"/>
  <c r="X499" i="1" s="1"/>
  <c r="S498" i="1"/>
  <c r="T498" i="1" s="1"/>
  <c r="U498" i="1" s="1"/>
  <c r="V498" i="1" s="1"/>
  <c r="X498" i="1" s="1"/>
  <c r="R498" i="1"/>
  <c r="S497" i="1"/>
  <c r="R497" i="1"/>
  <c r="T497" i="1" s="1"/>
  <c r="U497" i="1" s="1"/>
  <c r="V497" i="1" s="1"/>
  <c r="X497" i="1" s="1"/>
  <c r="S496" i="1"/>
  <c r="T496" i="1" s="1"/>
  <c r="U496" i="1" s="1"/>
  <c r="V496" i="1" s="1"/>
  <c r="X496" i="1" s="1"/>
  <c r="R496" i="1"/>
  <c r="S495" i="1"/>
  <c r="R495" i="1"/>
  <c r="T495" i="1" s="1"/>
  <c r="U495" i="1" s="1"/>
  <c r="V495" i="1" s="1"/>
  <c r="X495" i="1" s="1"/>
  <c r="S494" i="1"/>
  <c r="T494" i="1" s="1"/>
  <c r="U494" i="1" s="1"/>
  <c r="V494" i="1" s="1"/>
  <c r="X494" i="1" s="1"/>
  <c r="R494" i="1"/>
  <c r="R493" i="1"/>
  <c r="T493" i="1" s="1"/>
  <c r="U493" i="1" s="1"/>
  <c r="V493" i="1" s="1"/>
  <c r="X493" i="1" s="1"/>
  <c r="X492" i="1"/>
  <c r="T492" i="1"/>
  <c r="U492" i="1" s="1"/>
  <c r="V492" i="1" s="1"/>
  <c r="S492" i="1"/>
  <c r="S493" i="1" s="1"/>
  <c r="R492" i="1"/>
  <c r="R490" i="1"/>
  <c r="S489" i="1"/>
  <c r="R489" i="1"/>
  <c r="R491" i="1" s="1"/>
  <c r="S488" i="1"/>
  <c r="R488" i="1"/>
  <c r="T488" i="1" s="1"/>
  <c r="U488" i="1" s="1"/>
  <c r="V488" i="1" s="1"/>
  <c r="X488" i="1" s="1"/>
  <c r="X487" i="1"/>
  <c r="S487" i="1"/>
  <c r="T487" i="1" s="1"/>
  <c r="U487" i="1" s="1"/>
  <c r="V487" i="1" s="1"/>
  <c r="R487" i="1"/>
  <c r="U486" i="1"/>
  <c r="V486" i="1" s="1"/>
  <c r="X486" i="1" s="1"/>
  <c r="S486" i="1"/>
  <c r="R486" i="1"/>
  <c r="T486" i="1" s="1"/>
  <c r="S485" i="1"/>
  <c r="T485" i="1" s="1"/>
  <c r="U485" i="1" s="1"/>
  <c r="V485" i="1" s="1"/>
  <c r="X485" i="1" s="1"/>
  <c r="R485" i="1"/>
  <c r="S484" i="1"/>
  <c r="R484" i="1"/>
  <c r="T484" i="1" s="1"/>
  <c r="U484" i="1" s="1"/>
  <c r="V484" i="1" s="1"/>
  <c r="X484" i="1" s="1"/>
  <c r="X483" i="1"/>
  <c r="S483" i="1"/>
  <c r="T483" i="1" s="1"/>
  <c r="U483" i="1" s="1"/>
  <c r="V483" i="1" s="1"/>
  <c r="R483" i="1"/>
  <c r="U482" i="1"/>
  <c r="V482" i="1" s="1"/>
  <c r="X482" i="1" s="1"/>
  <c r="S482" i="1"/>
  <c r="R482" i="1"/>
  <c r="T482" i="1" s="1"/>
  <c r="S481" i="1"/>
  <c r="T481" i="1" s="1"/>
  <c r="U481" i="1" s="1"/>
  <c r="V481" i="1" s="1"/>
  <c r="X481" i="1" s="1"/>
  <c r="R481" i="1"/>
  <c r="S480" i="1"/>
  <c r="R480" i="1"/>
  <c r="T480" i="1" s="1"/>
  <c r="U480" i="1" s="1"/>
  <c r="V480" i="1" s="1"/>
  <c r="X480" i="1" s="1"/>
  <c r="X479" i="1"/>
  <c r="S479" i="1"/>
  <c r="T479" i="1" s="1"/>
  <c r="U479" i="1" s="1"/>
  <c r="V479" i="1" s="1"/>
  <c r="R479" i="1"/>
  <c r="U478" i="1"/>
  <c r="V478" i="1" s="1"/>
  <c r="X478" i="1" s="1"/>
  <c r="S478" i="1"/>
  <c r="R478" i="1"/>
  <c r="T478" i="1" s="1"/>
  <c r="S477" i="1"/>
  <c r="T477" i="1" s="1"/>
  <c r="U477" i="1" s="1"/>
  <c r="V477" i="1" s="1"/>
  <c r="X477" i="1" s="1"/>
  <c r="R477" i="1"/>
  <c r="S476" i="1"/>
  <c r="R476" i="1"/>
  <c r="T476" i="1" s="1"/>
  <c r="U476" i="1" s="1"/>
  <c r="V476" i="1" s="1"/>
  <c r="X476" i="1" s="1"/>
  <c r="X475" i="1"/>
  <c r="S475" i="1"/>
  <c r="T475" i="1" s="1"/>
  <c r="U475" i="1" s="1"/>
  <c r="V475" i="1" s="1"/>
  <c r="R475" i="1"/>
  <c r="U474" i="1"/>
  <c r="V474" i="1" s="1"/>
  <c r="X474" i="1" s="1"/>
  <c r="S474" i="1"/>
  <c r="R474" i="1"/>
  <c r="T474" i="1" s="1"/>
  <c r="S473" i="1"/>
  <c r="T473" i="1" s="1"/>
  <c r="U473" i="1" s="1"/>
  <c r="V473" i="1" s="1"/>
  <c r="X473" i="1" s="1"/>
  <c r="R473" i="1"/>
  <c r="S472" i="1"/>
  <c r="R472" i="1"/>
  <c r="T472" i="1" s="1"/>
  <c r="U472" i="1" s="1"/>
  <c r="V472" i="1" s="1"/>
  <c r="X472" i="1" s="1"/>
  <c r="X471" i="1"/>
  <c r="S471" i="1"/>
  <c r="T471" i="1" s="1"/>
  <c r="U471" i="1" s="1"/>
  <c r="V471" i="1" s="1"/>
  <c r="R471" i="1"/>
  <c r="U470" i="1"/>
  <c r="V470" i="1" s="1"/>
  <c r="X470" i="1" s="1"/>
  <c r="S470" i="1"/>
  <c r="R470" i="1"/>
  <c r="T470" i="1" s="1"/>
  <c r="S469" i="1"/>
  <c r="T469" i="1" s="1"/>
  <c r="U469" i="1" s="1"/>
  <c r="V469" i="1" s="1"/>
  <c r="X469" i="1" s="1"/>
  <c r="R469" i="1"/>
  <c r="S468" i="1"/>
  <c r="R468" i="1"/>
  <c r="T468" i="1" s="1"/>
  <c r="U468" i="1" s="1"/>
  <c r="V468" i="1" s="1"/>
  <c r="X468" i="1" s="1"/>
  <c r="X467" i="1"/>
  <c r="S467" i="1"/>
  <c r="T467" i="1" s="1"/>
  <c r="U467" i="1" s="1"/>
  <c r="V467" i="1" s="1"/>
  <c r="R467" i="1"/>
  <c r="U466" i="1"/>
  <c r="V466" i="1" s="1"/>
  <c r="X466" i="1" s="1"/>
  <c r="S466" i="1"/>
  <c r="R466" i="1"/>
  <c r="T466" i="1" s="1"/>
  <c r="S465" i="1"/>
  <c r="T465" i="1" s="1"/>
  <c r="U465" i="1" s="1"/>
  <c r="V465" i="1" s="1"/>
  <c r="X465" i="1" s="1"/>
  <c r="R465" i="1"/>
  <c r="S464" i="1"/>
  <c r="R464" i="1"/>
  <c r="T464" i="1" s="1"/>
  <c r="U464" i="1" s="1"/>
  <c r="V464" i="1" s="1"/>
  <c r="X464" i="1" s="1"/>
  <c r="X463" i="1"/>
  <c r="S463" i="1"/>
  <c r="T463" i="1" s="1"/>
  <c r="U463" i="1" s="1"/>
  <c r="V463" i="1" s="1"/>
  <c r="R463" i="1"/>
  <c r="U462" i="1"/>
  <c r="V462" i="1" s="1"/>
  <c r="X462" i="1" s="1"/>
  <c r="S462" i="1"/>
  <c r="R462" i="1"/>
  <c r="T462" i="1" s="1"/>
  <c r="S461" i="1"/>
  <c r="T461" i="1" s="1"/>
  <c r="U461" i="1" s="1"/>
  <c r="V461" i="1" s="1"/>
  <c r="X461" i="1" s="1"/>
  <c r="R461" i="1"/>
  <c r="S460" i="1"/>
  <c r="R460" i="1"/>
  <c r="T460" i="1" s="1"/>
  <c r="U460" i="1" s="1"/>
  <c r="V460" i="1" s="1"/>
  <c r="X460" i="1" s="1"/>
  <c r="X459" i="1"/>
  <c r="S459" i="1"/>
  <c r="T459" i="1" s="1"/>
  <c r="U459" i="1" s="1"/>
  <c r="V459" i="1" s="1"/>
  <c r="R459" i="1"/>
  <c r="U458" i="1"/>
  <c r="V458" i="1" s="1"/>
  <c r="X458" i="1" s="1"/>
  <c r="S458" i="1"/>
  <c r="R458" i="1"/>
  <c r="T458" i="1" s="1"/>
  <c r="S457" i="1"/>
  <c r="T457" i="1" s="1"/>
  <c r="U457" i="1" s="1"/>
  <c r="V457" i="1" s="1"/>
  <c r="X457" i="1" s="1"/>
  <c r="R457" i="1"/>
  <c r="S456" i="1"/>
  <c r="R456" i="1"/>
  <c r="T456" i="1" s="1"/>
  <c r="U456" i="1" s="1"/>
  <c r="V456" i="1" s="1"/>
  <c r="X456" i="1" s="1"/>
  <c r="X455" i="1"/>
  <c r="S455" i="1"/>
  <c r="T455" i="1" s="1"/>
  <c r="U455" i="1" s="1"/>
  <c r="V455" i="1" s="1"/>
  <c r="R455" i="1"/>
  <c r="U454" i="1"/>
  <c r="V454" i="1" s="1"/>
  <c r="X454" i="1" s="1"/>
  <c r="S454" i="1"/>
  <c r="R454" i="1"/>
  <c r="T454" i="1" s="1"/>
  <c r="S453" i="1"/>
  <c r="T453" i="1" s="1"/>
  <c r="U453" i="1" s="1"/>
  <c r="V453" i="1" s="1"/>
  <c r="X453" i="1" s="1"/>
  <c r="R453" i="1"/>
  <c r="S452" i="1"/>
  <c r="R452" i="1"/>
  <c r="T452" i="1" s="1"/>
  <c r="U452" i="1" s="1"/>
  <c r="V452" i="1" s="1"/>
  <c r="X452" i="1" s="1"/>
  <c r="X451" i="1"/>
  <c r="S451" i="1"/>
  <c r="T451" i="1" s="1"/>
  <c r="U451" i="1" s="1"/>
  <c r="V451" i="1" s="1"/>
  <c r="R451" i="1"/>
  <c r="U450" i="1"/>
  <c r="V450" i="1" s="1"/>
  <c r="X450" i="1" s="1"/>
  <c r="S450" i="1"/>
  <c r="R450" i="1"/>
  <c r="T450" i="1" s="1"/>
  <c r="S449" i="1"/>
  <c r="T449" i="1" s="1"/>
  <c r="U449" i="1" s="1"/>
  <c r="V449" i="1" s="1"/>
  <c r="X449" i="1" s="1"/>
  <c r="R449" i="1"/>
  <c r="S448" i="1"/>
  <c r="R448" i="1"/>
  <c r="T448" i="1" s="1"/>
  <c r="U448" i="1" s="1"/>
  <c r="V448" i="1" s="1"/>
  <c r="X448" i="1" s="1"/>
  <c r="X447" i="1"/>
  <c r="S447" i="1"/>
  <c r="T447" i="1" s="1"/>
  <c r="U447" i="1" s="1"/>
  <c r="V447" i="1" s="1"/>
  <c r="R447" i="1"/>
  <c r="U446" i="1"/>
  <c r="V446" i="1" s="1"/>
  <c r="X446" i="1" s="1"/>
  <c r="S446" i="1"/>
  <c r="R446" i="1"/>
  <c r="T446" i="1" s="1"/>
  <c r="S445" i="1"/>
  <c r="T445" i="1" s="1"/>
  <c r="U445" i="1" s="1"/>
  <c r="V445" i="1" s="1"/>
  <c r="X445" i="1" s="1"/>
  <c r="R445" i="1"/>
  <c r="S444" i="1"/>
  <c r="R444" i="1"/>
  <c r="T444" i="1" s="1"/>
  <c r="U444" i="1" s="1"/>
  <c r="V444" i="1" s="1"/>
  <c r="X444" i="1" s="1"/>
  <c r="X443" i="1"/>
  <c r="S443" i="1"/>
  <c r="T443" i="1" s="1"/>
  <c r="U443" i="1" s="1"/>
  <c r="V443" i="1" s="1"/>
  <c r="R443" i="1"/>
  <c r="U442" i="1"/>
  <c r="V442" i="1" s="1"/>
  <c r="X442" i="1" s="1"/>
  <c r="S442" i="1"/>
  <c r="R442" i="1"/>
  <c r="T442" i="1" s="1"/>
  <c r="S441" i="1"/>
  <c r="T441" i="1" s="1"/>
  <c r="U441" i="1" s="1"/>
  <c r="V441" i="1" s="1"/>
  <c r="X441" i="1" s="1"/>
  <c r="R441" i="1"/>
  <c r="S440" i="1"/>
  <c r="R440" i="1"/>
  <c r="T440" i="1" s="1"/>
  <c r="U440" i="1" s="1"/>
  <c r="V440" i="1" s="1"/>
  <c r="X440" i="1" s="1"/>
  <c r="X439" i="1"/>
  <c r="S439" i="1"/>
  <c r="T439" i="1" s="1"/>
  <c r="U439" i="1" s="1"/>
  <c r="V439" i="1" s="1"/>
  <c r="R439" i="1"/>
  <c r="U438" i="1"/>
  <c r="V438" i="1" s="1"/>
  <c r="X438" i="1" s="1"/>
  <c r="S438" i="1"/>
  <c r="R438" i="1"/>
  <c r="T438" i="1" s="1"/>
  <c r="S437" i="1"/>
  <c r="T437" i="1" s="1"/>
  <c r="U437" i="1" s="1"/>
  <c r="V437" i="1" s="1"/>
  <c r="X437" i="1" s="1"/>
  <c r="R437" i="1"/>
  <c r="S436" i="1"/>
  <c r="R436" i="1"/>
  <c r="T436" i="1" s="1"/>
  <c r="U436" i="1" s="1"/>
  <c r="V436" i="1" s="1"/>
  <c r="X436" i="1" s="1"/>
  <c r="X435" i="1"/>
  <c r="S435" i="1"/>
  <c r="T435" i="1" s="1"/>
  <c r="U435" i="1" s="1"/>
  <c r="V435" i="1" s="1"/>
  <c r="R435" i="1"/>
  <c r="U434" i="1"/>
  <c r="V434" i="1" s="1"/>
  <c r="X434" i="1" s="1"/>
  <c r="S434" i="1"/>
  <c r="R434" i="1"/>
  <c r="T434" i="1" s="1"/>
  <c r="S433" i="1"/>
  <c r="T433" i="1" s="1"/>
  <c r="U433" i="1" s="1"/>
  <c r="V433" i="1" s="1"/>
  <c r="X433" i="1" s="1"/>
  <c r="R433" i="1"/>
  <c r="S432" i="1"/>
  <c r="R432" i="1"/>
  <c r="T432" i="1" s="1"/>
  <c r="U432" i="1" s="1"/>
  <c r="V432" i="1" s="1"/>
  <c r="X432" i="1" s="1"/>
  <c r="X431" i="1"/>
  <c r="S431" i="1"/>
  <c r="T431" i="1" s="1"/>
  <c r="U431" i="1" s="1"/>
  <c r="V431" i="1" s="1"/>
  <c r="R431" i="1"/>
  <c r="U430" i="1"/>
  <c r="V430" i="1" s="1"/>
  <c r="X430" i="1" s="1"/>
  <c r="S430" i="1"/>
  <c r="R430" i="1"/>
  <c r="T430" i="1" s="1"/>
  <c r="S429" i="1"/>
  <c r="T429" i="1" s="1"/>
  <c r="U429" i="1" s="1"/>
  <c r="V429" i="1" s="1"/>
  <c r="X429" i="1" s="1"/>
  <c r="R429" i="1"/>
  <c r="S428" i="1"/>
  <c r="R428" i="1"/>
  <c r="T428" i="1" s="1"/>
  <c r="U428" i="1" s="1"/>
  <c r="V428" i="1" s="1"/>
  <c r="X428" i="1" s="1"/>
  <c r="X427" i="1"/>
  <c r="S427" i="1"/>
  <c r="T427" i="1" s="1"/>
  <c r="U427" i="1" s="1"/>
  <c r="V427" i="1" s="1"/>
  <c r="R427" i="1"/>
  <c r="U426" i="1"/>
  <c r="V426" i="1" s="1"/>
  <c r="X426" i="1" s="1"/>
  <c r="S426" i="1"/>
  <c r="R426" i="1"/>
  <c r="T426" i="1" s="1"/>
  <c r="S425" i="1"/>
  <c r="T425" i="1" s="1"/>
  <c r="U425" i="1" s="1"/>
  <c r="V425" i="1" s="1"/>
  <c r="X425" i="1" s="1"/>
  <c r="R425" i="1"/>
  <c r="S424" i="1"/>
  <c r="R424" i="1"/>
  <c r="T424" i="1" s="1"/>
  <c r="U424" i="1" s="1"/>
  <c r="V424" i="1" s="1"/>
  <c r="X424" i="1" s="1"/>
  <c r="X423" i="1"/>
  <c r="S423" i="1"/>
  <c r="T423" i="1" s="1"/>
  <c r="U423" i="1" s="1"/>
  <c r="V423" i="1" s="1"/>
  <c r="R423" i="1"/>
  <c r="U422" i="1"/>
  <c r="V422" i="1" s="1"/>
  <c r="X422" i="1" s="1"/>
  <c r="S422" i="1"/>
  <c r="R422" i="1"/>
  <c r="T422" i="1" s="1"/>
  <c r="S421" i="1"/>
  <c r="T421" i="1" s="1"/>
  <c r="U421" i="1" s="1"/>
  <c r="V421" i="1" s="1"/>
  <c r="X421" i="1" s="1"/>
  <c r="R421" i="1"/>
  <c r="S420" i="1"/>
  <c r="R420" i="1"/>
  <c r="T420" i="1" s="1"/>
  <c r="U420" i="1" s="1"/>
  <c r="V420" i="1" s="1"/>
  <c r="X420" i="1" s="1"/>
  <c r="X419" i="1"/>
  <c r="S419" i="1"/>
  <c r="T419" i="1" s="1"/>
  <c r="U419" i="1" s="1"/>
  <c r="V419" i="1" s="1"/>
  <c r="R419" i="1"/>
  <c r="U418" i="1"/>
  <c r="V418" i="1" s="1"/>
  <c r="X418" i="1" s="1"/>
  <c r="S418" i="1"/>
  <c r="R418" i="1"/>
  <c r="T418" i="1" s="1"/>
  <c r="S417" i="1"/>
  <c r="T417" i="1" s="1"/>
  <c r="U417" i="1" s="1"/>
  <c r="V417" i="1" s="1"/>
  <c r="X417" i="1" s="1"/>
  <c r="R417" i="1"/>
  <c r="S416" i="1"/>
  <c r="R416" i="1"/>
  <c r="T416" i="1" s="1"/>
  <c r="U416" i="1" s="1"/>
  <c r="V416" i="1" s="1"/>
  <c r="X416" i="1" s="1"/>
  <c r="X415" i="1"/>
  <c r="S415" i="1"/>
  <c r="T415" i="1" s="1"/>
  <c r="U415" i="1" s="1"/>
  <c r="V415" i="1" s="1"/>
  <c r="R415" i="1"/>
  <c r="U414" i="1"/>
  <c r="V414" i="1" s="1"/>
  <c r="X414" i="1" s="1"/>
  <c r="S414" i="1"/>
  <c r="R414" i="1"/>
  <c r="T414" i="1" s="1"/>
  <c r="S413" i="1"/>
  <c r="T413" i="1" s="1"/>
  <c r="U413" i="1" s="1"/>
  <c r="V413" i="1" s="1"/>
  <c r="X413" i="1" s="1"/>
  <c r="R413" i="1"/>
  <c r="S412" i="1"/>
  <c r="R412" i="1"/>
  <c r="T412" i="1" s="1"/>
  <c r="U412" i="1" s="1"/>
  <c r="V412" i="1" s="1"/>
  <c r="X412" i="1" s="1"/>
  <c r="X411" i="1"/>
  <c r="S411" i="1"/>
  <c r="T411" i="1" s="1"/>
  <c r="U411" i="1" s="1"/>
  <c r="V411" i="1" s="1"/>
  <c r="R411" i="1"/>
  <c r="U410" i="1"/>
  <c r="V410" i="1" s="1"/>
  <c r="X410" i="1" s="1"/>
  <c r="S410" i="1"/>
  <c r="R410" i="1"/>
  <c r="T410" i="1" s="1"/>
  <c r="S409" i="1"/>
  <c r="T409" i="1" s="1"/>
  <c r="U409" i="1" s="1"/>
  <c r="V409" i="1" s="1"/>
  <c r="X409" i="1" s="1"/>
  <c r="R409" i="1"/>
  <c r="S408" i="1"/>
  <c r="R408" i="1"/>
  <c r="T408" i="1" s="1"/>
  <c r="U408" i="1" s="1"/>
  <c r="V408" i="1" s="1"/>
  <c r="X408" i="1" s="1"/>
  <c r="X407" i="1"/>
  <c r="T407" i="1"/>
  <c r="U407" i="1" s="1"/>
  <c r="V407" i="1" s="1"/>
  <c r="S407" i="1"/>
  <c r="R407" i="1"/>
  <c r="S406" i="1"/>
  <c r="R406" i="1"/>
  <c r="T406" i="1" s="1"/>
  <c r="U406" i="1" s="1"/>
  <c r="V406" i="1" s="1"/>
  <c r="X406" i="1" s="1"/>
  <c r="X405" i="1"/>
  <c r="T405" i="1"/>
  <c r="U405" i="1" s="1"/>
  <c r="V405" i="1" s="1"/>
  <c r="S405" i="1"/>
  <c r="R405" i="1"/>
  <c r="V404" i="1"/>
  <c r="X404" i="1" s="1"/>
  <c r="S404" i="1"/>
  <c r="R404" i="1"/>
  <c r="T404" i="1" s="1"/>
  <c r="U404" i="1" s="1"/>
  <c r="X403" i="1"/>
  <c r="T403" i="1"/>
  <c r="U403" i="1" s="1"/>
  <c r="V403" i="1" s="1"/>
  <c r="S403" i="1"/>
  <c r="R403" i="1"/>
  <c r="V402" i="1"/>
  <c r="X402" i="1" s="1"/>
  <c r="S402" i="1"/>
  <c r="R402" i="1"/>
  <c r="T402" i="1" s="1"/>
  <c r="U402" i="1" s="1"/>
  <c r="X401" i="1"/>
  <c r="T401" i="1"/>
  <c r="U401" i="1" s="1"/>
  <c r="V401" i="1" s="1"/>
  <c r="S401" i="1"/>
  <c r="R401" i="1"/>
  <c r="S400" i="1"/>
  <c r="R400" i="1"/>
  <c r="T400" i="1" s="1"/>
  <c r="U400" i="1" s="1"/>
  <c r="V400" i="1" s="1"/>
  <c r="X400" i="1" s="1"/>
  <c r="X399" i="1"/>
  <c r="T399" i="1"/>
  <c r="U399" i="1" s="1"/>
  <c r="V399" i="1" s="1"/>
  <c r="S399" i="1"/>
  <c r="R399" i="1"/>
  <c r="S398" i="1"/>
  <c r="R398" i="1"/>
  <c r="T398" i="1" s="1"/>
  <c r="U398" i="1" s="1"/>
  <c r="V398" i="1" s="1"/>
  <c r="X398" i="1" s="1"/>
  <c r="X397" i="1"/>
  <c r="T397" i="1"/>
  <c r="U397" i="1" s="1"/>
  <c r="V397" i="1" s="1"/>
  <c r="S397" i="1"/>
  <c r="R397" i="1"/>
  <c r="V396" i="1"/>
  <c r="X396" i="1" s="1"/>
  <c r="S396" i="1"/>
  <c r="R396" i="1"/>
  <c r="T396" i="1" s="1"/>
  <c r="U396" i="1" s="1"/>
  <c r="X395" i="1"/>
  <c r="T395" i="1"/>
  <c r="U395" i="1" s="1"/>
  <c r="V395" i="1" s="1"/>
  <c r="S395" i="1"/>
  <c r="R395" i="1"/>
  <c r="V394" i="1"/>
  <c r="X394" i="1" s="1"/>
  <c r="S394" i="1"/>
  <c r="R394" i="1"/>
  <c r="T394" i="1" s="1"/>
  <c r="U394" i="1" s="1"/>
  <c r="X393" i="1"/>
  <c r="T393" i="1"/>
  <c r="U393" i="1" s="1"/>
  <c r="V393" i="1" s="1"/>
  <c r="S393" i="1"/>
  <c r="R393" i="1"/>
  <c r="S392" i="1"/>
  <c r="R392" i="1"/>
  <c r="T392" i="1" s="1"/>
  <c r="U392" i="1" s="1"/>
  <c r="V392" i="1" s="1"/>
  <c r="X392" i="1" s="1"/>
  <c r="X391" i="1"/>
  <c r="T391" i="1"/>
  <c r="U391" i="1" s="1"/>
  <c r="V391" i="1" s="1"/>
  <c r="S391" i="1"/>
  <c r="R391" i="1"/>
  <c r="S390" i="1"/>
  <c r="R390" i="1"/>
  <c r="T390" i="1" s="1"/>
  <c r="U390" i="1" s="1"/>
  <c r="V390" i="1" s="1"/>
  <c r="X390" i="1" s="1"/>
  <c r="X389" i="1"/>
  <c r="S389" i="1"/>
  <c r="R389" i="1"/>
  <c r="T389" i="1" s="1"/>
  <c r="U389" i="1" s="1"/>
  <c r="V389" i="1" s="1"/>
  <c r="V388" i="1"/>
  <c r="X388" i="1" s="1"/>
  <c r="S388" i="1"/>
  <c r="R388" i="1"/>
  <c r="T388" i="1" s="1"/>
  <c r="U388" i="1" s="1"/>
  <c r="S387" i="1"/>
  <c r="T387" i="1" s="1"/>
  <c r="U387" i="1" s="1"/>
  <c r="V387" i="1" s="1"/>
  <c r="X387" i="1" s="1"/>
  <c r="R387" i="1"/>
  <c r="T386" i="1"/>
  <c r="U386" i="1" s="1"/>
  <c r="V386" i="1" s="1"/>
  <c r="X386" i="1" s="1"/>
  <c r="S386" i="1"/>
  <c r="R386" i="1"/>
  <c r="V385" i="1"/>
  <c r="X385" i="1" s="1"/>
  <c r="S385" i="1"/>
  <c r="R385" i="1"/>
  <c r="T385" i="1" s="1"/>
  <c r="U385" i="1" s="1"/>
  <c r="S384" i="1"/>
  <c r="R384" i="1"/>
  <c r="T384" i="1" s="1"/>
  <c r="U384" i="1" s="1"/>
  <c r="V384" i="1" s="1"/>
  <c r="X384" i="1" s="1"/>
  <c r="S383" i="1"/>
  <c r="T383" i="1" s="1"/>
  <c r="U383" i="1" s="1"/>
  <c r="V383" i="1" s="1"/>
  <c r="X383" i="1" s="1"/>
  <c r="R383" i="1"/>
  <c r="T382" i="1"/>
  <c r="U382" i="1" s="1"/>
  <c r="V382" i="1" s="1"/>
  <c r="X382" i="1" s="1"/>
  <c r="S382" i="1"/>
  <c r="R382" i="1"/>
  <c r="S381" i="1"/>
  <c r="R381" i="1"/>
  <c r="T381" i="1" s="1"/>
  <c r="U381" i="1" s="1"/>
  <c r="V381" i="1" s="1"/>
  <c r="X381" i="1" s="1"/>
  <c r="S380" i="1"/>
  <c r="R380" i="1"/>
  <c r="T380" i="1" s="1"/>
  <c r="U380" i="1" s="1"/>
  <c r="V380" i="1" s="1"/>
  <c r="X380" i="1" s="1"/>
  <c r="S379" i="1"/>
  <c r="T379" i="1" s="1"/>
  <c r="U379" i="1" s="1"/>
  <c r="V379" i="1" s="1"/>
  <c r="X379" i="1" s="1"/>
  <c r="R379" i="1"/>
  <c r="T378" i="1"/>
  <c r="U378" i="1" s="1"/>
  <c r="V378" i="1" s="1"/>
  <c r="X378" i="1" s="1"/>
  <c r="S378" i="1"/>
  <c r="R378" i="1"/>
  <c r="S377" i="1"/>
  <c r="R377" i="1"/>
  <c r="T377" i="1" s="1"/>
  <c r="U377" i="1" s="1"/>
  <c r="V377" i="1" s="1"/>
  <c r="X377" i="1" s="1"/>
  <c r="V376" i="1"/>
  <c r="X376" i="1" s="1"/>
  <c r="S376" i="1"/>
  <c r="R376" i="1"/>
  <c r="T376" i="1" s="1"/>
  <c r="U376" i="1" s="1"/>
  <c r="S375" i="1"/>
  <c r="T375" i="1" s="1"/>
  <c r="U375" i="1" s="1"/>
  <c r="V375" i="1" s="1"/>
  <c r="X375" i="1" s="1"/>
  <c r="R375" i="1"/>
  <c r="T374" i="1"/>
  <c r="U374" i="1" s="1"/>
  <c r="V374" i="1" s="1"/>
  <c r="X374" i="1" s="1"/>
  <c r="S374" i="1"/>
  <c r="R374" i="1"/>
  <c r="V373" i="1"/>
  <c r="X373" i="1" s="1"/>
  <c r="S373" i="1"/>
  <c r="R373" i="1"/>
  <c r="T373" i="1" s="1"/>
  <c r="U373" i="1" s="1"/>
  <c r="V372" i="1"/>
  <c r="X372" i="1" s="1"/>
  <c r="S372" i="1"/>
  <c r="R372" i="1"/>
  <c r="T372" i="1" s="1"/>
  <c r="U372" i="1" s="1"/>
  <c r="S371" i="1"/>
  <c r="T371" i="1" s="1"/>
  <c r="U371" i="1" s="1"/>
  <c r="V371" i="1" s="1"/>
  <c r="X371" i="1" s="1"/>
  <c r="R371" i="1"/>
  <c r="T370" i="1"/>
  <c r="U370" i="1" s="1"/>
  <c r="V370" i="1" s="1"/>
  <c r="X370" i="1" s="1"/>
  <c r="S370" i="1"/>
  <c r="R370" i="1"/>
  <c r="V369" i="1"/>
  <c r="X369" i="1" s="1"/>
  <c r="S369" i="1"/>
  <c r="R369" i="1"/>
  <c r="T369" i="1" s="1"/>
  <c r="U369" i="1" s="1"/>
  <c r="S368" i="1"/>
  <c r="R368" i="1"/>
  <c r="T368" i="1" s="1"/>
  <c r="U368" i="1" s="1"/>
  <c r="V368" i="1" s="1"/>
  <c r="X368" i="1" s="1"/>
  <c r="S367" i="1"/>
  <c r="T367" i="1" s="1"/>
  <c r="U367" i="1" s="1"/>
  <c r="V367" i="1" s="1"/>
  <c r="X367" i="1" s="1"/>
  <c r="R367" i="1"/>
  <c r="T366" i="1"/>
  <c r="U366" i="1" s="1"/>
  <c r="V366" i="1" s="1"/>
  <c r="X366" i="1" s="1"/>
  <c r="S366" i="1"/>
  <c r="R366" i="1"/>
  <c r="S365" i="1"/>
  <c r="R365" i="1"/>
  <c r="T365" i="1" s="1"/>
  <c r="U365" i="1" s="1"/>
  <c r="V365" i="1" s="1"/>
  <c r="X365" i="1" s="1"/>
  <c r="S364" i="1"/>
  <c r="R364" i="1"/>
  <c r="T364" i="1" s="1"/>
  <c r="U364" i="1" s="1"/>
  <c r="V364" i="1" s="1"/>
  <c r="X364" i="1" s="1"/>
  <c r="S363" i="1"/>
  <c r="T363" i="1" s="1"/>
  <c r="U363" i="1" s="1"/>
  <c r="V363" i="1" s="1"/>
  <c r="X363" i="1" s="1"/>
  <c r="R363" i="1"/>
  <c r="T362" i="1"/>
  <c r="U362" i="1" s="1"/>
  <c r="V362" i="1" s="1"/>
  <c r="X362" i="1" s="1"/>
  <c r="S362" i="1"/>
  <c r="R362" i="1"/>
  <c r="S361" i="1"/>
  <c r="R361" i="1"/>
  <c r="T361" i="1" s="1"/>
  <c r="U361" i="1" s="1"/>
  <c r="V361" i="1" s="1"/>
  <c r="X361" i="1" s="1"/>
  <c r="V360" i="1"/>
  <c r="X360" i="1" s="1"/>
  <c r="S360" i="1"/>
  <c r="R360" i="1"/>
  <c r="T360" i="1" s="1"/>
  <c r="U360" i="1" s="1"/>
  <c r="S359" i="1"/>
  <c r="T359" i="1" s="1"/>
  <c r="U359" i="1" s="1"/>
  <c r="V359" i="1" s="1"/>
  <c r="X359" i="1" s="1"/>
  <c r="R359" i="1"/>
  <c r="T358" i="1"/>
  <c r="U358" i="1" s="1"/>
  <c r="V358" i="1" s="1"/>
  <c r="X358" i="1" s="1"/>
  <c r="R358" i="1"/>
  <c r="T357" i="1"/>
  <c r="U357" i="1" s="1"/>
  <c r="V357" i="1" s="1"/>
  <c r="X357" i="1" s="1"/>
  <c r="S357" i="1"/>
  <c r="S358" i="1" s="1"/>
  <c r="R357" i="1"/>
  <c r="S356" i="1"/>
  <c r="R356" i="1"/>
  <c r="T356" i="1" s="1"/>
  <c r="U356" i="1" s="1"/>
  <c r="V356" i="1" s="1"/>
  <c r="X356" i="1" s="1"/>
  <c r="S355" i="1"/>
  <c r="R355" i="1"/>
  <c r="T355" i="1" s="1"/>
  <c r="U355" i="1" s="1"/>
  <c r="V355" i="1" s="1"/>
  <c r="X355" i="1" s="1"/>
  <c r="T354" i="1"/>
  <c r="U354" i="1" s="1"/>
  <c r="V354" i="1" s="1"/>
  <c r="X354" i="1" s="1"/>
  <c r="S354" i="1"/>
  <c r="R354" i="1"/>
  <c r="T353" i="1"/>
  <c r="U353" i="1" s="1"/>
  <c r="V353" i="1" s="1"/>
  <c r="X353" i="1" s="1"/>
  <c r="S353" i="1"/>
  <c r="R353" i="1"/>
  <c r="S352" i="1"/>
  <c r="R352" i="1"/>
  <c r="T352" i="1" s="1"/>
  <c r="U352" i="1" s="1"/>
  <c r="V352" i="1" s="1"/>
  <c r="X352" i="1" s="1"/>
  <c r="S351" i="1"/>
  <c r="R351" i="1"/>
  <c r="T351" i="1" s="1"/>
  <c r="U351" i="1" s="1"/>
  <c r="V351" i="1" s="1"/>
  <c r="X351" i="1" s="1"/>
  <c r="T350" i="1"/>
  <c r="U350" i="1" s="1"/>
  <c r="V350" i="1" s="1"/>
  <c r="X350" i="1" s="1"/>
  <c r="S350" i="1"/>
  <c r="R350" i="1"/>
  <c r="T349" i="1"/>
  <c r="U349" i="1" s="1"/>
  <c r="V349" i="1" s="1"/>
  <c r="X349" i="1" s="1"/>
  <c r="S349" i="1"/>
  <c r="R349" i="1"/>
  <c r="S348" i="1"/>
  <c r="R348" i="1"/>
  <c r="T348" i="1" s="1"/>
  <c r="U348" i="1" s="1"/>
  <c r="V348" i="1" s="1"/>
  <c r="X348" i="1" s="1"/>
  <c r="T347" i="1"/>
  <c r="U347" i="1" s="1"/>
  <c r="V347" i="1" s="1"/>
  <c r="X347" i="1" s="1"/>
  <c r="S347" i="1"/>
  <c r="R347" i="1"/>
  <c r="V346" i="1"/>
  <c r="X346" i="1" s="1"/>
  <c r="S346" i="1"/>
  <c r="R346" i="1"/>
  <c r="T346" i="1" s="1"/>
  <c r="U346" i="1" s="1"/>
  <c r="T345" i="1"/>
  <c r="U345" i="1" s="1"/>
  <c r="V345" i="1" s="1"/>
  <c r="X345" i="1" s="1"/>
  <c r="S345" i="1"/>
  <c r="R345" i="1"/>
  <c r="S344" i="1"/>
  <c r="R344" i="1"/>
  <c r="T344" i="1" s="1"/>
  <c r="U344" i="1" s="1"/>
  <c r="V344" i="1" s="1"/>
  <c r="X344" i="1" s="1"/>
  <c r="T343" i="1"/>
  <c r="U343" i="1" s="1"/>
  <c r="V343" i="1" s="1"/>
  <c r="X343" i="1" s="1"/>
  <c r="S343" i="1"/>
  <c r="R343" i="1"/>
  <c r="V342" i="1"/>
  <c r="X342" i="1" s="1"/>
  <c r="S342" i="1"/>
  <c r="R342" i="1"/>
  <c r="T342" i="1" s="1"/>
  <c r="U342" i="1" s="1"/>
  <c r="T341" i="1"/>
  <c r="U341" i="1" s="1"/>
  <c r="V341" i="1" s="1"/>
  <c r="X341" i="1" s="1"/>
  <c r="S341" i="1"/>
  <c r="R341" i="1"/>
  <c r="S340" i="1"/>
  <c r="R340" i="1"/>
  <c r="T340" i="1" s="1"/>
  <c r="U340" i="1" s="1"/>
  <c r="V340" i="1" s="1"/>
  <c r="X340" i="1" s="1"/>
  <c r="T339" i="1"/>
  <c r="U339" i="1" s="1"/>
  <c r="V339" i="1" s="1"/>
  <c r="X339" i="1" s="1"/>
  <c r="S339" i="1"/>
  <c r="R339" i="1"/>
  <c r="V338" i="1"/>
  <c r="X338" i="1" s="1"/>
  <c r="S338" i="1"/>
  <c r="R338" i="1"/>
  <c r="T338" i="1" s="1"/>
  <c r="U338" i="1" s="1"/>
  <c r="U337" i="1"/>
  <c r="V337" i="1" s="1"/>
  <c r="X337" i="1" s="1"/>
  <c r="T337" i="1"/>
  <c r="S337" i="1"/>
  <c r="R337" i="1"/>
  <c r="S336" i="1"/>
  <c r="R336" i="1"/>
  <c r="U335" i="1"/>
  <c r="V335" i="1" s="1"/>
  <c r="X335" i="1" s="1"/>
  <c r="T335" i="1"/>
  <c r="S335" i="1"/>
  <c r="R335" i="1"/>
  <c r="S334" i="1"/>
  <c r="R334" i="1"/>
  <c r="U333" i="1"/>
  <c r="V333" i="1" s="1"/>
  <c r="X333" i="1" s="1"/>
  <c r="T333" i="1"/>
  <c r="S333" i="1"/>
  <c r="R333" i="1"/>
  <c r="S332" i="1"/>
  <c r="R332" i="1"/>
  <c r="U331" i="1"/>
  <c r="V331" i="1" s="1"/>
  <c r="X331" i="1" s="1"/>
  <c r="T331" i="1"/>
  <c r="S331" i="1"/>
  <c r="R331" i="1"/>
  <c r="S330" i="1"/>
  <c r="R330" i="1"/>
  <c r="U329" i="1"/>
  <c r="V329" i="1" s="1"/>
  <c r="X329" i="1" s="1"/>
  <c r="T329" i="1"/>
  <c r="S329" i="1"/>
  <c r="R329" i="1"/>
  <c r="S328" i="1"/>
  <c r="R328" i="1"/>
  <c r="U327" i="1"/>
  <c r="V327" i="1" s="1"/>
  <c r="X327" i="1" s="1"/>
  <c r="T327" i="1"/>
  <c r="S327" i="1"/>
  <c r="R327" i="1"/>
  <c r="S326" i="1"/>
  <c r="R326" i="1"/>
  <c r="U325" i="1"/>
  <c r="V325" i="1" s="1"/>
  <c r="X325" i="1" s="1"/>
  <c r="T325" i="1"/>
  <c r="S325" i="1"/>
  <c r="R325" i="1"/>
  <c r="S324" i="1"/>
  <c r="R324" i="1"/>
  <c r="U323" i="1"/>
  <c r="V323" i="1" s="1"/>
  <c r="X323" i="1" s="1"/>
  <c r="T323" i="1"/>
  <c r="S323" i="1"/>
  <c r="R323" i="1"/>
  <c r="S322" i="1"/>
  <c r="R322" i="1"/>
  <c r="U321" i="1"/>
  <c r="V321" i="1" s="1"/>
  <c r="X321" i="1" s="1"/>
  <c r="T321" i="1"/>
  <c r="S321" i="1"/>
  <c r="R321" i="1"/>
  <c r="S320" i="1"/>
  <c r="R320" i="1"/>
  <c r="U319" i="1"/>
  <c r="V319" i="1" s="1"/>
  <c r="X319" i="1" s="1"/>
  <c r="T319" i="1"/>
  <c r="S319" i="1"/>
  <c r="R319" i="1"/>
  <c r="S318" i="1"/>
  <c r="R318" i="1"/>
  <c r="U317" i="1"/>
  <c r="V317" i="1" s="1"/>
  <c r="X317" i="1" s="1"/>
  <c r="T317" i="1"/>
  <c r="S317" i="1"/>
  <c r="R317" i="1"/>
  <c r="S316" i="1"/>
  <c r="R316" i="1"/>
  <c r="U315" i="1"/>
  <c r="V315" i="1" s="1"/>
  <c r="X315" i="1" s="1"/>
  <c r="T315" i="1"/>
  <c r="S315" i="1"/>
  <c r="R315" i="1"/>
  <c r="S314" i="1"/>
  <c r="R314" i="1"/>
  <c r="U313" i="1"/>
  <c r="V313" i="1" s="1"/>
  <c r="X313" i="1" s="1"/>
  <c r="T313" i="1"/>
  <c r="S313" i="1"/>
  <c r="R313" i="1"/>
  <c r="S312" i="1"/>
  <c r="R312" i="1"/>
  <c r="U311" i="1"/>
  <c r="V311" i="1" s="1"/>
  <c r="X311" i="1" s="1"/>
  <c r="T311" i="1"/>
  <c r="S311" i="1"/>
  <c r="R311" i="1"/>
  <c r="S310" i="1"/>
  <c r="R310" i="1"/>
  <c r="U309" i="1"/>
  <c r="V309" i="1" s="1"/>
  <c r="X309" i="1" s="1"/>
  <c r="T309" i="1"/>
  <c r="S309" i="1"/>
  <c r="R309" i="1"/>
  <c r="S308" i="1"/>
  <c r="R308" i="1"/>
  <c r="U307" i="1"/>
  <c r="V307" i="1" s="1"/>
  <c r="X307" i="1" s="1"/>
  <c r="T307" i="1"/>
  <c r="S307" i="1"/>
  <c r="R307" i="1"/>
  <c r="S306" i="1"/>
  <c r="R306" i="1"/>
  <c r="U305" i="1"/>
  <c r="V305" i="1" s="1"/>
  <c r="X305" i="1" s="1"/>
  <c r="T305" i="1"/>
  <c r="S305" i="1"/>
  <c r="R305" i="1"/>
  <c r="S304" i="1"/>
  <c r="R304" i="1"/>
  <c r="U303" i="1"/>
  <c r="V303" i="1" s="1"/>
  <c r="X303" i="1" s="1"/>
  <c r="T303" i="1"/>
  <c r="S303" i="1"/>
  <c r="R303" i="1"/>
  <c r="S302" i="1"/>
  <c r="R302" i="1"/>
  <c r="U301" i="1"/>
  <c r="V301" i="1" s="1"/>
  <c r="X301" i="1" s="1"/>
  <c r="T301" i="1"/>
  <c r="S301" i="1"/>
  <c r="R301" i="1"/>
  <c r="S300" i="1"/>
  <c r="R300" i="1"/>
  <c r="U299" i="1"/>
  <c r="V299" i="1" s="1"/>
  <c r="X299" i="1" s="1"/>
  <c r="T299" i="1"/>
  <c r="S299" i="1"/>
  <c r="R299" i="1"/>
  <c r="S298" i="1"/>
  <c r="R298" i="1"/>
  <c r="U297" i="1"/>
  <c r="V297" i="1" s="1"/>
  <c r="X297" i="1" s="1"/>
  <c r="T297" i="1"/>
  <c r="S297" i="1"/>
  <c r="R297" i="1"/>
  <c r="S296" i="1"/>
  <c r="R296" i="1"/>
  <c r="U295" i="1"/>
  <c r="V295" i="1" s="1"/>
  <c r="X295" i="1" s="1"/>
  <c r="T295" i="1"/>
  <c r="S295" i="1"/>
  <c r="R295" i="1"/>
  <c r="S294" i="1"/>
  <c r="R294" i="1"/>
  <c r="U293" i="1"/>
  <c r="V293" i="1" s="1"/>
  <c r="X293" i="1" s="1"/>
  <c r="T293" i="1"/>
  <c r="S293" i="1"/>
  <c r="R293" i="1"/>
  <c r="S292" i="1"/>
  <c r="R292" i="1"/>
  <c r="U291" i="1"/>
  <c r="V291" i="1" s="1"/>
  <c r="X291" i="1" s="1"/>
  <c r="T291" i="1"/>
  <c r="S291" i="1"/>
  <c r="R291" i="1"/>
  <c r="S290" i="1"/>
  <c r="R290" i="1"/>
  <c r="U289" i="1"/>
  <c r="V289" i="1" s="1"/>
  <c r="X289" i="1" s="1"/>
  <c r="T289" i="1"/>
  <c r="S289" i="1"/>
  <c r="R289" i="1"/>
  <c r="S288" i="1"/>
  <c r="R288" i="1"/>
  <c r="U287" i="1"/>
  <c r="V287" i="1" s="1"/>
  <c r="X287" i="1" s="1"/>
  <c r="T287" i="1"/>
  <c r="S287" i="1"/>
  <c r="R287" i="1"/>
  <c r="S286" i="1"/>
  <c r="R286" i="1"/>
  <c r="U285" i="1"/>
  <c r="V285" i="1" s="1"/>
  <c r="X285" i="1" s="1"/>
  <c r="T285" i="1"/>
  <c r="S285" i="1"/>
  <c r="R285" i="1"/>
  <c r="S284" i="1"/>
  <c r="R284" i="1"/>
  <c r="U283" i="1"/>
  <c r="V283" i="1" s="1"/>
  <c r="X283" i="1" s="1"/>
  <c r="T283" i="1"/>
  <c r="S283" i="1"/>
  <c r="R283" i="1"/>
  <c r="S282" i="1"/>
  <c r="R282" i="1"/>
  <c r="U281" i="1"/>
  <c r="V281" i="1" s="1"/>
  <c r="X281" i="1" s="1"/>
  <c r="T281" i="1"/>
  <c r="S281" i="1"/>
  <c r="R281" i="1"/>
  <c r="S280" i="1"/>
  <c r="R280" i="1"/>
  <c r="U279" i="1"/>
  <c r="V279" i="1" s="1"/>
  <c r="X279" i="1" s="1"/>
  <c r="T279" i="1"/>
  <c r="S279" i="1"/>
  <c r="R279" i="1"/>
  <c r="S278" i="1"/>
  <c r="R278" i="1"/>
  <c r="U277" i="1"/>
  <c r="V277" i="1" s="1"/>
  <c r="X277" i="1" s="1"/>
  <c r="T277" i="1"/>
  <c r="S277" i="1"/>
  <c r="R277" i="1"/>
  <c r="S276" i="1"/>
  <c r="R276" i="1"/>
  <c r="U275" i="1"/>
  <c r="V275" i="1" s="1"/>
  <c r="X275" i="1" s="1"/>
  <c r="T275" i="1"/>
  <c r="S275" i="1"/>
  <c r="R275" i="1"/>
  <c r="S274" i="1"/>
  <c r="R274" i="1"/>
  <c r="U273" i="1"/>
  <c r="V273" i="1" s="1"/>
  <c r="X273" i="1" s="1"/>
  <c r="T273" i="1"/>
  <c r="S273" i="1"/>
  <c r="R273" i="1"/>
  <c r="S272" i="1"/>
  <c r="R272" i="1"/>
  <c r="U271" i="1"/>
  <c r="V271" i="1" s="1"/>
  <c r="X271" i="1" s="1"/>
  <c r="T271" i="1"/>
  <c r="S271" i="1"/>
  <c r="R271" i="1"/>
  <c r="S270" i="1"/>
  <c r="R270" i="1"/>
  <c r="U269" i="1"/>
  <c r="V269" i="1" s="1"/>
  <c r="X269" i="1" s="1"/>
  <c r="T269" i="1"/>
  <c r="S269" i="1"/>
  <c r="R269" i="1"/>
  <c r="S268" i="1"/>
  <c r="R268" i="1"/>
  <c r="U267" i="1"/>
  <c r="V267" i="1" s="1"/>
  <c r="X267" i="1" s="1"/>
  <c r="T267" i="1"/>
  <c r="S267" i="1"/>
  <c r="R267" i="1"/>
  <c r="S266" i="1"/>
  <c r="R266" i="1"/>
  <c r="U265" i="1"/>
  <c r="V265" i="1" s="1"/>
  <c r="X265" i="1" s="1"/>
  <c r="T265" i="1"/>
  <c r="S265" i="1"/>
  <c r="R265" i="1"/>
  <c r="S264" i="1"/>
  <c r="R264" i="1"/>
  <c r="U263" i="1"/>
  <c r="V263" i="1" s="1"/>
  <c r="X263" i="1" s="1"/>
  <c r="T263" i="1"/>
  <c r="S263" i="1"/>
  <c r="R263" i="1"/>
  <c r="S262" i="1"/>
  <c r="R262" i="1"/>
  <c r="U261" i="1"/>
  <c r="V261" i="1" s="1"/>
  <c r="X261" i="1" s="1"/>
  <c r="T261" i="1"/>
  <c r="S261" i="1"/>
  <c r="R261" i="1"/>
  <c r="S260" i="1"/>
  <c r="R260" i="1"/>
  <c r="U259" i="1"/>
  <c r="V259" i="1" s="1"/>
  <c r="X259" i="1" s="1"/>
  <c r="T259" i="1"/>
  <c r="S259" i="1"/>
  <c r="R259" i="1"/>
  <c r="S258" i="1"/>
  <c r="R258" i="1"/>
  <c r="U257" i="1"/>
  <c r="V257" i="1" s="1"/>
  <c r="X257" i="1" s="1"/>
  <c r="T257" i="1"/>
  <c r="S257" i="1"/>
  <c r="R257" i="1"/>
  <c r="S256" i="1"/>
  <c r="R256" i="1"/>
  <c r="U255" i="1"/>
  <c r="V255" i="1" s="1"/>
  <c r="X255" i="1" s="1"/>
  <c r="T255" i="1"/>
  <c r="S255" i="1"/>
  <c r="R255" i="1"/>
  <c r="S254" i="1"/>
  <c r="R254" i="1"/>
  <c r="U253" i="1"/>
  <c r="V253" i="1" s="1"/>
  <c r="X253" i="1" s="1"/>
  <c r="T253" i="1"/>
  <c r="S253" i="1"/>
  <c r="R253" i="1"/>
  <c r="S252" i="1"/>
  <c r="R252" i="1"/>
  <c r="U251" i="1"/>
  <c r="V251" i="1" s="1"/>
  <c r="X251" i="1" s="1"/>
  <c r="T251" i="1"/>
  <c r="S251" i="1"/>
  <c r="R251" i="1"/>
  <c r="S250" i="1"/>
  <c r="R250" i="1"/>
  <c r="U249" i="1"/>
  <c r="V249" i="1" s="1"/>
  <c r="X249" i="1" s="1"/>
  <c r="T249" i="1"/>
  <c r="S249" i="1"/>
  <c r="R249" i="1"/>
  <c r="S248" i="1"/>
  <c r="R248" i="1"/>
  <c r="U247" i="1"/>
  <c r="V247" i="1" s="1"/>
  <c r="X247" i="1" s="1"/>
  <c r="T247" i="1"/>
  <c r="S247" i="1"/>
  <c r="R247" i="1"/>
  <c r="S246" i="1"/>
  <c r="R246" i="1"/>
  <c r="U245" i="1"/>
  <c r="V245" i="1" s="1"/>
  <c r="X245" i="1" s="1"/>
  <c r="T245" i="1"/>
  <c r="S245" i="1"/>
  <c r="R245" i="1"/>
  <c r="S244" i="1"/>
  <c r="R244" i="1"/>
  <c r="U243" i="1"/>
  <c r="V243" i="1" s="1"/>
  <c r="X243" i="1" s="1"/>
  <c r="T243" i="1"/>
  <c r="S243" i="1"/>
  <c r="R243" i="1"/>
  <c r="X242" i="1"/>
  <c r="V242" i="1"/>
  <c r="S242" i="1"/>
  <c r="R242" i="1"/>
  <c r="T242" i="1" s="1"/>
  <c r="U242" i="1" s="1"/>
  <c r="U241" i="1"/>
  <c r="V241" i="1" s="1"/>
  <c r="X241" i="1" s="1"/>
  <c r="T241" i="1"/>
  <c r="S241" i="1"/>
  <c r="R241" i="1"/>
  <c r="X240" i="1"/>
  <c r="V240" i="1"/>
  <c r="S240" i="1"/>
  <c r="R240" i="1"/>
  <c r="T240" i="1" s="1"/>
  <c r="U240" i="1" s="1"/>
  <c r="X239" i="1"/>
  <c r="S239" i="1"/>
  <c r="T239" i="1" s="1"/>
  <c r="U239" i="1" s="1"/>
  <c r="V239" i="1" s="1"/>
  <c r="R239" i="1"/>
  <c r="S238" i="1"/>
  <c r="R238" i="1"/>
  <c r="T237" i="1"/>
  <c r="U237" i="1" s="1"/>
  <c r="V237" i="1" s="1"/>
  <c r="X237" i="1" s="1"/>
  <c r="S237" i="1"/>
  <c r="R237" i="1"/>
  <c r="V236" i="1"/>
  <c r="X236" i="1" s="1"/>
  <c r="U236" i="1"/>
  <c r="S236" i="1"/>
  <c r="R236" i="1"/>
  <c r="T236" i="1" s="1"/>
  <c r="S235" i="1"/>
  <c r="R235" i="1"/>
  <c r="T235" i="1" s="1"/>
  <c r="U235" i="1" s="1"/>
  <c r="V235" i="1" s="1"/>
  <c r="X235" i="1" s="1"/>
  <c r="U234" i="1"/>
  <c r="V234" i="1" s="1"/>
  <c r="X234" i="1" s="1"/>
  <c r="T234" i="1"/>
  <c r="S234" i="1"/>
  <c r="R234" i="1"/>
  <c r="S233" i="1"/>
  <c r="R233" i="1"/>
  <c r="U232" i="1"/>
  <c r="V232" i="1" s="1"/>
  <c r="X232" i="1" s="1"/>
  <c r="T232" i="1"/>
  <c r="S232" i="1"/>
  <c r="R232" i="1"/>
  <c r="X231" i="1"/>
  <c r="S231" i="1"/>
  <c r="R231" i="1"/>
  <c r="T231" i="1" s="1"/>
  <c r="U231" i="1" s="1"/>
  <c r="V231" i="1" s="1"/>
  <c r="U230" i="1"/>
  <c r="V230" i="1" s="1"/>
  <c r="X230" i="1" s="1"/>
  <c r="T230" i="1"/>
  <c r="S230" i="1"/>
  <c r="R230" i="1"/>
  <c r="S229" i="1"/>
  <c r="R229" i="1"/>
  <c r="U228" i="1"/>
  <c r="V228" i="1" s="1"/>
  <c r="X228" i="1" s="1"/>
  <c r="T228" i="1"/>
  <c r="S228" i="1"/>
  <c r="R228" i="1"/>
  <c r="S227" i="1"/>
  <c r="R227" i="1"/>
  <c r="T227" i="1" s="1"/>
  <c r="U227" i="1" s="1"/>
  <c r="V227" i="1" s="1"/>
  <c r="X227" i="1" s="1"/>
  <c r="U226" i="1"/>
  <c r="V226" i="1" s="1"/>
  <c r="X226" i="1" s="1"/>
  <c r="T226" i="1"/>
  <c r="S226" i="1"/>
  <c r="R226" i="1"/>
  <c r="S225" i="1"/>
  <c r="R225" i="1"/>
  <c r="U224" i="1"/>
  <c r="V224" i="1" s="1"/>
  <c r="X224" i="1" s="1"/>
  <c r="T224" i="1"/>
  <c r="S224" i="1"/>
  <c r="R224" i="1"/>
  <c r="X223" i="1"/>
  <c r="S223" i="1"/>
  <c r="R223" i="1"/>
  <c r="T223" i="1" s="1"/>
  <c r="U223" i="1" s="1"/>
  <c r="V223" i="1" s="1"/>
  <c r="U222" i="1"/>
  <c r="V222" i="1" s="1"/>
  <c r="X222" i="1" s="1"/>
  <c r="T222" i="1"/>
  <c r="S222" i="1"/>
  <c r="R222" i="1"/>
  <c r="S221" i="1"/>
  <c r="R221" i="1"/>
  <c r="U220" i="1"/>
  <c r="V220" i="1" s="1"/>
  <c r="X220" i="1" s="1"/>
  <c r="T220" i="1"/>
  <c r="S220" i="1"/>
  <c r="R220" i="1"/>
  <c r="S219" i="1"/>
  <c r="R219" i="1"/>
  <c r="T219" i="1" s="1"/>
  <c r="U219" i="1" s="1"/>
  <c r="V219" i="1" s="1"/>
  <c r="X219" i="1" s="1"/>
  <c r="U218" i="1"/>
  <c r="V218" i="1" s="1"/>
  <c r="X218" i="1" s="1"/>
  <c r="T218" i="1"/>
  <c r="S218" i="1"/>
  <c r="R218" i="1"/>
  <c r="S217" i="1"/>
  <c r="R217" i="1"/>
  <c r="U216" i="1"/>
  <c r="V216" i="1" s="1"/>
  <c r="X216" i="1" s="1"/>
  <c r="T216" i="1"/>
  <c r="S216" i="1"/>
  <c r="R216" i="1"/>
  <c r="X215" i="1"/>
  <c r="S215" i="1"/>
  <c r="R215" i="1"/>
  <c r="T215" i="1" s="1"/>
  <c r="U215" i="1" s="1"/>
  <c r="V215" i="1" s="1"/>
  <c r="U214" i="1"/>
  <c r="V214" i="1" s="1"/>
  <c r="X214" i="1" s="1"/>
  <c r="T214" i="1"/>
  <c r="S214" i="1"/>
  <c r="R214" i="1"/>
  <c r="S213" i="1"/>
  <c r="R213" i="1"/>
  <c r="U212" i="1"/>
  <c r="V212" i="1" s="1"/>
  <c r="X212" i="1" s="1"/>
  <c r="T212" i="1"/>
  <c r="S212" i="1"/>
  <c r="R212" i="1"/>
  <c r="S211" i="1"/>
  <c r="R211" i="1"/>
  <c r="T211" i="1" s="1"/>
  <c r="U211" i="1" s="1"/>
  <c r="V211" i="1" s="1"/>
  <c r="X211" i="1" s="1"/>
  <c r="U210" i="1"/>
  <c r="V210" i="1" s="1"/>
  <c r="X210" i="1" s="1"/>
  <c r="T210" i="1"/>
  <c r="S210" i="1"/>
  <c r="R210" i="1"/>
  <c r="S209" i="1"/>
  <c r="R209" i="1"/>
  <c r="U208" i="1"/>
  <c r="V208" i="1" s="1"/>
  <c r="X208" i="1" s="1"/>
  <c r="T208" i="1"/>
  <c r="S208" i="1"/>
  <c r="R208" i="1"/>
  <c r="X207" i="1"/>
  <c r="S207" i="1"/>
  <c r="R207" i="1"/>
  <c r="T207" i="1" s="1"/>
  <c r="U207" i="1" s="1"/>
  <c r="V207" i="1" s="1"/>
  <c r="U206" i="1"/>
  <c r="V206" i="1" s="1"/>
  <c r="X206" i="1" s="1"/>
  <c r="T206" i="1"/>
  <c r="S206" i="1"/>
  <c r="R206" i="1"/>
  <c r="S205" i="1"/>
  <c r="R205" i="1"/>
  <c r="U204" i="1"/>
  <c r="V204" i="1" s="1"/>
  <c r="X204" i="1" s="1"/>
  <c r="T204" i="1"/>
  <c r="S204" i="1"/>
  <c r="R204" i="1"/>
  <c r="S203" i="1"/>
  <c r="R203" i="1"/>
  <c r="T203" i="1" s="1"/>
  <c r="U203" i="1" s="1"/>
  <c r="V203" i="1" s="1"/>
  <c r="X203" i="1" s="1"/>
  <c r="U202" i="1"/>
  <c r="V202" i="1" s="1"/>
  <c r="X202" i="1" s="1"/>
  <c r="T202" i="1"/>
  <c r="S202" i="1"/>
  <c r="R202" i="1"/>
  <c r="S201" i="1"/>
  <c r="R201" i="1"/>
  <c r="U200" i="1"/>
  <c r="V200" i="1" s="1"/>
  <c r="X200" i="1" s="1"/>
  <c r="T200" i="1"/>
  <c r="S200" i="1"/>
  <c r="R200" i="1"/>
  <c r="X199" i="1"/>
  <c r="S199" i="1"/>
  <c r="R199" i="1"/>
  <c r="T199" i="1" s="1"/>
  <c r="U199" i="1" s="1"/>
  <c r="V199" i="1" s="1"/>
  <c r="U198" i="1"/>
  <c r="V198" i="1" s="1"/>
  <c r="X198" i="1" s="1"/>
  <c r="T198" i="1"/>
  <c r="S198" i="1"/>
  <c r="R198" i="1"/>
  <c r="S197" i="1"/>
  <c r="R197" i="1"/>
  <c r="U196" i="1"/>
  <c r="V196" i="1" s="1"/>
  <c r="X196" i="1" s="1"/>
  <c r="T196" i="1"/>
  <c r="S196" i="1"/>
  <c r="R196" i="1"/>
  <c r="S195" i="1"/>
  <c r="R195" i="1"/>
  <c r="T195" i="1" s="1"/>
  <c r="U195" i="1" s="1"/>
  <c r="V195" i="1" s="1"/>
  <c r="X195" i="1" s="1"/>
  <c r="U194" i="1"/>
  <c r="V194" i="1" s="1"/>
  <c r="X194" i="1" s="1"/>
  <c r="T194" i="1"/>
  <c r="S194" i="1"/>
  <c r="R194" i="1"/>
  <c r="S193" i="1"/>
  <c r="R193" i="1"/>
  <c r="U192" i="1"/>
  <c r="V192" i="1" s="1"/>
  <c r="X192" i="1" s="1"/>
  <c r="T192" i="1"/>
  <c r="S192" i="1"/>
  <c r="R192" i="1"/>
  <c r="X191" i="1"/>
  <c r="S191" i="1"/>
  <c r="R191" i="1"/>
  <c r="T191" i="1" s="1"/>
  <c r="U191" i="1" s="1"/>
  <c r="V191" i="1" s="1"/>
  <c r="U190" i="1"/>
  <c r="V190" i="1" s="1"/>
  <c r="X190" i="1" s="1"/>
  <c r="T190" i="1"/>
  <c r="S190" i="1"/>
  <c r="R190" i="1"/>
  <c r="S189" i="1"/>
  <c r="R189" i="1"/>
  <c r="U188" i="1"/>
  <c r="V188" i="1" s="1"/>
  <c r="X188" i="1" s="1"/>
  <c r="T188" i="1"/>
  <c r="S188" i="1"/>
  <c r="R188" i="1"/>
  <c r="S187" i="1"/>
  <c r="R187" i="1"/>
  <c r="T187" i="1" s="1"/>
  <c r="U187" i="1" s="1"/>
  <c r="V187" i="1" s="1"/>
  <c r="X187" i="1" s="1"/>
  <c r="U186" i="1"/>
  <c r="V186" i="1" s="1"/>
  <c r="X186" i="1" s="1"/>
  <c r="T186" i="1"/>
  <c r="S186" i="1"/>
  <c r="R186" i="1"/>
  <c r="S185" i="1"/>
  <c r="R185" i="1"/>
  <c r="U184" i="1"/>
  <c r="V184" i="1" s="1"/>
  <c r="X184" i="1" s="1"/>
  <c r="T184" i="1"/>
  <c r="S184" i="1"/>
  <c r="R184" i="1"/>
  <c r="X183" i="1"/>
  <c r="S183" i="1"/>
  <c r="R183" i="1"/>
  <c r="T183" i="1" s="1"/>
  <c r="U183" i="1" s="1"/>
  <c r="V183" i="1" s="1"/>
  <c r="U182" i="1"/>
  <c r="V182" i="1" s="1"/>
  <c r="X182" i="1" s="1"/>
  <c r="T182" i="1"/>
  <c r="S182" i="1"/>
  <c r="R182" i="1"/>
  <c r="S181" i="1"/>
  <c r="R181" i="1"/>
  <c r="U180" i="1"/>
  <c r="V180" i="1" s="1"/>
  <c r="X180" i="1" s="1"/>
  <c r="T180" i="1"/>
  <c r="S180" i="1"/>
  <c r="R180" i="1"/>
  <c r="S179" i="1"/>
  <c r="R179" i="1"/>
  <c r="T179" i="1" s="1"/>
  <c r="U179" i="1" s="1"/>
  <c r="V179" i="1" s="1"/>
  <c r="X179" i="1" s="1"/>
  <c r="U178" i="1"/>
  <c r="V178" i="1" s="1"/>
  <c r="X178" i="1" s="1"/>
  <c r="T178" i="1"/>
  <c r="S178" i="1"/>
  <c r="R178" i="1"/>
  <c r="S177" i="1"/>
  <c r="R177" i="1"/>
  <c r="U176" i="1"/>
  <c r="V176" i="1" s="1"/>
  <c r="X176" i="1" s="1"/>
  <c r="T176" i="1"/>
  <c r="S176" i="1"/>
  <c r="R176" i="1"/>
  <c r="X175" i="1"/>
  <c r="S175" i="1"/>
  <c r="R175" i="1"/>
  <c r="T175" i="1" s="1"/>
  <c r="U175" i="1" s="1"/>
  <c r="V175" i="1" s="1"/>
  <c r="U174" i="1"/>
  <c r="V174" i="1" s="1"/>
  <c r="X174" i="1" s="1"/>
  <c r="T174" i="1"/>
  <c r="S174" i="1"/>
  <c r="R174" i="1"/>
  <c r="S173" i="1"/>
  <c r="R173" i="1"/>
  <c r="U172" i="1"/>
  <c r="V172" i="1" s="1"/>
  <c r="X172" i="1" s="1"/>
  <c r="T172" i="1"/>
  <c r="S172" i="1"/>
  <c r="R172" i="1"/>
  <c r="S171" i="1"/>
  <c r="R171" i="1"/>
  <c r="T171" i="1" s="1"/>
  <c r="U171" i="1" s="1"/>
  <c r="V171" i="1" s="1"/>
  <c r="X171" i="1" s="1"/>
  <c r="U170" i="1"/>
  <c r="V170" i="1" s="1"/>
  <c r="X170" i="1" s="1"/>
  <c r="T170" i="1"/>
  <c r="S170" i="1"/>
  <c r="R170" i="1"/>
  <c r="S169" i="1"/>
  <c r="R169" i="1"/>
  <c r="U168" i="1"/>
  <c r="V168" i="1" s="1"/>
  <c r="X168" i="1" s="1"/>
  <c r="T168" i="1"/>
  <c r="S168" i="1"/>
  <c r="R168" i="1"/>
  <c r="X167" i="1"/>
  <c r="S167" i="1"/>
  <c r="R167" i="1"/>
  <c r="T167" i="1" s="1"/>
  <c r="U167" i="1" s="1"/>
  <c r="V167" i="1" s="1"/>
  <c r="U166" i="1"/>
  <c r="V166" i="1" s="1"/>
  <c r="X166" i="1" s="1"/>
  <c r="T166" i="1"/>
  <c r="S166" i="1"/>
  <c r="R166" i="1"/>
  <c r="S165" i="1"/>
  <c r="R165" i="1"/>
  <c r="U164" i="1"/>
  <c r="V164" i="1" s="1"/>
  <c r="X164" i="1" s="1"/>
  <c r="T164" i="1"/>
  <c r="S164" i="1"/>
  <c r="R164" i="1"/>
  <c r="S163" i="1"/>
  <c r="R163" i="1"/>
  <c r="T163" i="1" s="1"/>
  <c r="U163" i="1" s="1"/>
  <c r="V163" i="1" s="1"/>
  <c r="X163" i="1" s="1"/>
  <c r="U162" i="1"/>
  <c r="V162" i="1" s="1"/>
  <c r="X162" i="1" s="1"/>
  <c r="T162" i="1"/>
  <c r="S162" i="1"/>
  <c r="R162" i="1"/>
  <c r="S161" i="1"/>
  <c r="R161" i="1"/>
  <c r="U160" i="1"/>
  <c r="V160" i="1" s="1"/>
  <c r="X160" i="1" s="1"/>
  <c r="T160" i="1"/>
  <c r="S160" i="1"/>
  <c r="R160" i="1"/>
  <c r="X159" i="1"/>
  <c r="S159" i="1"/>
  <c r="R159" i="1"/>
  <c r="T159" i="1" s="1"/>
  <c r="U159" i="1" s="1"/>
  <c r="V159" i="1" s="1"/>
  <c r="U158" i="1"/>
  <c r="V158" i="1" s="1"/>
  <c r="X158" i="1" s="1"/>
  <c r="T158" i="1"/>
  <c r="S158" i="1"/>
  <c r="R158" i="1"/>
  <c r="S157" i="1"/>
  <c r="R157" i="1"/>
  <c r="U156" i="1"/>
  <c r="V156" i="1" s="1"/>
  <c r="X156" i="1" s="1"/>
  <c r="T156" i="1"/>
  <c r="S156" i="1"/>
  <c r="R156" i="1"/>
  <c r="S155" i="1"/>
  <c r="R155" i="1"/>
  <c r="T155" i="1" s="1"/>
  <c r="U155" i="1" s="1"/>
  <c r="V155" i="1" s="1"/>
  <c r="X155" i="1" s="1"/>
  <c r="U154" i="1"/>
  <c r="V154" i="1" s="1"/>
  <c r="X154" i="1" s="1"/>
  <c r="T154" i="1"/>
  <c r="S154" i="1"/>
  <c r="R154" i="1"/>
  <c r="S153" i="1"/>
  <c r="R153" i="1"/>
  <c r="U152" i="1"/>
  <c r="V152" i="1" s="1"/>
  <c r="X152" i="1" s="1"/>
  <c r="T152" i="1"/>
  <c r="S152" i="1"/>
  <c r="R152" i="1"/>
  <c r="X151" i="1"/>
  <c r="S151" i="1"/>
  <c r="R151" i="1"/>
  <c r="T151" i="1" s="1"/>
  <c r="U151" i="1" s="1"/>
  <c r="V151" i="1" s="1"/>
  <c r="U150" i="1"/>
  <c r="V150" i="1" s="1"/>
  <c r="X150" i="1" s="1"/>
  <c r="T150" i="1"/>
  <c r="S150" i="1"/>
  <c r="R150" i="1"/>
  <c r="S149" i="1"/>
  <c r="R149" i="1"/>
  <c r="U148" i="1"/>
  <c r="V148" i="1" s="1"/>
  <c r="X148" i="1" s="1"/>
  <c r="T148" i="1"/>
  <c r="S148" i="1"/>
  <c r="R148" i="1"/>
  <c r="S147" i="1"/>
  <c r="R147" i="1"/>
  <c r="T147" i="1" s="1"/>
  <c r="U147" i="1" s="1"/>
  <c r="V147" i="1" s="1"/>
  <c r="X147" i="1" s="1"/>
  <c r="U146" i="1"/>
  <c r="V146" i="1" s="1"/>
  <c r="X146" i="1" s="1"/>
  <c r="T146" i="1"/>
  <c r="S146" i="1"/>
  <c r="R146" i="1"/>
  <c r="S145" i="1"/>
  <c r="R145" i="1"/>
  <c r="U144" i="1"/>
  <c r="V144" i="1" s="1"/>
  <c r="X144" i="1" s="1"/>
  <c r="T144" i="1"/>
  <c r="S144" i="1"/>
  <c r="R144" i="1"/>
  <c r="X143" i="1"/>
  <c r="S143" i="1"/>
  <c r="R143" i="1"/>
  <c r="T143" i="1" s="1"/>
  <c r="U143" i="1" s="1"/>
  <c r="V143" i="1" s="1"/>
  <c r="U142" i="1"/>
  <c r="V142" i="1" s="1"/>
  <c r="X142" i="1" s="1"/>
  <c r="T142" i="1"/>
  <c r="S142" i="1"/>
  <c r="R142" i="1"/>
  <c r="S141" i="1"/>
  <c r="R141" i="1"/>
  <c r="U140" i="1"/>
  <c r="V140" i="1" s="1"/>
  <c r="X140" i="1" s="1"/>
  <c r="T140" i="1"/>
  <c r="S140" i="1"/>
  <c r="R140" i="1"/>
  <c r="S139" i="1"/>
  <c r="R139" i="1"/>
  <c r="T139" i="1" s="1"/>
  <c r="U139" i="1" s="1"/>
  <c r="V139" i="1" s="1"/>
  <c r="X139" i="1" s="1"/>
  <c r="U138" i="1"/>
  <c r="V138" i="1" s="1"/>
  <c r="X138" i="1" s="1"/>
  <c r="T138" i="1"/>
  <c r="S138" i="1"/>
  <c r="R138" i="1"/>
  <c r="S137" i="1"/>
  <c r="R137" i="1"/>
  <c r="U136" i="1"/>
  <c r="V136" i="1" s="1"/>
  <c r="X136" i="1" s="1"/>
  <c r="T136" i="1"/>
  <c r="S136" i="1"/>
  <c r="R136" i="1"/>
  <c r="X135" i="1"/>
  <c r="S135" i="1"/>
  <c r="R135" i="1"/>
  <c r="T135" i="1" s="1"/>
  <c r="U135" i="1" s="1"/>
  <c r="V135" i="1" s="1"/>
  <c r="U134" i="1"/>
  <c r="V134" i="1" s="1"/>
  <c r="X134" i="1" s="1"/>
  <c r="T134" i="1"/>
  <c r="S134" i="1"/>
  <c r="R134" i="1"/>
  <c r="S133" i="1"/>
  <c r="R133" i="1"/>
  <c r="U132" i="1"/>
  <c r="V132" i="1" s="1"/>
  <c r="X132" i="1" s="1"/>
  <c r="T132" i="1"/>
  <c r="S132" i="1"/>
  <c r="R132" i="1"/>
  <c r="S131" i="1"/>
  <c r="R131" i="1"/>
  <c r="T131" i="1" s="1"/>
  <c r="U131" i="1" s="1"/>
  <c r="V131" i="1" s="1"/>
  <c r="X131" i="1" s="1"/>
  <c r="U130" i="1"/>
  <c r="V130" i="1" s="1"/>
  <c r="X130" i="1" s="1"/>
  <c r="T130" i="1"/>
  <c r="S130" i="1"/>
  <c r="R130" i="1"/>
  <c r="S129" i="1"/>
  <c r="R129" i="1"/>
  <c r="U128" i="1"/>
  <c r="V128" i="1" s="1"/>
  <c r="X128" i="1" s="1"/>
  <c r="T128" i="1"/>
  <c r="S128" i="1"/>
  <c r="R128" i="1"/>
  <c r="X127" i="1"/>
  <c r="S127" i="1"/>
  <c r="R127" i="1"/>
  <c r="T127" i="1" s="1"/>
  <c r="U127" i="1" s="1"/>
  <c r="V127" i="1" s="1"/>
  <c r="U126" i="1"/>
  <c r="V126" i="1" s="1"/>
  <c r="X126" i="1" s="1"/>
  <c r="T126" i="1"/>
  <c r="S126" i="1"/>
  <c r="R126" i="1"/>
  <c r="S125" i="1"/>
  <c r="R125" i="1"/>
  <c r="U124" i="1"/>
  <c r="V124" i="1" s="1"/>
  <c r="X124" i="1" s="1"/>
  <c r="T124" i="1"/>
  <c r="S124" i="1"/>
  <c r="R124" i="1"/>
  <c r="S123" i="1"/>
  <c r="R123" i="1"/>
  <c r="T123" i="1" s="1"/>
  <c r="U123" i="1" s="1"/>
  <c r="V123" i="1" s="1"/>
  <c r="X123" i="1" s="1"/>
  <c r="U122" i="1"/>
  <c r="V122" i="1" s="1"/>
  <c r="X122" i="1" s="1"/>
  <c r="T122" i="1"/>
  <c r="S122" i="1"/>
  <c r="R122" i="1"/>
  <c r="S121" i="1"/>
  <c r="R121" i="1"/>
  <c r="U120" i="1"/>
  <c r="V120" i="1" s="1"/>
  <c r="X120" i="1" s="1"/>
  <c r="T120" i="1"/>
  <c r="S120" i="1"/>
  <c r="R120" i="1"/>
  <c r="X119" i="1"/>
  <c r="S119" i="1"/>
  <c r="R119" i="1"/>
  <c r="T119" i="1" s="1"/>
  <c r="U119" i="1" s="1"/>
  <c r="V119" i="1" s="1"/>
  <c r="U118" i="1"/>
  <c r="V118" i="1" s="1"/>
  <c r="X118" i="1" s="1"/>
  <c r="T118" i="1"/>
  <c r="S118" i="1"/>
  <c r="R118" i="1"/>
  <c r="S117" i="1"/>
  <c r="R117" i="1"/>
  <c r="U116" i="1"/>
  <c r="V116" i="1" s="1"/>
  <c r="X116" i="1" s="1"/>
  <c r="T116" i="1"/>
  <c r="S116" i="1"/>
  <c r="R116" i="1"/>
  <c r="S115" i="1"/>
  <c r="R115" i="1"/>
  <c r="T115" i="1" s="1"/>
  <c r="U115" i="1" s="1"/>
  <c r="V115" i="1" s="1"/>
  <c r="X115" i="1" s="1"/>
  <c r="U114" i="1"/>
  <c r="V114" i="1" s="1"/>
  <c r="X114" i="1" s="1"/>
  <c r="T114" i="1"/>
  <c r="S114" i="1"/>
  <c r="R114" i="1"/>
  <c r="G114" i="1"/>
  <c r="F114" i="1"/>
  <c r="U113" i="1"/>
  <c r="V113" i="1" s="1"/>
  <c r="X113" i="1" s="1"/>
  <c r="T113" i="1"/>
  <c r="S113" i="1"/>
  <c r="R113" i="1"/>
  <c r="S112" i="1"/>
  <c r="R112" i="1"/>
  <c r="S110" i="1"/>
  <c r="S111" i="1" s="1"/>
  <c r="R110" i="1"/>
  <c r="R111" i="1" s="1"/>
  <c r="S108" i="1"/>
  <c r="S109" i="1" s="1"/>
  <c r="R108" i="1"/>
  <c r="R109" i="1" s="1"/>
  <c r="U107" i="1"/>
  <c r="V107" i="1" s="1"/>
  <c r="X107" i="1" s="1"/>
  <c r="T107" i="1"/>
  <c r="S107" i="1"/>
  <c r="R107" i="1"/>
  <c r="S106" i="1"/>
  <c r="R106" i="1"/>
  <c r="T106" i="1" s="1"/>
  <c r="U106" i="1" s="1"/>
  <c r="V106" i="1" s="1"/>
  <c r="X106" i="1" s="1"/>
  <c r="U105" i="1"/>
  <c r="V105" i="1" s="1"/>
  <c r="X105" i="1" s="1"/>
  <c r="T105" i="1"/>
  <c r="S105" i="1"/>
  <c r="R105" i="1"/>
  <c r="S104" i="1"/>
  <c r="R104" i="1"/>
  <c r="U103" i="1"/>
  <c r="V103" i="1" s="1"/>
  <c r="X103" i="1" s="1"/>
  <c r="T103" i="1"/>
  <c r="S103" i="1"/>
  <c r="R103" i="1"/>
  <c r="X102" i="1"/>
  <c r="S102" i="1"/>
  <c r="R102" i="1"/>
  <c r="T102" i="1" s="1"/>
  <c r="U102" i="1" s="1"/>
  <c r="V102" i="1" s="1"/>
  <c r="U101" i="1"/>
  <c r="V101" i="1" s="1"/>
  <c r="X101" i="1" s="1"/>
  <c r="T101" i="1"/>
  <c r="S101" i="1"/>
  <c r="R101" i="1"/>
  <c r="S100" i="1"/>
  <c r="R100" i="1"/>
  <c r="U99" i="1"/>
  <c r="V99" i="1" s="1"/>
  <c r="X99" i="1" s="1"/>
  <c r="T99" i="1"/>
  <c r="S99" i="1"/>
  <c r="R99" i="1"/>
  <c r="S98" i="1"/>
  <c r="R98" i="1"/>
  <c r="T98" i="1" s="1"/>
  <c r="U98" i="1" s="1"/>
  <c r="V98" i="1" s="1"/>
  <c r="X98" i="1" s="1"/>
  <c r="U97" i="1"/>
  <c r="V97" i="1" s="1"/>
  <c r="X97" i="1" s="1"/>
  <c r="T97" i="1"/>
  <c r="S97" i="1"/>
  <c r="R97" i="1"/>
  <c r="S96" i="1"/>
  <c r="R96" i="1"/>
  <c r="U95" i="1"/>
  <c r="V95" i="1" s="1"/>
  <c r="X95" i="1" s="1"/>
  <c r="T95" i="1"/>
  <c r="S95" i="1"/>
  <c r="R95" i="1"/>
  <c r="I95" i="1"/>
  <c r="H95" i="1"/>
  <c r="G95" i="1"/>
  <c r="F95" i="1"/>
  <c r="X94" i="1"/>
  <c r="S94" i="1"/>
  <c r="R94" i="1"/>
  <c r="T94" i="1" s="1"/>
  <c r="U94" i="1" s="1"/>
  <c r="V94" i="1" s="1"/>
  <c r="I94" i="1"/>
  <c r="H94" i="1"/>
  <c r="G94" i="1"/>
  <c r="F94" i="1"/>
  <c r="U93" i="1"/>
  <c r="V93" i="1" s="1"/>
  <c r="X93" i="1" s="1"/>
  <c r="T93" i="1"/>
  <c r="S93" i="1"/>
  <c r="R93" i="1"/>
  <c r="I93" i="1"/>
  <c r="H93" i="1"/>
  <c r="G93" i="1"/>
  <c r="F93" i="1"/>
  <c r="S92" i="1"/>
  <c r="T92" i="1" s="1"/>
  <c r="U92" i="1" s="1"/>
  <c r="V92" i="1" s="1"/>
  <c r="X92" i="1" s="1"/>
  <c r="R92" i="1"/>
  <c r="I92" i="1"/>
  <c r="H92" i="1"/>
  <c r="G92" i="1"/>
  <c r="F92" i="1"/>
  <c r="S91" i="1"/>
  <c r="R91" i="1"/>
  <c r="T91" i="1" s="1"/>
  <c r="U91" i="1" s="1"/>
  <c r="V91" i="1" s="1"/>
  <c r="X91" i="1" s="1"/>
  <c r="I91" i="1"/>
  <c r="H91" i="1"/>
  <c r="G91" i="1"/>
  <c r="F91" i="1"/>
  <c r="S90" i="1"/>
  <c r="T90" i="1" s="1"/>
  <c r="U90" i="1" s="1"/>
  <c r="V90" i="1" s="1"/>
  <c r="X90" i="1" s="1"/>
  <c r="R90" i="1"/>
  <c r="I90" i="1"/>
  <c r="H90" i="1"/>
  <c r="G90" i="1"/>
  <c r="F90" i="1"/>
  <c r="U89" i="1"/>
  <c r="V89" i="1" s="1"/>
  <c r="X89" i="1" s="1"/>
  <c r="S89" i="1"/>
  <c r="R89" i="1"/>
  <c r="T89" i="1" s="1"/>
  <c r="I89" i="1"/>
  <c r="H89" i="1"/>
  <c r="S87" i="1"/>
  <c r="S88" i="1" s="1"/>
  <c r="R87" i="1"/>
  <c r="R88" i="1" s="1"/>
  <c r="T88" i="1" s="1"/>
  <c r="U88" i="1" s="1"/>
  <c r="V88" i="1" s="1"/>
  <c r="X88" i="1" s="1"/>
  <c r="I87" i="1"/>
  <c r="H87" i="1"/>
  <c r="G87" i="1"/>
  <c r="F87" i="1"/>
  <c r="S85" i="1"/>
  <c r="S86" i="1" s="1"/>
  <c r="R85" i="1"/>
  <c r="R86" i="1" s="1"/>
  <c r="T86" i="1" s="1"/>
  <c r="U86" i="1" s="1"/>
  <c r="V86" i="1" s="1"/>
  <c r="X86" i="1" s="1"/>
  <c r="I85" i="1"/>
  <c r="H85" i="1"/>
  <c r="G85" i="1"/>
  <c r="F85" i="1"/>
  <c r="U84" i="1"/>
  <c r="V84" i="1" s="1"/>
  <c r="X84" i="1" s="1"/>
  <c r="T84" i="1"/>
  <c r="S84" i="1"/>
  <c r="R84" i="1"/>
  <c r="I84" i="1"/>
  <c r="H84" i="1"/>
  <c r="G84" i="1"/>
  <c r="F84" i="1"/>
  <c r="S83" i="1"/>
  <c r="R83" i="1"/>
  <c r="T83" i="1" s="1"/>
  <c r="U83" i="1" s="1"/>
  <c r="V83" i="1" s="1"/>
  <c r="X83" i="1" s="1"/>
  <c r="I83" i="1"/>
  <c r="H83" i="1"/>
  <c r="G83" i="1"/>
  <c r="F83" i="1"/>
  <c r="U82" i="1"/>
  <c r="V82" i="1" s="1"/>
  <c r="X82" i="1" s="1"/>
  <c r="S82" i="1"/>
  <c r="R82" i="1"/>
  <c r="T82" i="1" s="1"/>
  <c r="I82" i="1"/>
  <c r="H82" i="1"/>
  <c r="G82" i="1"/>
  <c r="F82" i="1"/>
  <c r="S81" i="1"/>
  <c r="T81" i="1" s="1"/>
  <c r="U81" i="1" s="1"/>
  <c r="V81" i="1" s="1"/>
  <c r="X81" i="1" s="1"/>
  <c r="R81" i="1"/>
  <c r="I81" i="1"/>
  <c r="H81" i="1"/>
  <c r="G81" i="1"/>
  <c r="F81" i="1"/>
  <c r="R80" i="1"/>
  <c r="R78" i="1"/>
  <c r="S77" i="1"/>
  <c r="R77" i="1"/>
  <c r="R79" i="1" s="1"/>
  <c r="I77" i="1"/>
  <c r="H77" i="1"/>
  <c r="G77" i="1"/>
  <c r="F77" i="1"/>
  <c r="U76" i="1"/>
  <c r="V76" i="1" s="1"/>
  <c r="X76" i="1" s="1"/>
  <c r="S76" i="1"/>
  <c r="R76" i="1"/>
  <c r="T76" i="1" s="1"/>
  <c r="I76" i="1"/>
  <c r="H76" i="1"/>
  <c r="G76" i="1"/>
  <c r="F76" i="1"/>
  <c r="X75" i="1"/>
  <c r="S75" i="1"/>
  <c r="T75" i="1" s="1"/>
  <c r="U75" i="1" s="1"/>
  <c r="V75" i="1" s="1"/>
  <c r="R75" i="1"/>
  <c r="I75" i="1"/>
  <c r="H75" i="1"/>
  <c r="G75" i="1"/>
  <c r="F75" i="1"/>
  <c r="S74" i="1"/>
  <c r="R74" i="1"/>
  <c r="T74" i="1" s="1"/>
  <c r="U74" i="1" s="1"/>
  <c r="V74" i="1" s="1"/>
  <c r="X74" i="1" s="1"/>
  <c r="I74" i="1"/>
  <c r="H74" i="1"/>
  <c r="G74" i="1"/>
  <c r="F74" i="1"/>
  <c r="X73" i="1"/>
  <c r="S73" i="1"/>
  <c r="S72" i="1"/>
  <c r="R72" i="1"/>
  <c r="R73" i="1" s="1"/>
  <c r="T73" i="1" s="1"/>
  <c r="U73" i="1" s="1"/>
  <c r="V73" i="1" s="1"/>
  <c r="I72" i="1"/>
  <c r="H72" i="1"/>
  <c r="G72" i="1"/>
  <c r="F72" i="1"/>
  <c r="S71" i="1"/>
  <c r="T71" i="1" s="1"/>
  <c r="U71" i="1" s="1"/>
  <c r="V71" i="1" s="1"/>
  <c r="X71" i="1" s="1"/>
  <c r="R71" i="1"/>
  <c r="I71" i="1"/>
  <c r="H71" i="1"/>
  <c r="G71" i="1"/>
  <c r="F71" i="1"/>
  <c r="U70" i="1"/>
  <c r="V70" i="1" s="1"/>
  <c r="X70" i="1" s="1"/>
  <c r="S70" i="1"/>
  <c r="R70" i="1"/>
  <c r="T70" i="1" s="1"/>
  <c r="I70" i="1"/>
  <c r="H70" i="1"/>
  <c r="G70" i="1"/>
  <c r="F70" i="1"/>
  <c r="S69" i="1"/>
  <c r="T69" i="1" s="1"/>
  <c r="U69" i="1" s="1"/>
  <c r="V69" i="1" s="1"/>
  <c r="X69" i="1" s="1"/>
  <c r="R69" i="1"/>
  <c r="I69" i="1"/>
  <c r="H69" i="1"/>
  <c r="G69" i="1"/>
  <c r="F69" i="1"/>
  <c r="S68" i="1"/>
  <c r="R68" i="1"/>
  <c r="T68" i="1" s="1"/>
  <c r="U68" i="1" s="1"/>
  <c r="V68" i="1" s="1"/>
  <c r="X68" i="1" s="1"/>
  <c r="I68" i="1"/>
  <c r="H68" i="1"/>
  <c r="G68" i="1"/>
  <c r="F68" i="1"/>
  <c r="S67" i="1"/>
  <c r="T67" i="1" s="1"/>
  <c r="U67" i="1" s="1"/>
  <c r="V67" i="1" s="1"/>
  <c r="X67" i="1" s="1"/>
  <c r="R67" i="1"/>
  <c r="I67" i="1"/>
  <c r="H67" i="1"/>
  <c r="G67" i="1"/>
  <c r="F67" i="1"/>
  <c r="U66" i="1"/>
  <c r="V66" i="1" s="1"/>
  <c r="X66" i="1" s="1"/>
  <c r="S66" i="1"/>
  <c r="R66" i="1"/>
  <c r="T66" i="1" s="1"/>
  <c r="I66" i="1"/>
  <c r="H66" i="1"/>
  <c r="G66" i="1"/>
  <c r="F66" i="1"/>
  <c r="S65" i="1"/>
  <c r="T65" i="1" s="1"/>
  <c r="U65" i="1" s="1"/>
  <c r="V65" i="1" s="1"/>
  <c r="X65" i="1" s="1"/>
  <c r="R65" i="1"/>
  <c r="I65" i="1"/>
  <c r="H65" i="1"/>
  <c r="G65" i="1"/>
  <c r="F65" i="1"/>
  <c r="S64" i="1"/>
  <c r="R64" i="1"/>
  <c r="T64" i="1" s="1"/>
  <c r="U64" i="1" s="1"/>
  <c r="V64" i="1" s="1"/>
  <c r="X64" i="1" s="1"/>
  <c r="I64" i="1"/>
  <c r="H64" i="1"/>
  <c r="G64" i="1"/>
  <c r="F64" i="1"/>
  <c r="S63" i="1"/>
  <c r="T63" i="1" s="1"/>
  <c r="U63" i="1" s="1"/>
  <c r="V63" i="1" s="1"/>
  <c r="X63" i="1" s="1"/>
  <c r="R63" i="1"/>
  <c r="I63" i="1"/>
  <c r="H63" i="1"/>
  <c r="G63" i="1"/>
  <c r="F63" i="1"/>
  <c r="U62" i="1"/>
  <c r="V62" i="1" s="1"/>
  <c r="X62" i="1" s="1"/>
  <c r="S62" i="1"/>
  <c r="R62" i="1"/>
  <c r="T62" i="1" s="1"/>
  <c r="I62" i="1"/>
  <c r="H62" i="1"/>
  <c r="G62" i="1"/>
  <c r="F62" i="1"/>
  <c r="S61" i="1"/>
  <c r="T61" i="1" s="1"/>
  <c r="U61" i="1" s="1"/>
  <c r="V61" i="1" s="1"/>
  <c r="X61" i="1" s="1"/>
  <c r="R61" i="1"/>
  <c r="I61" i="1"/>
  <c r="H61" i="1"/>
  <c r="G61" i="1"/>
  <c r="F61" i="1"/>
  <c r="S60" i="1"/>
  <c r="R60" i="1"/>
  <c r="T60" i="1" s="1"/>
  <c r="U60" i="1" s="1"/>
  <c r="V60" i="1" s="1"/>
  <c r="X60" i="1" s="1"/>
  <c r="I60" i="1"/>
  <c r="H60" i="1"/>
  <c r="G60" i="1"/>
  <c r="F60" i="1"/>
  <c r="S59" i="1"/>
  <c r="T59" i="1" s="1"/>
  <c r="U59" i="1" s="1"/>
  <c r="V59" i="1" s="1"/>
  <c r="X59" i="1" s="1"/>
  <c r="R59" i="1"/>
  <c r="I59" i="1"/>
  <c r="H59" i="1"/>
  <c r="G59" i="1"/>
  <c r="F59" i="1"/>
  <c r="U58" i="1"/>
  <c r="V58" i="1" s="1"/>
  <c r="X58" i="1" s="1"/>
  <c r="S58" i="1"/>
  <c r="R58" i="1"/>
  <c r="T58" i="1" s="1"/>
  <c r="I58" i="1"/>
  <c r="H58" i="1"/>
  <c r="G58" i="1"/>
  <c r="F58" i="1"/>
  <c r="S57" i="1"/>
  <c r="T57" i="1" s="1"/>
  <c r="U57" i="1" s="1"/>
  <c r="V57" i="1" s="1"/>
  <c r="X57" i="1" s="1"/>
  <c r="R57" i="1"/>
  <c r="I57" i="1"/>
  <c r="H57" i="1"/>
  <c r="G57" i="1"/>
  <c r="F57" i="1"/>
  <c r="S56" i="1"/>
  <c r="R56" i="1"/>
  <c r="I56" i="1"/>
  <c r="H56" i="1"/>
  <c r="G56" i="1"/>
  <c r="F56" i="1"/>
  <c r="S55" i="1"/>
  <c r="T55" i="1" s="1"/>
  <c r="U55" i="1" s="1"/>
  <c r="V55" i="1" s="1"/>
  <c r="X55" i="1" s="1"/>
  <c r="R55" i="1"/>
  <c r="I55" i="1"/>
  <c r="H55" i="1"/>
  <c r="G55" i="1"/>
  <c r="F55" i="1"/>
  <c r="S54" i="1"/>
  <c r="R54" i="1"/>
  <c r="I54" i="1"/>
  <c r="H54" i="1"/>
  <c r="G54" i="1"/>
  <c r="F54" i="1"/>
  <c r="S53" i="1"/>
  <c r="T53" i="1" s="1"/>
  <c r="U53" i="1" s="1"/>
  <c r="V53" i="1" s="1"/>
  <c r="X53" i="1" s="1"/>
  <c r="R53" i="1"/>
  <c r="I53" i="1"/>
  <c r="H53" i="1"/>
  <c r="G53" i="1"/>
  <c r="F53" i="1"/>
  <c r="S52" i="1"/>
  <c r="R52" i="1"/>
  <c r="I52" i="1"/>
  <c r="H52" i="1"/>
  <c r="G52" i="1"/>
  <c r="F52" i="1"/>
  <c r="S51" i="1"/>
  <c r="T51" i="1" s="1"/>
  <c r="U51" i="1" s="1"/>
  <c r="V51" i="1" s="1"/>
  <c r="X51" i="1" s="1"/>
  <c r="R51" i="1"/>
  <c r="I51" i="1"/>
  <c r="H51" i="1"/>
  <c r="G51" i="1"/>
  <c r="F51" i="1"/>
  <c r="S50" i="1"/>
  <c r="R50" i="1"/>
  <c r="I50" i="1"/>
  <c r="H50" i="1"/>
  <c r="G50" i="1"/>
  <c r="F50" i="1"/>
  <c r="S49" i="1"/>
  <c r="T49" i="1" s="1"/>
  <c r="U49" i="1" s="1"/>
  <c r="V49" i="1" s="1"/>
  <c r="X49" i="1" s="1"/>
  <c r="R49" i="1"/>
  <c r="I49" i="1"/>
  <c r="H49" i="1"/>
  <c r="G49" i="1"/>
  <c r="F49" i="1"/>
  <c r="S48" i="1"/>
  <c r="R48" i="1"/>
  <c r="I48" i="1"/>
  <c r="H48" i="1"/>
  <c r="G48" i="1"/>
  <c r="F48" i="1"/>
  <c r="S47" i="1"/>
  <c r="T47" i="1" s="1"/>
  <c r="U47" i="1" s="1"/>
  <c r="V47" i="1" s="1"/>
  <c r="X47" i="1" s="1"/>
  <c r="R47" i="1"/>
  <c r="I47" i="1"/>
  <c r="H47" i="1"/>
  <c r="G47" i="1"/>
  <c r="F47" i="1"/>
  <c r="S46" i="1"/>
  <c r="R46" i="1"/>
  <c r="I46" i="1"/>
  <c r="H46" i="1"/>
  <c r="G46" i="1"/>
  <c r="F46" i="1"/>
  <c r="S45" i="1"/>
  <c r="T45" i="1" s="1"/>
  <c r="U45" i="1" s="1"/>
  <c r="V45" i="1" s="1"/>
  <c r="X45" i="1" s="1"/>
  <c r="R45" i="1"/>
  <c r="I45" i="1"/>
  <c r="H45" i="1"/>
  <c r="G45" i="1"/>
  <c r="F45" i="1"/>
  <c r="S44" i="1"/>
  <c r="R44" i="1"/>
  <c r="I44" i="1"/>
  <c r="H44" i="1"/>
  <c r="G44" i="1"/>
  <c r="F44" i="1"/>
  <c r="S43" i="1"/>
  <c r="T43" i="1" s="1"/>
  <c r="U43" i="1" s="1"/>
  <c r="V43" i="1" s="1"/>
  <c r="X43" i="1" s="1"/>
  <c r="R43" i="1"/>
  <c r="I43" i="1"/>
  <c r="H43" i="1"/>
  <c r="G43" i="1"/>
  <c r="F43" i="1"/>
  <c r="S42" i="1"/>
  <c r="R42" i="1"/>
  <c r="I42" i="1"/>
  <c r="H42" i="1"/>
  <c r="G42" i="1"/>
  <c r="F42" i="1"/>
  <c r="S41" i="1"/>
  <c r="T41" i="1" s="1"/>
  <c r="U41" i="1" s="1"/>
  <c r="V41" i="1" s="1"/>
  <c r="X41" i="1" s="1"/>
  <c r="R41" i="1"/>
  <c r="I41" i="1"/>
  <c r="H41" i="1"/>
  <c r="G41" i="1"/>
  <c r="F41" i="1"/>
  <c r="S40" i="1"/>
  <c r="R40" i="1"/>
  <c r="I40" i="1"/>
  <c r="H40" i="1"/>
  <c r="G40" i="1"/>
  <c r="F40" i="1"/>
  <c r="S39" i="1"/>
  <c r="T39" i="1" s="1"/>
  <c r="U39" i="1" s="1"/>
  <c r="V39" i="1" s="1"/>
  <c r="X39" i="1" s="1"/>
  <c r="R39" i="1"/>
  <c r="I39" i="1"/>
  <c r="H39" i="1"/>
  <c r="G39" i="1"/>
  <c r="F39" i="1"/>
  <c r="S38" i="1"/>
  <c r="R38" i="1"/>
  <c r="I38" i="1"/>
  <c r="H38" i="1"/>
  <c r="G38" i="1"/>
  <c r="F38" i="1"/>
  <c r="S37" i="1"/>
  <c r="T37" i="1" s="1"/>
  <c r="U37" i="1" s="1"/>
  <c r="V37" i="1" s="1"/>
  <c r="X37" i="1" s="1"/>
  <c r="R37" i="1"/>
  <c r="I37" i="1"/>
  <c r="H37" i="1"/>
  <c r="G37" i="1"/>
  <c r="F37" i="1"/>
  <c r="S36" i="1"/>
  <c r="R36" i="1"/>
  <c r="I36" i="1"/>
  <c r="H36" i="1"/>
  <c r="G36" i="1"/>
  <c r="F36" i="1"/>
  <c r="S35" i="1"/>
  <c r="T35" i="1" s="1"/>
  <c r="U35" i="1" s="1"/>
  <c r="V35" i="1" s="1"/>
  <c r="X35" i="1" s="1"/>
  <c r="R35" i="1"/>
  <c r="I35" i="1"/>
  <c r="H35" i="1"/>
  <c r="G35" i="1"/>
  <c r="F35" i="1"/>
  <c r="S34" i="1"/>
  <c r="R34" i="1"/>
  <c r="I34" i="1"/>
  <c r="H34" i="1"/>
  <c r="G34" i="1"/>
  <c r="F34" i="1"/>
  <c r="S33" i="1"/>
  <c r="T33" i="1" s="1"/>
  <c r="U33" i="1" s="1"/>
  <c r="V33" i="1" s="1"/>
  <c r="X33" i="1" s="1"/>
  <c r="R33" i="1"/>
  <c r="I33" i="1"/>
  <c r="H33" i="1"/>
  <c r="G33" i="1"/>
  <c r="F33" i="1"/>
  <c r="S32" i="1"/>
  <c r="R32" i="1"/>
  <c r="I32" i="1"/>
  <c r="H32" i="1"/>
  <c r="G32" i="1"/>
  <c r="F32" i="1"/>
  <c r="S31" i="1"/>
  <c r="S30" i="1"/>
  <c r="R30" i="1"/>
  <c r="R31" i="1" s="1"/>
  <c r="I30" i="1"/>
  <c r="H30" i="1"/>
  <c r="G30" i="1"/>
  <c r="F30" i="1"/>
  <c r="U29" i="1"/>
  <c r="V29" i="1" s="1"/>
  <c r="X29" i="1" s="1"/>
  <c r="S29" i="1"/>
  <c r="T29" i="1" s="1"/>
  <c r="R29" i="1"/>
  <c r="I29" i="1"/>
  <c r="H29" i="1"/>
  <c r="G29" i="1"/>
  <c r="F29" i="1"/>
  <c r="S28" i="1"/>
  <c r="R28" i="1"/>
  <c r="T28" i="1" s="1"/>
  <c r="U28" i="1" s="1"/>
  <c r="V28" i="1" s="1"/>
  <c r="X28" i="1" s="1"/>
  <c r="I28" i="1"/>
  <c r="H28" i="1"/>
  <c r="G28" i="1"/>
  <c r="F28" i="1"/>
  <c r="U27" i="1"/>
  <c r="V27" i="1" s="1"/>
  <c r="X27" i="1" s="1"/>
  <c r="S27" i="1"/>
  <c r="T27" i="1" s="1"/>
  <c r="R27" i="1"/>
  <c r="I27" i="1"/>
  <c r="H27" i="1"/>
  <c r="G27" i="1"/>
  <c r="F27" i="1"/>
  <c r="S26" i="1"/>
  <c r="R26" i="1"/>
  <c r="T26" i="1" s="1"/>
  <c r="U26" i="1" s="1"/>
  <c r="V26" i="1" s="1"/>
  <c r="X26" i="1" s="1"/>
  <c r="I26" i="1"/>
  <c r="H26" i="1"/>
  <c r="G26" i="1"/>
  <c r="F26" i="1"/>
  <c r="U25" i="1"/>
  <c r="V25" i="1" s="1"/>
  <c r="X25" i="1" s="1"/>
  <c r="S25" i="1"/>
  <c r="T25" i="1" s="1"/>
  <c r="R25" i="1"/>
  <c r="I25" i="1"/>
  <c r="H25" i="1"/>
  <c r="G25" i="1"/>
  <c r="F25" i="1"/>
  <c r="S24" i="1"/>
  <c r="R24" i="1"/>
  <c r="T24" i="1" s="1"/>
  <c r="U24" i="1" s="1"/>
  <c r="V24" i="1" s="1"/>
  <c r="X24" i="1" s="1"/>
  <c r="I24" i="1"/>
  <c r="H24" i="1"/>
  <c r="G24" i="1"/>
  <c r="F24" i="1"/>
  <c r="U23" i="1"/>
  <c r="V23" i="1" s="1"/>
  <c r="X23" i="1" s="1"/>
  <c r="S23" i="1"/>
  <c r="T23" i="1" s="1"/>
  <c r="R23" i="1"/>
  <c r="I23" i="1"/>
  <c r="H23" i="1"/>
  <c r="G23" i="1"/>
  <c r="F23" i="1"/>
  <c r="S22" i="1"/>
  <c r="R22" i="1"/>
  <c r="T22" i="1" s="1"/>
  <c r="U22" i="1" s="1"/>
  <c r="V22" i="1" s="1"/>
  <c r="X22" i="1" s="1"/>
  <c r="I22" i="1"/>
  <c r="H22" i="1"/>
  <c r="G22" i="1"/>
  <c r="F22" i="1"/>
  <c r="U21" i="1"/>
  <c r="V21" i="1" s="1"/>
  <c r="X21" i="1" s="1"/>
  <c r="S21" i="1"/>
  <c r="T21" i="1" s="1"/>
  <c r="R21" i="1"/>
  <c r="I21" i="1"/>
  <c r="H21" i="1"/>
  <c r="G21" i="1"/>
  <c r="F21" i="1"/>
  <c r="S20" i="1"/>
  <c r="R20" i="1"/>
  <c r="T20" i="1" s="1"/>
  <c r="U20" i="1" s="1"/>
  <c r="V20" i="1" s="1"/>
  <c r="X20" i="1" s="1"/>
  <c r="I20" i="1"/>
  <c r="H20" i="1"/>
  <c r="G20" i="1"/>
  <c r="F20" i="1"/>
  <c r="U19" i="1"/>
  <c r="V19" i="1" s="1"/>
  <c r="X19" i="1" s="1"/>
  <c r="S19" i="1"/>
  <c r="T19" i="1" s="1"/>
  <c r="R19" i="1"/>
  <c r="I19" i="1"/>
  <c r="H19" i="1"/>
  <c r="G19" i="1"/>
  <c r="F19" i="1"/>
  <c r="S18" i="1"/>
  <c r="R18" i="1"/>
  <c r="T18" i="1" s="1"/>
  <c r="U18" i="1" s="1"/>
  <c r="V18" i="1" s="1"/>
  <c r="X18" i="1" s="1"/>
  <c r="I18" i="1"/>
  <c r="H18" i="1"/>
  <c r="G18" i="1"/>
  <c r="F18" i="1"/>
  <c r="U17" i="1"/>
  <c r="V17" i="1" s="1"/>
  <c r="X17" i="1" s="1"/>
  <c r="S17" i="1"/>
  <c r="T17" i="1" s="1"/>
  <c r="R17" i="1"/>
  <c r="I17" i="1"/>
  <c r="H17" i="1"/>
  <c r="G17" i="1"/>
  <c r="F17" i="1"/>
  <c r="S16" i="1"/>
  <c r="R16" i="1"/>
  <c r="I16" i="1"/>
  <c r="H16" i="1"/>
  <c r="G16" i="1"/>
  <c r="F16" i="1"/>
  <c r="T15" i="1"/>
  <c r="U15" i="1" s="1"/>
  <c r="V15" i="1" s="1"/>
  <c r="X15" i="1" s="1"/>
  <c r="S15" i="1"/>
  <c r="R15" i="1"/>
  <c r="I15" i="1"/>
  <c r="H15" i="1"/>
  <c r="G15" i="1"/>
  <c r="F15" i="1"/>
  <c r="S14" i="1"/>
  <c r="R14" i="1"/>
  <c r="I14" i="1"/>
  <c r="H14" i="1"/>
  <c r="G14" i="1"/>
  <c r="F14" i="1"/>
  <c r="X13" i="1"/>
  <c r="T13" i="1"/>
  <c r="U13" i="1" s="1"/>
  <c r="V13" i="1" s="1"/>
  <c r="S13" i="1"/>
  <c r="R13" i="1"/>
  <c r="I13" i="1"/>
  <c r="H13" i="1"/>
  <c r="G13" i="1"/>
  <c r="F13" i="1"/>
  <c r="S12" i="1"/>
  <c r="R12" i="1"/>
  <c r="I12" i="1"/>
  <c r="H12" i="1"/>
  <c r="G12" i="1"/>
  <c r="F12" i="1"/>
  <c r="T11" i="1"/>
  <c r="U11" i="1" s="1"/>
  <c r="V11" i="1" s="1"/>
  <c r="X11" i="1" s="1"/>
  <c r="S11" i="1"/>
  <c r="R11" i="1"/>
  <c r="I11" i="1"/>
  <c r="H11" i="1"/>
  <c r="G11" i="1"/>
  <c r="F11" i="1"/>
  <c r="S10" i="1"/>
  <c r="R10" i="1"/>
  <c r="I10" i="1"/>
  <c r="H10" i="1"/>
  <c r="G10" i="1"/>
  <c r="F10" i="1"/>
  <c r="X9" i="1"/>
  <c r="T9" i="1"/>
  <c r="U9" i="1" s="1"/>
  <c r="V9" i="1" s="1"/>
  <c r="S9" i="1"/>
  <c r="R9" i="1"/>
  <c r="I9" i="1"/>
  <c r="H9" i="1"/>
  <c r="G9" i="1"/>
  <c r="F9" i="1"/>
  <c r="S8" i="1"/>
  <c r="R8" i="1"/>
  <c r="I8" i="1"/>
  <c r="H8" i="1"/>
  <c r="G8" i="1"/>
  <c r="F8" i="1"/>
  <c r="T7" i="1"/>
  <c r="U7" i="1" s="1"/>
  <c r="V7" i="1" s="1"/>
  <c r="X7" i="1" s="1"/>
  <c r="S7" i="1"/>
  <c r="R7" i="1"/>
  <c r="I7" i="1"/>
  <c r="H7" i="1"/>
  <c r="G7" i="1"/>
  <c r="F7" i="1"/>
  <c r="S6" i="1"/>
  <c r="R6" i="1"/>
  <c r="X5" i="1"/>
  <c r="T5" i="1"/>
  <c r="U5" i="1" s="1"/>
  <c r="V5" i="1" s="1"/>
  <c r="S5" i="1"/>
  <c r="R5" i="1"/>
  <c r="I5" i="1"/>
  <c r="H5" i="1"/>
  <c r="G5" i="1"/>
  <c r="F5" i="1"/>
  <c r="S4" i="1"/>
  <c r="R4" i="1"/>
  <c r="I4" i="1"/>
  <c r="H4" i="1"/>
  <c r="G4" i="1"/>
  <c r="F4" i="1"/>
  <c r="S2" i="1"/>
  <c r="S3" i="1" s="1"/>
  <c r="R2" i="1"/>
  <c r="D903" i="11"/>
  <c r="D901" i="11"/>
  <c r="D898" i="11"/>
  <c r="D895" i="11"/>
  <c r="D893" i="11"/>
  <c r="D889" i="11"/>
  <c r="D886" i="11"/>
  <c r="D884" i="11"/>
  <c r="D882" i="11"/>
  <c r="D880" i="11"/>
  <c r="D878" i="11"/>
  <c r="D876" i="11"/>
  <c r="D873" i="11"/>
  <c r="D871" i="11"/>
  <c r="D868" i="11"/>
  <c r="D866" i="11"/>
  <c r="D864" i="11"/>
  <c r="D862" i="11"/>
  <c r="D860" i="11"/>
  <c r="D858" i="11"/>
  <c r="D856" i="11"/>
  <c r="D853" i="11"/>
  <c r="D851" i="11"/>
  <c r="D849" i="11"/>
  <c r="D847" i="11"/>
  <c r="D845" i="11"/>
  <c r="D843" i="11"/>
  <c r="D841" i="11"/>
  <c r="D839" i="11"/>
  <c r="D837" i="11"/>
  <c r="D835" i="11"/>
  <c r="D833" i="11"/>
  <c r="D831" i="11"/>
  <c r="D829" i="11"/>
  <c r="D827" i="11"/>
  <c r="D825" i="11"/>
  <c r="D820" i="11"/>
  <c r="D818" i="11"/>
  <c r="D816" i="11"/>
  <c r="D813" i="11"/>
  <c r="D811" i="11"/>
  <c r="D808" i="11"/>
  <c r="D804" i="11"/>
  <c r="D801" i="11"/>
  <c r="D799" i="11"/>
  <c r="D796" i="11"/>
  <c r="D794" i="11"/>
  <c r="D790" i="11"/>
  <c r="D787" i="11"/>
  <c r="D785" i="11"/>
  <c r="D783" i="11"/>
  <c r="D780" i="11"/>
  <c r="D778" i="11"/>
  <c r="D776" i="11"/>
  <c r="D773" i="11"/>
  <c r="D770" i="11"/>
  <c r="D768" i="11"/>
  <c r="D766" i="11"/>
  <c r="D762" i="11"/>
  <c r="D760" i="11"/>
  <c r="D756" i="11"/>
  <c r="D754" i="11"/>
  <c r="D753" i="11"/>
  <c r="D752" i="11"/>
  <c r="D751" i="11"/>
  <c r="D750" i="11"/>
  <c r="D748" i="11"/>
  <c r="D747" i="11"/>
  <c r="D746" i="11"/>
  <c r="D744" i="11"/>
  <c r="D743" i="11"/>
  <c r="D742" i="11"/>
  <c r="D741" i="11"/>
  <c r="D740" i="11"/>
  <c r="D739" i="11"/>
  <c r="D738" i="11"/>
  <c r="D737" i="11"/>
  <c r="D736" i="11"/>
  <c r="D734" i="11"/>
  <c r="D733" i="11"/>
  <c r="D732" i="11"/>
  <c r="D731" i="11"/>
  <c r="D730" i="11"/>
  <c r="D728" i="11"/>
  <c r="D727" i="11"/>
  <c r="D725" i="11"/>
  <c r="D724" i="11"/>
  <c r="D723" i="11"/>
  <c r="D722" i="11"/>
  <c r="D721" i="11"/>
  <c r="D720" i="11"/>
  <c r="D718" i="11"/>
  <c r="D717" i="11"/>
  <c r="D716" i="11"/>
  <c r="D715" i="11"/>
  <c r="D714" i="11"/>
  <c r="D713" i="11"/>
  <c r="D712" i="11"/>
  <c r="D711" i="11"/>
  <c r="D710" i="11"/>
  <c r="D709" i="11"/>
  <c r="D708" i="11"/>
  <c r="D705" i="11"/>
  <c r="D704" i="11"/>
  <c r="D703" i="11"/>
  <c r="D702" i="11"/>
  <c r="D701" i="11"/>
  <c r="D699" i="11"/>
  <c r="D698" i="11"/>
  <c r="D697" i="11"/>
  <c r="D696" i="11"/>
  <c r="D695" i="11"/>
  <c r="D694" i="11"/>
  <c r="D693" i="11"/>
  <c r="D692" i="11"/>
  <c r="D691" i="11"/>
  <c r="D690" i="11"/>
  <c r="D689" i="11"/>
  <c r="D688" i="11"/>
  <c r="D686" i="11"/>
  <c r="D685" i="11"/>
  <c r="D684" i="11"/>
  <c r="D683" i="11"/>
  <c r="D682" i="11"/>
  <c r="D681" i="11"/>
  <c r="D680" i="11"/>
  <c r="D679" i="11"/>
  <c r="D678" i="11"/>
  <c r="D677" i="11"/>
  <c r="D676" i="11"/>
  <c r="D675" i="11"/>
  <c r="D674" i="11"/>
  <c r="D673" i="11"/>
  <c r="D671" i="11"/>
  <c r="D670" i="11"/>
  <c r="D669" i="11"/>
  <c r="D668" i="11"/>
  <c r="D667" i="11"/>
  <c r="D666" i="11"/>
  <c r="D665" i="11"/>
  <c r="D663" i="11"/>
  <c r="D662" i="11"/>
  <c r="D661" i="11"/>
  <c r="D660" i="11"/>
  <c r="D659" i="11"/>
  <c r="D658" i="11"/>
  <c r="D657" i="11"/>
  <c r="D656" i="11"/>
  <c r="D655" i="11"/>
  <c r="D654" i="11"/>
  <c r="D653" i="11"/>
  <c r="D652" i="11"/>
  <c r="D651" i="11"/>
  <c r="D650" i="11"/>
  <c r="D649" i="11"/>
  <c r="D648" i="11"/>
  <c r="D647" i="11"/>
  <c r="D646" i="11"/>
  <c r="D645" i="11"/>
  <c r="D644" i="11"/>
  <c r="D643" i="11"/>
  <c r="D642" i="11"/>
  <c r="D641" i="11"/>
  <c r="D640" i="11"/>
  <c r="D639" i="11"/>
  <c r="D638" i="11"/>
  <c r="D637" i="11"/>
  <c r="D634" i="11"/>
  <c r="D633" i="11"/>
  <c r="D632" i="11"/>
  <c r="D631" i="11"/>
  <c r="D630" i="11"/>
  <c r="D629" i="11"/>
  <c r="D628" i="11"/>
  <c r="D627" i="11"/>
  <c r="D626" i="11"/>
  <c r="D625" i="11"/>
  <c r="D623" i="11"/>
  <c r="D622" i="11"/>
  <c r="D621" i="11"/>
  <c r="D620" i="11"/>
  <c r="D618" i="11"/>
  <c r="D617" i="11"/>
  <c r="D616" i="11"/>
  <c r="D615" i="11"/>
  <c r="D614" i="11"/>
  <c r="D613" i="11"/>
  <c r="D612" i="11"/>
  <c r="D611" i="11"/>
  <c r="D610" i="11"/>
  <c r="D609" i="11"/>
  <c r="D607" i="11"/>
  <c r="D606" i="11"/>
  <c r="D605" i="11"/>
  <c r="D604" i="11"/>
  <c r="D603" i="11"/>
  <c r="D602" i="11"/>
  <c r="D601" i="11"/>
  <c r="D600" i="11"/>
  <c r="D598" i="11"/>
  <c r="D597" i="11"/>
  <c r="D596" i="11"/>
  <c r="D595" i="11"/>
  <c r="D594" i="11"/>
  <c r="D593" i="11"/>
  <c r="D592" i="11"/>
  <c r="D591" i="11"/>
  <c r="D590" i="11"/>
  <c r="D589" i="11"/>
  <c r="D587" i="11"/>
  <c r="D586" i="11"/>
  <c r="D585" i="11"/>
  <c r="D584" i="11"/>
  <c r="D583" i="11"/>
  <c r="D582" i="11"/>
  <c r="D581" i="11"/>
  <c r="D580" i="11"/>
  <c r="D579" i="11"/>
  <c r="D578" i="11"/>
  <c r="D577" i="11"/>
  <c r="D576" i="11"/>
  <c r="D575" i="11"/>
  <c r="D574" i="11"/>
  <c r="D573" i="11"/>
  <c r="D572" i="11"/>
  <c r="D571" i="11"/>
  <c r="D570" i="11"/>
  <c r="D569" i="11"/>
  <c r="D568" i="11"/>
  <c r="D566" i="11"/>
  <c r="D565" i="11"/>
  <c r="D564" i="11"/>
  <c r="D563" i="11"/>
  <c r="D562" i="11"/>
  <c r="D561" i="11"/>
  <c r="D560" i="11"/>
  <c r="D559" i="11"/>
  <c r="D557" i="11"/>
  <c r="D556" i="11"/>
  <c r="D555" i="11"/>
  <c r="D554" i="11"/>
  <c r="D553" i="11"/>
  <c r="D552" i="11"/>
  <c r="D551" i="11"/>
  <c r="D550" i="11"/>
  <c r="D549" i="11"/>
  <c r="D548" i="11"/>
  <c r="D547" i="11"/>
  <c r="D546" i="11"/>
  <c r="D545" i="11"/>
  <c r="D544" i="11"/>
  <c r="D543" i="11"/>
  <c r="D542" i="11"/>
  <c r="D541" i="11"/>
  <c r="D540" i="11"/>
  <c r="D539" i="11"/>
  <c r="D538" i="11"/>
  <c r="D537" i="11"/>
  <c r="D536" i="11"/>
  <c r="D535" i="11"/>
  <c r="D534" i="11"/>
  <c r="D533" i="11"/>
  <c r="D532" i="11"/>
  <c r="D531" i="11"/>
  <c r="D530" i="11"/>
  <c r="D529" i="11"/>
  <c r="D528" i="11"/>
  <c r="D527" i="11"/>
  <c r="D526" i="11"/>
  <c r="D525" i="11"/>
  <c r="D524" i="11"/>
  <c r="D523" i="11"/>
  <c r="D522" i="11"/>
  <c r="D521" i="11"/>
  <c r="D520" i="11"/>
  <c r="D519" i="11"/>
  <c r="D518" i="11"/>
  <c r="D517" i="11"/>
  <c r="D516" i="11"/>
  <c r="D515" i="11"/>
  <c r="D514" i="11"/>
  <c r="D513" i="11"/>
  <c r="D512" i="11"/>
  <c r="D511" i="11"/>
  <c r="D510" i="11"/>
  <c r="D509" i="11"/>
  <c r="D508" i="11"/>
  <c r="D507" i="11"/>
  <c r="D506" i="11"/>
  <c r="D505" i="11"/>
  <c r="D502" i="11"/>
  <c r="D501" i="11"/>
  <c r="D500" i="11"/>
  <c r="D499" i="11"/>
  <c r="D498" i="11"/>
  <c r="D497" i="11"/>
  <c r="D496" i="11"/>
  <c r="D495" i="11"/>
  <c r="D494" i="11"/>
  <c r="D493" i="11"/>
  <c r="D492" i="11"/>
  <c r="D491" i="11"/>
  <c r="D490" i="11"/>
  <c r="D489" i="11"/>
  <c r="D488" i="11"/>
  <c r="D487" i="11"/>
  <c r="D486" i="11"/>
  <c r="D484" i="11"/>
  <c r="D483" i="11"/>
  <c r="D481" i="11"/>
  <c r="D480" i="11"/>
  <c r="D479" i="11"/>
  <c r="D478" i="11"/>
  <c r="D477" i="11"/>
  <c r="D476" i="11"/>
  <c r="D475" i="11"/>
  <c r="D474" i="11"/>
  <c r="D473" i="11"/>
  <c r="D472" i="11"/>
  <c r="D471" i="11"/>
  <c r="D470" i="11"/>
  <c r="D469" i="11"/>
  <c r="D467" i="11"/>
  <c r="D466" i="11"/>
  <c r="D465" i="11"/>
  <c r="D464" i="11"/>
  <c r="D463" i="11"/>
  <c r="D462" i="11"/>
  <c r="D461" i="11"/>
  <c r="D460" i="11"/>
  <c r="D459" i="11"/>
  <c r="D458" i="11"/>
  <c r="D457" i="11"/>
  <c r="D456" i="11"/>
  <c r="D455" i="11"/>
  <c r="D454" i="11"/>
  <c r="D452" i="11"/>
  <c r="D451" i="11"/>
  <c r="D450" i="11"/>
  <c r="D449" i="11"/>
  <c r="D448" i="11"/>
  <c r="D447" i="11"/>
  <c r="D446" i="11"/>
  <c r="D445" i="11"/>
  <c r="D444" i="11"/>
  <c r="D442" i="11"/>
  <c r="D441" i="11"/>
  <c r="D440" i="11"/>
  <c r="D439" i="11"/>
  <c r="D438" i="11"/>
  <c r="D437" i="11"/>
  <c r="D436" i="11"/>
  <c r="D435" i="11"/>
  <c r="D434" i="11"/>
  <c r="D433" i="11"/>
  <c r="D432" i="11"/>
  <c r="D431" i="11"/>
  <c r="D430" i="11"/>
  <c r="D429" i="11"/>
  <c r="D428" i="11"/>
  <c r="D427" i="11"/>
  <c r="D426" i="11"/>
  <c r="D425" i="11"/>
  <c r="D424" i="11"/>
  <c r="D423" i="11"/>
  <c r="D422" i="11"/>
  <c r="D421" i="11"/>
  <c r="D420" i="11"/>
  <c r="D419" i="11"/>
  <c r="D418" i="11"/>
  <c r="D417" i="11"/>
  <c r="D416" i="11"/>
  <c r="D414" i="11"/>
  <c r="D413" i="11"/>
  <c r="D412" i="11"/>
  <c r="D411" i="11"/>
  <c r="D410" i="11"/>
  <c r="D409" i="11"/>
  <c r="D408" i="11"/>
  <c r="D407" i="11"/>
  <c r="D406" i="11"/>
  <c r="D405" i="11"/>
  <c r="D404" i="11"/>
  <c r="D403" i="11"/>
  <c r="D402" i="11"/>
  <c r="D401" i="11"/>
  <c r="D400" i="11"/>
  <c r="D399" i="11"/>
  <c r="D398" i="11"/>
  <c r="D397" i="11"/>
  <c r="D394" i="11"/>
  <c r="D392" i="11"/>
  <c r="D390" i="11"/>
  <c r="D388" i="11"/>
  <c r="D386" i="11"/>
  <c r="D385" i="11"/>
  <c r="D384" i="11"/>
  <c r="D383" i="11"/>
  <c r="D382" i="11"/>
  <c r="D381" i="11"/>
  <c r="D380" i="11"/>
  <c r="D378" i="11"/>
  <c r="D377" i="11"/>
  <c r="D376" i="11"/>
  <c r="D375" i="11"/>
  <c r="D374" i="11"/>
  <c r="D373" i="11"/>
  <c r="D372" i="11"/>
  <c r="D371" i="11"/>
  <c r="D370" i="11"/>
  <c r="D369" i="11"/>
  <c r="D368" i="11"/>
  <c r="D367" i="11"/>
  <c r="D366" i="11"/>
  <c r="D365" i="11"/>
  <c r="D362" i="11"/>
  <c r="D361" i="11"/>
  <c r="D360" i="11"/>
  <c r="D359" i="11"/>
  <c r="D358" i="11"/>
  <c r="D357" i="11"/>
  <c r="D356" i="11"/>
  <c r="D355" i="11"/>
  <c r="D354" i="11"/>
  <c r="D352" i="11"/>
  <c r="D351" i="11"/>
  <c r="D350" i="11"/>
  <c r="D349" i="11"/>
  <c r="D348" i="11"/>
  <c r="D347" i="11"/>
  <c r="D345" i="11"/>
  <c r="D344" i="11"/>
  <c r="D343" i="11"/>
  <c r="D341" i="11"/>
  <c r="D340" i="11"/>
  <c r="D339" i="11"/>
  <c r="D338" i="11"/>
  <c r="D337" i="11"/>
  <c r="D335" i="11"/>
  <c r="D334" i="11"/>
  <c r="D333" i="11"/>
  <c r="D332" i="11"/>
  <c r="D330" i="11"/>
  <c r="D329" i="11"/>
  <c r="D328" i="11"/>
  <c r="D326" i="11"/>
  <c r="D325" i="11"/>
  <c r="D324" i="11"/>
  <c r="D323" i="11"/>
  <c r="D322" i="11"/>
  <c r="D321" i="11"/>
  <c r="D320" i="11"/>
  <c r="D319" i="11"/>
  <c r="D318" i="11"/>
  <c r="D317" i="11"/>
  <c r="D314" i="11"/>
  <c r="D313" i="11"/>
  <c r="D311" i="11"/>
  <c r="D310" i="11"/>
  <c r="D309" i="11"/>
  <c r="D308" i="11"/>
  <c r="D307" i="11"/>
  <c r="D306" i="11"/>
  <c r="D304" i="11"/>
  <c r="D303" i="11"/>
  <c r="D301" i="11"/>
  <c r="D300" i="11"/>
  <c r="D299" i="11"/>
  <c r="D298" i="11"/>
  <c r="D297" i="11"/>
  <c r="D296" i="11"/>
  <c r="D295" i="11"/>
  <c r="D294" i="11"/>
  <c r="D293" i="11"/>
  <c r="D292" i="11"/>
  <c r="D291" i="11"/>
  <c r="D290" i="11"/>
  <c r="D289" i="11"/>
  <c r="D288" i="11"/>
  <c r="D287" i="11"/>
  <c r="D286" i="11"/>
  <c r="D285" i="11"/>
  <c r="D284" i="11"/>
  <c r="D283" i="11"/>
  <c r="D282" i="11"/>
  <c r="D281" i="11"/>
  <c r="D278" i="11"/>
  <c r="D277" i="11"/>
  <c r="D276" i="11"/>
  <c r="D275" i="11"/>
  <c r="D274" i="11"/>
  <c r="D273" i="11"/>
  <c r="D272" i="11"/>
  <c r="D271" i="11"/>
  <c r="D270" i="11"/>
  <c r="D269" i="11"/>
  <c r="D268" i="11"/>
  <c r="D267" i="11"/>
  <c r="D266" i="11"/>
  <c r="D265" i="11"/>
  <c r="D264" i="11"/>
  <c r="D262" i="11"/>
  <c r="D261" i="11"/>
  <c r="D260" i="11"/>
  <c r="D258" i="11"/>
  <c r="D257" i="11"/>
  <c r="D256" i="11"/>
  <c r="D254" i="11"/>
  <c r="D252" i="11"/>
  <c r="D249" i="11"/>
  <c r="D247" i="11"/>
  <c r="D244" i="11"/>
  <c r="D242" i="11"/>
  <c r="D240" i="11"/>
  <c r="D238" i="11"/>
  <c r="D236" i="11"/>
  <c r="D234" i="11"/>
  <c r="D232" i="11"/>
  <c r="D230" i="11"/>
  <c r="D228" i="11"/>
  <c r="D226" i="11"/>
  <c r="D224" i="11"/>
  <c r="D222" i="11"/>
  <c r="D220" i="11"/>
  <c r="D218" i="11"/>
  <c r="D216" i="11"/>
  <c r="D214" i="11"/>
  <c r="D212" i="11"/>
  <c r="D210" i="11"/>
  <c r="D208" i="11"/>
  <c r="D204" i="11"/>
  <c r="D202" i="11"/>
  <c r="D200" i="11"/>
  <c r="D198" i="11"/>
  <c r="D196" i="11"/>
  <c r="D194" i="11"/>
  <c r="D192" i="11"/>
  <c r="D190" i="11"/>
  <c r="D188" i="11"/>
  <c r="D186" i="11"/>
  <c r="D184" i="11"/>
  <c r="D182" i="11"/>
  <c r="D180" i="11"/>
  <c r="D178" i="11"/>
  <c r="D176" i="11"/>
  <c r="D174"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C635" i="11" l="1"/>
  <c r="C5" i="11" s="1"/>
  <c r="D8" i="11"/>
  <c r="T31" i="1"/>
  <c r="U31" i="1" s="1"/>
  <c r="V31" i="1" s="1"/>
  <c r="X31" i="1" s="1"/>
  <c r="D173" i="11"/>
  <c r="D177" i="11"/>
  <c r="D181" i="11"/>
  <c r="D185" i="11"/>
  <c r="D189" i="11"/>
  <c r="D193" i="11"/>
  <c r="D197" i="11"/>
  <c r="D201" i="11"/>
  <c r="D205" i="11"/>
  <c r="D211" i="11"/>
  <c r="D215" i="11"/>
  <c r="D219" i="11"/>
  <c r="D223" i="11"/>
  <c r="D227" i="11"/>
  <c r="D231" i="11"/>
  <c r="D235" i="11"/>
  <c r="D239" i="11"/>
  <c r="D243" i="11"/>
  <c r="D248" i="11"/>
  <c r="D253" i="11"/>
  <c r="D175" i="11"/>
  <c r="D179" i="11"/>
  <c r="D183" i="11"/>
  <c r="D187" i="11"/>
  <c r="D191" i="11"/>
  <c r="D195" i="11"/>
  <c r="D199" i="11"/>
  <c r="D203" i="11"/>
  <c r="D209" i="11"/>
  <c r="D213" i="11"/>
  <c r="D217" i="11"/>
  <c r="D221" i="11"/>
  <c r="D225" i="11"/>
  <c r="D229" i="11"/>
  <c r="D233" i="11"/>
  <c r="D237" i="11"/>
  <c r="D241" i="11"/>
  <c r="D246" i="11"/>
  <c r="D251" i="11"/>
  <c r="D255" i="11"/>
  <c r="R3" i="1"/>
  <c r="T3" i="1" s="1"/>
  <c r="U3" i="1" s="1"/>
  <c r="V3" i="1" s="1"/>
  <c r="X3" i="1" s="1"/>
  <c r="T2" i="1"/>
  <c r="U2" i="1" s="1"/>
  <c r="V2" i="1" s="1"/>
  <c r="X2" i="1" s="1"/>
  <c r="D755" i="11"/>
  <c r="D761" i="11"/>
  <c r="D767" i="11"/>
  <c r="D772" i="11"/>
  <c r="D777" i="11"/>
  <c r="D782" i="11"/>
  <c r="D786" i="11"/>
  <c r="D793" i="11"/>
  <c r="D797" i="11"/>
  <c r="D803" i="11"/>
  <c r="D810" i="11"/>
  <c r="D815" i="11"/>
  <c r="D819" i="11"/>
  <c r="D826" i="11"/>
  <c r="D830" i="11"/>
  <c r="D834" i="11"/>
  <c r="D838" i="11"/>
  <c r="D842" i="11"/>
  <c r="D846" i="11"/>
  <c r="D850" i="11"/>
  <c r="D855" i="11"/>
  <c r="D859" i="11"/>
  <c r="D863" i="11"/>
  <c r="D867" i="11"/>
  <c r="D872" i="11"/>
  <c r="D877" i="11"/>
  <c r="D881" i="11"/>
  <c r="D885" i="11"/>
  <c r="D890" i="11"/>
  <c r="D897" i="11"/>
  <c r="D902" i="11"/>
  <c r="T6" i="1"/>
  <c r="U6" i="1" s="1"/>
  <c r="V6" i="1" s="1"/>
  <c r="X6" i="1" s="1"/>
  <c r="T10" i="1"/>
  <c r="U10" i="1" s="1"/>
  <c r="V10" i="1" s="1"/>
  <c r="X10" i="1" s="1"/>
  <c r="T14" i="1"/>
  <c r="U14" i="1" s="1"/>
  <c r="V14" i="1" s="1"/>
  <c r="X14" i="1" s="1"/>
  <c r="T96" i="1"/>
  <c r="U96" i="1" s="1"/>
  <c r="V96" i="1" s="1"/>
  <c r="X96" i="1" s="1"/>
  <c r="T104" i="1"/>
  <c r="U104" i="1" s="1"/>
  <c r="V104" i="1" s="1"/>
  <c r="X104" i="1" s="1"/>
  <c r="T121" i="1"/>
  <c r="U121" i="1" s="1"/>
  <c r="V121" i="1" s="1"/>
  <c r="X121" i="1" s="1"/>
  <c r="T129" i="1"/>
  <c r="U129" i="1" s="1"/>
  <c r="V129" i="1" s="1"/>
  <c r="X129" i="1" s="1"/>
  <c r="T137" i="1"/>
  <c r="U137" i="1" s="1"/>
  <c r="V137" i="1" s="1"/>
  <c r="X137" i="1" s="1"/>
  <c r="T145" i="1"/>
  <c r="U145" i="1" s="1"/>
  <c r="V145" i="1" s="1"/>
  <c r="X145" i="1" s="1"/>
  <c r="T153" i="1"/>
  <c r="U153" i="1" s="1"/>
  <c r="V153" i="1" s="1"/>
  <c r="X153" i="1" s="1"/>
  <c r="T161" i="1"/>
  <c r="U161" i="1" s="1"/>
  <c r="V161" i="1" s="1"/>
  <c r="X161" i="1" s="1"/>
  <c r="T169" i="1"/>
  <c r="U169" i="1" s="1"/>
  <c r="V169" i="1" s="1"/>
  <c r="X169" i="1" s="1"/>
  <c r="T177" i="1"/>
  <c r="U177" i="1" s="1"/>
  <c r="V177" i="1" s="1"/>
  <c r="X177" i="1" s="1"/>
  <c r="T185" i="1"/>
  <c r="U185" i="1" s="1"/>
  <c r="V185" i="1" s="1"/>
  <c r="X185" i="1" s="1"/>
  <c r="T193" i="1"/>
  <c r="U193" i="1" s="1"/>
  <c r="V193" i="1" s="1"/>
  <c r="X193" i="1" s="1"/>
  <c r="T201" i="1"/>
  <c r="U201" i="1" s="1"/>
  <c r="V201" i="1" s="1"/>
  <c r="X201" i="1" s="1"/>
  <c r="T209" i="1"/>
  <c r="U209" i="1" s="1"/>
  <c r="V209" i="1" s="1"/>
  <c r="X209" i="1" s="1"/>
  <c r="T217" i="1"/>
  <c r="U217" i="1" s="1"/>
  <c r="V217" i="1" s="1"/>
  <c r="X217" i="1" s="1"/>
  <c r="T225" i="1"/>
  <c r="U225" i="1" s="1"/>
  <c r="V225" i="1" s="1"/>
  <c r="X225" i="1" s="1"/>
  <c r="T233" i="1"/>
  <c r="U233" i="1" s="1"/>
  <c r="V233" i="1" s="1"/>
  <c r="X233" i="1" s="1"/>
  <c r="D758" i="11"/>
  <c r="D763" i="11"/>
  <c r="D769" i="11"/>
  <c r="D774" i="11"/>
  <c r="D779" i="11"/>
  <c r="D784" i="11"/>
  <c r="D788" i="11"/>
  <c r="D795" i="11"/>
  <c r="D800" i="11"/>
  <c r="D806" i="11"/>
  <c r="D812" i="11"/>
  <c r="D817" i="11"/>
  <c r="D822" i="11"/>
  <c r="D828" i="11"/>
  <c r="D832" i="11"/>
  <c r="D836" i="11"/>
  <c r="D840" i="11"/>
  <c r="D844" i="11"/>
  <c r="D848" i="11"/>
  <c r="D852" i="11"/>
  <c r="D857" i="11"/>
  <c r="D861" i="11"/>
  <c r="D865" i="11"/>
  <c r="D869" i="11"/>
  <c r="D874" i="11"/>
  <c r="D879" i="11"/>
  <c r="D883" i="11"/>
  <c r="D888" i="11"/>
  <c r="D894" i="11"/>
  <c r="D900" i="11"/>
  <c r="D904" i="11"/>
  <c r="T4" i="1"/>
  <c r="U4" i="1" s="1"/>
  <c r="V4" i="1" s="1"/>
  <c r="X4" i="1" s="1"/>
  <c r="T8" i="1"/>
  <c r="U8" i="1" s="1"/>
  <c r="V8" i="1" s="1"/>
  <c r="X8" i="1" s="1"/>
  <c r="T12" i="1"/>
  <c r="U12" i="1" s="1"/>
  <c r="V12" i="1" s="1"/>
  <c r="X12" i="1" s="1"/>
  <c r="T16" i="1"/>
  <c r="U16" i="1" s="1"/>
  <c r="V16" i="1" s="1"/>
  <c r="X16" i="1" s="1"/>
  <c r="T32" i="1"/>
  <c r="U32" i="1" s="1"/>
  <c r="V32" i="1" s="1"/>
  <c r="X32" i="1" s="1"/>
  <c r="T34" i="1"/>
  <c r="U34" i="1" s="1"/>
  <c r="V34" i="1" s="1"/>
  <c r="X34" i="1" s="1"/>
  <c r="T36" i="1"/>
  <c r="U36" i="1" s="1"/>
  <c r="V36" i="1" s="1"/>
  <c r="X36" i="1" s="1"/>
  <c r="T38" i="1"/>
  <c r="U38" i="1" s="1"/>
  <c r="V38" i="1" s="1"/>
  <c r="X38" i="1" s="1"/>
  <c r="T40" i="1"/>
  <c r="U40" i="1" s="1"/>
  <c r="V40" i="1" s="1"/>
  <c r="X40" i="1" s="1"/>
  <c r="T42" i="1"/>
  <c r="U42" i="1" s="1"/>
  <c r="V42" i="1" s="1"/>
  <c r="X42" i="1" s="1"/>
  <c r="T44" i="1"/>
  <c r="U44" i="1" s="1"/>
  <c r="V44" i="1" s="1"/>
  <c r="X44" i="1" s="1"/>
  <c r="T46" i="1"/>
  <c r="U46" i="1" s="1"/>
  <c r="V46" i="1" s="1"/>
  <c r="X46" i="1" s="1"/>
  <c r="T48" i="1"/>
  <c r="U48" i="1" s="1"/>
  <c r="V48" i="1" s="1"/>
  <c r="X48" i="1" s="1"/>
  <c r="T50" i="1"/>
  <c r="U50" i="1" s="1"/>
  <c r="V50" i="1" s="1"/>
  <c r="X50" i="1" s="1"/>
  <c r="T52" i="1"/>
  <c r="U52" i="1" s="1"/>
  <c r="V52" i="1" s="1"/>
  <c r="X52" i="1" s="1"/>
  <c r="T54" i="1"/>
  <c r="U54" i="1" s="1"/>
  <c r="V54" i="1" s="1"/>
  <c r="X54" i="1" s="1"/>
  <c r="T56" i="1"/>
  <c r="U56" i="1" s="1"/>
  <c r="V56" i="1" s="1"/>
  <c r="X56" i="1" s="1"/>
  <c r="T77" i="1"/>
  <c r="U77" i="1" s="1"/>
  <c r="V77" i="1" s="1"/>
  <c r="X77" i="1" s="1"/>
  <c r="S80" i="1"/>
  <c r="T80" i="1" s="1"/>
  <c r="U80" i="1" s="1"/>
  <c r="V80" i="1" s="1"/>
  <c r="X80" i="1" s="1"/>
  <c r="S78" i="1"/>
  <c r="T78" i="1" s="1"/>
  <c r="U78" i="1" s="1"/>
  <c r="V78" i="1" s="1"/>
  <c r="X78" i="1" s="1"/>
  <c r="S79" i="1"/>
  <c r="T79" i="1" s="1"/>
  <c r="U79" i="1" s="1"/>
  <c r="V79" i="1" s="1"/>
  <c r="X79" i="1" s="1"/>
  <c r="T100" i="1"/>
  <c r="U100" i="1" s="1"/>
  <c r="V100" i="1" s="1"/>
  <c r="X100" i="1" s="1"/>
  <c r="T109" i="1"/>
  <c r="U109" i="1" s="1"/>
  <c r="V109" i="1" s="1"/>
  <c r="X109" i="1" s="1"/>
  <c r="T111" i="1"/>
  <c r="U111" i="1" s="1"/>
  <c r="V111" i="1" s="1"/>
  <c r="X111" i="1" s="1"/>
  <c r="T112" i="1"/>
  <c r="U112" i="1" s="1"/>
  <c r="V112" i="1" s="1"/>
  <c r="X112" i="1" s="1"/>
  <c r="T117" i="1"/>
  <c r="U117" i="1" s="1"/>
  <c r="V117" i="1" s="1"/>
  <c r="X117" i="1" s="1"/>
  <c r="T125" i="1"/>
  <c r="U125" i="1" s="1"/>
  <c r="V125" i="1" s="1"/>
  <c r="X125" i="1" s="1"/>
  <c r="T133" i="1"/>
  <c r="U133" i="1" s="1"/>
  <c r="V133" i="1" s="1"/>
  <c r="X133" i="1" s="1"/>
  <c r="T141" i="1"/>
  <c r="U141" i="1" s="1"/>
  <c r="V141" i="1" s="1"/>
  <c r="X141" i="1" s="1"/>
  <c r="T149" i="1"/>
  <c r="U149" i="1" s="1"/>
  <c r="V149" i="1" s="1"/>
  <c r="X149" i="1" s="1"/>
  <c r="T157" i="1"/>
  <c r="U157" i="1" s="1"/>
  <c r="V157" i="1" s="1"/>
  <c r="X157" i="1" s="1"/>
  <c r="T165" i="1"/>
  <c r="U165" i="1" s="1"/>
  <c r="V165" i="1" s="1"/>
  <c r="X165" i="1" s="1"/>
  <c r="T173" i="1"/>
  <c r="U173" i="1" s="1"/>
  <c r="V173" i="1" s="1"/>
  <c r="X173" i="1" s="1"/>
  <c r="T181" i="1"/>
  <c r="U181" i="1" s="1"/>
  <c r="V181" i="1" s="1"/>
  <c r="X181" i="1" s="1"/>
  <c r="T189" i="1"/>
  <c r="U189" i="1" s="1"/>
  <c r="V189" i="1" s="1"/>
  <c r="X189" i="1" s="1"/>
  <c r="T197" i="1"/>
  <c r="U197" i="1" s="1"/>
  <c r="V197" i="1" s="1"/>
  <c r="X197" i="1" s="1"/>
  <c r="T205" i="1"/>
  <c r="U205" i="1" s="1"/>
  <c r="V205" i="1" s="1"/>
  <c r="X205" i="1" s="1"/>
  <c r="T213" i="1"/>
  <c r="U213" i="1" s="1"/>
  <c r="V213" i="1" s="1"/>
  <c r="X213" i="1" s="1"/>
  <c r="T221" i="1"/>
  <c r="U221" i="1" s="1"/>
  <c r="V221" i="1" s="1"/>
  <c r="X221" i="1" s="1"/>
  <c r="T229" i="1"/>
  <c r="U229" i="1" s="1"/>
  <c r="V229" i="1" s="1"/>
  <c r="X229" i="1" s="1"/>
  <c r="T30" i="1"/>
  <c r="U30" i="1" s="1"/>
  <c r="V30" i="1" s="1"/>
  <c r="X30" i="1" s="1"/>
  <c r="T72" i="1"/>
  <c r="U72" i="1" s="1"/>
  <c r="V72" i="1" s="1"/>
  <c r="X72" i="1" s="1"/>
  <c r="T238" i="1"/>
  <c r="U238" i="1" s="1"/>
  <c r="V238" i="1" s="1"/>
  <c r="X238" i="1" s="1"/>
  <c r="T85" i="1"/>
  <c r="U85" i="1" s="1"/>
  <c r="V85" i="1" s="1"/>
  <c r="X85" i="1" s="1"/>
  <c r="T87" i="1"/>
  <c r="U87" i="1" s="1"/>
  <c r="V87" i="1" s="1"/>
  <c r="X87" i="1" s="1"/>
  <c r="T108" i="1"/>
  <c r="U108" i="1" s="1"/>
  <c r="V108" i="1" s="1"/>
  <c r="X108" i="1" s="1"/>
  <c r="T110" i="1"/>
  <c r="U110" i="1" s="1"/>
  <c r="V110" i="1" s="1"/>
  <c r="X110" i="1" s="1"/>
  <c r="T244" i="1"/>
  <c r="U244" i="1" s="1"/>
  <c r="V244" i="1" s="1"/>
  <c r="X244" i="1" s="1"/>
  <c r="T246" i="1"/>
  <c r="U246" i="1" s="1"/>
  <c r="V246" i="1" s="1"/>
  <c r="X246" i="1" s="1"/>
  <c r="T248" i="1"/>
  <c r="U248" i="1" s="1"/>
  <c r="V248" i="1" s="1"/>
  <c r="X248" i="1" s="1"/>
  <c r="T250" i="1"/>
  <c r="U250" i="1" s="1"/>
  <c r="V250" i="1" s="1"/>
  <c r="X250" i="1" s="1"/>
  <c r="T252" i="1"/>
  <c r="U252" i="1" s="1"/>
  <c r="V252" i="1" s="1"/>
  <c r="X252" i="1" s="1"/>
  <c r="T254" i="1"/>
  <c r="U254" i="1" s="1"/>
  <c r="V254" i="1" s="1"/>
  <c r="X254" i="1" s="1"/>
  <c r="T256" i="1"/>
  <c r="U256" i="1" s="1"/>
  <c r="V256" i="1" s="1"/>
  <c r="X256" i="1" s="1"/>
  <c r="T258" i="1"/>
  <c r="U258" i="1" s="1"/>
  <c r="V258" i="1" s="1"/>
  <c r="X258" i="1" s="1"/>
  <c r="T260" i="1"/>
  <c r="U260" i="1" s="1"/>
  <c r="V260" i="1" s="1"/>
  <c r="X260" i="1" s="1"/>
  <c r="T262" i="1"/>
  <c r="U262" i="1" s="1"/>
  <c r="V262" i="1" s="1"/>
  <c r="X262" i="1" s="1"/>
  <c r="T264" i="1"/>
  <c r="U264" i="1" s="1"/>
  <c r="V264" i="1" s="1"/>
  <c r="X264" i="1" s="1"/>
  <c r="T266" i="1"/>
  <c r="U266" i="1" s="1"/>
  <c r="V266" i="1" s="1"/>
  <c r="X266" i="1" s="1"/>
  <c r="T268" i="1"/>
  <c r="U268" i="1" s="1"/>
  <c r="V268" i="1" s="1"/>
  <c r="X268" i="1" s="1"/>
  <c r="T270" i="1"/>
  <c r="U270" i="1" s="1"/>
  <c r="V270" i="1" s="1"/>
  <c r="X270" i="1" s="1"/>
  <c r="T272" i="1"/>
  <c r="U272" i="1" s="1"/>
  <c r="V272" i="1" s="1"/>
  <c r="X272" i="1" s="1"/>
  <c r="T274" i="1"/>
  <c r="U274" i="1" s="1"/>
  <c r="V274" i="1" s="1"/>
  <c r="X274" i="1" s="1"/>
  <c r="T276" i="1"/>
  <c r="U276" i="1" s="1"/>
  <c r="V276" i="1" s="1"/>
  <c r="X276" i="1" s="1"/>
  <c r="T278" i="1"/>
  <c r="U278" i="1" s="1"/>
  <c r="V278" i="1" s="1"/>
  <c r="X278" i="1" s="1"/>
  <c r="T280" i="1"/>
  <c r="U280" i="1" s="1"/>
  <c r="V280" i="1" s="1"/>
  <c r="X280" i="1" s="1"/>
  <c r="T282" i="1"/>
  <c r="U282" i="1" s="1"/>
  <c r="V282" i="1" s="1"/>
  <c r="X282" i="1" s="1"/>
  <c r="T284" i="1"/>
  <c r="U284" i="1" s="1"/>
  <c r="V284" i="1" s="1"/>
  <c r="X284" i="1" s="1"/>
  <c r="T286" i="1"/>
  <c r="U286" i="1" s="1"/>
  <c r="V286" i="1" s="1"/>
  <c r="X286" i="1" s="1"/>
  <c r="T288" i="1"/>
  <c r="U288" i="1" s="1"/>
  <c r="V288" i="1" s="1"/>
  <c r="X288" i="1" s="1"/>
  <c r="T290" i="1"/>
  <c r="U290" i="1" s="1"/>
  <c r="V290" i="1" s="1"/>
  <c r="X290" i="1" s="1"/>
  <c r="T292" i="1"/>
  <c r="U292" i="1" s="1"/>
  <c r="V292" i="1" s="1"/>
  <c r="X292" i="1" s="1"/>
  <c r="T294" i="1"/>
  <c r="U294" i="1" s="1"/>
  <c r="V294" i="1" s="1"/>
  <c r="X294" i="1" s="1"/>
  <c r="T296" i="1"/>
  <c r="U296" i="1" s="1"/>
  <c r="V296" i="1" s="1"/>
  <c r="X296" i="1" s="1"/>
  <c r="T298" i="1"/>
  <c r="U298" i="1" s="1"/>
  <c r="V298" i="1" s="1"/>
  <c r="X298" i="1" s="1"/>
  <c r="T300" i="1"/>
  <c r="U300" i="1" s="1"/>
  <c r="V300" i="1" s="1"/>
  <c r="X300" i="1" s="1"/>
  <c r="T302" i="1"/>
  <c r="U302" i="1" s="1"/>
  <c r="V302" i="1" s="1"/>
  <c r="X302" i="1" s="1"/>
  <c r="T304" i="1"/>
  <c r="U304" i="1" s="1"/>
  <c r="V304" i="1" s="1"/>
  <c r="X304" i="1" s="1"/>
  <c r="T306" i="1"/>
  <c r="U306" i="1" s="1"/>
  <c r="V306" i="1" s="1"/>
  <c r="X306" i="1" s="1"/>
  <c r="T308" i="1"/>
  <c r="U308" i="1" s="1"/>
  <c r="V308" i="1" s="1"/>
  <c r="X308" i="1" s="1"/>
  <c r="T310" i="1"/>
  <c r="U310" i="1" s="1"/>
  <c r="V310" i="1" s="1"/>
  <c r="X310" i="1" s="1"/>
  <c r="T312" i="1"/>
  <c r="U312" i="1" s="1"/>
  <c r="V312" i="1" s="1"/>
  <c r="X312" i="1" s="1"/>
  <c r="T314" i="1"/>
  <c r="U314" i="1" s="1"/>
  <c r="V314" i="1" s="1"/>
  <c r="X314" i="1" s="1"/>
  <c r="T316" i="1"/>
  <c r="U316" i="1" s="1"/>
  <c r="V316" i="1" s="1"/>
  <c r="X316" i="1" s="1"/>
  <c r="T318" i="1"/>
  <c r="U318" i="1" s="1"/>
  <c r="V318" i="1" s="1"/>
  <c r="X318" i="1" s="1"/>
  <c r="T320" i="1"/>
  <c r="U320" i="1" s="1"/>
  <c r="V320" i="1" s="1"/>
  <c r="X320" i="1" s="1"/>
  <c r="T322" i="1"/>
  <c r="U322" i="1" s="1"/>
  <c r="V322" i="1" s="1"/>
  <c r="X322" i="1" s="1"/>
  <c r="T324" i="1"/>
  <c r="U324" i="1" s="1"/>
  <c r="V324" i="1" s="1"/>
  <c r="X324" i="1" s="1"/>
  <c r="T326" i="1"/>
  <c r="U326" i="1" s="1"/>
  <c r="V326" i="1" s="1"/>
  <c r="X326" i="1" s="1"/>
  <c r="T328" i="1"/>
  <c r="U328" i="1" s="1"/>
  <c r="V328" i="1" s="1"/>
  <c r="X328" i="1" s="1"/>
  <c r="T330" i="1"/>
  <c r="U330" i="1" s="1"/>
  <c r="V330" i="1" s="1"/>
  <c r="X330" i="1" s="1"/>
  <c r="T332" i="1"/>
  <c r="U332" i="1" s="1"/>
  <c r="V332" i="1" s="1"/>
  <c r="X332" i="1" s="1"/>
  <c r="T334" i="1"/>
  <c r="U334" i="1" s="1"/>
  <c r="V334" i="1" s="1"/>
  <c r="X334" i="1" s="1"/>
  <c r="T336" i="1"/>
  <c r="U336" i="1" s="1"/>
  <c r="V336" i="1" s="1"/>
  <c r="X336" i="1" s="1"/>
  <c r="T491" i="1"/>
  <c r="U491" i="1" s="1"/>
  <c r="V491" i="1" s="1"/>
  <c r="X491" i="1" s="1"/>
  <c r="S491" i="1"/>
  <c r="T489" i="1"/>
  <c r="U489" i="1" s="1"/>
  <c r="V489" i="1" s="1"/>
  <c r="X489" i="1" s="1"/>
  <c r="S490" i="1"/>
  <c r="T490" i="1" s="1"/>
  <c r="U490" i="1" s="1"/>
  <c r="V490" i="1" s="1"/>
  <c r="X490" i="1" s="1"/>
  <c r="R518" i="1"/>
  <c r="T518" i="1" s="1"/>
  <c r="U518" i="1" s="1"/>
  <c r="V518" i="1" s="1"/>
  <c r="X518" i="1" s="1"/>
  <c r="T517" i="1"/>
  <c r="U517" i="1" s="1"/>
  <c r="V517" i="1" s="1"/>
  <c r="X517" i="1" s="1"/>
  <c r="R520" i="1"/>
  <c r="T520" i="1" s="1"/>
  <c r="U520" i="1" s="1"/>
  <c r="V520" i="1" s="1"/>
  <c r="X520" i="1" s="1"/>
  <c r="T519" i="1"/>
  <c r="U519" i="1" s="1"/>
  <c r="V519" i="1" s="1"/>
  <c r="X519" i="1" s="1"/>
  <c r="T557" i="1"/>
  <c r="U557" i="1" s="1"/>
  <c r="V557" i="1" s="1"/>
  <c r="X557" i="1" s="1"/>
  <c r="T633" i="1"/>
  <c r="U633" i="1" s="1"/>
  <c r="V633" i="1" s="1"/>
  <c r="X633" i="1" s="1"/>
  <c r="T637" i="1"/>
  <c r="U637" i="1" s="1"/>
  <c r="V637" i="1" s="1"/>
  <c r="X637" i="1" s="1"/>
  <c r="T641" i="1"/>
  <c r="U641" i="1" s="1"/>
  <c r="V641" i="1" s="1"/>
  <c r="X641" i="1" s="1"/>
  <c r="T783" i="1"/>
  <c r="U783" i="1" s="1"/>
  <c r="V783" i="1" s="1"/>
  <c r="X783" i="1" s="1"/>
  <c r="T791" i="1"/>
  <c r="U791" i="1" s="1"/>
  <c r="V791" i="1" s="1"/>
  <c r="X791" i="1" s="1"/>
</calcChain>
</file>

<file path=xl/sharedStrings.xml><?xml version="1.0" encoding="utf-8"?>
<sst xmlns="http://schemas.openxmlformats.org/spreadsheetml/2006/main" count="5496" uniqueCount="2941">
  <si>
    <t>附件</t>
  </si>
  <si>
    <t>单位：万元</t>
  </si>
  <si>
    <t>序号</t>
  </si>
  <si>
    <t>企业名称</t>
  </si>
  <si>
    <t>所在
市（州）</t>
  </si>
  <si>
    <t>所在县（市、区）</t>
  </si>
  <si>
    <t>2019年上缴增值税额
（万元）</t>
  </si>
  <si>
    <t>2019年上缴企业所得税额（万元）</t>
  </si>
  <si>
    <t>2020年上缴增值税额
（万元）</t>
  </si>
  <si>
    <t>2020年上缴企业所得税额（万元）</t>
  </si>
  <si>
    <t>第三方机构核定的固定资产投资
（万元）</t>
  </si>
  <si>
    <t>增值税增量</t>
  </si>
  <si>
    <t>差额</t>
  </si>
  <si>
    <t>备注</t>
  </si>
  <si>
    <t>总计</t>
  </si>
  <si>
    <t>中联重科股份有限公司</t>
  </si>
  <si>
    <t>长沙市</t>
  </si>
  <si>
    <t>长沙高新区</t>
  </si>
  <si>
    <t>申报的是2020年新完工的项目</t>
  </si>
  <si>
    <t>圣湘生物科技股份有限公司</t>
  </si>
  <si>
    <t>湖南中联重科履带起重机有限公司</t>
  </si>
  <si>
    <t>三诺生物传感股份有限公司</t>
  </si>
  <si>
    <t>湖南明康中锦医疗科技发展有限公司</t>
  </si>
  <si>
    <t>大邦（湖南）生物制药有限公司</t>
  </si>
  <si>
    <t>湖南威铭能源科技有限公司</t>
  </si>
  <si>
    <t>长沙景嘉微电子股份有限公司</t>
  </si>
  <si>
    <t>湖南麒麟信安科技股份有限公司</t>
  </si>
  <si>
    <t>湖南华曙高科技有限责任公司</t>
  </si>
  <si>
    <t>世邦通信股份有限公司</t>
  </si>
  <si>
    <t>湖南沁森高科新材料有限公司</t>
  </si>
  <si>
    <t>湖南长城银河科技有限公司</t>
  </si>
  <si>
    <t>湖南华诚生物资源股份有限公司</t>
  </si>
  <si>
    <t>长沙海润生物技术有限公司</t>
  </si>
  <si>
    <t>湖南慈辉医疗科技有限公司</t>
  </si>
  <si>
    <t>湖南三德科技股份有限公司</t>
  </si>
  <si>
    <t>湖南航天环宇通信科技股份有限公司</t>
  </si>
  <si>
    <t>湖南英捷高科技有限责任公司</t>
  </si>
  <si>
    <t>湖南柯盛新材料有限公司</t>
  </si>
  <si>
    <t>长沙经开区</t>
  </si>
  <si>
    <t>长沙飞斯特机械制造有限公司</t>
  </si>
  <si>
    <t>湖南华中电力铁道设施制造有限公司</t>
  </si>
  <si>
    <t>湖南耐普泵业股份有限公司</t>
  </si>
  <si>
    <t>长沙金鸿顺汽车部件有限公司</t>
  </si>
  <si>
    <t>磐吉奥（湖南）工业有限公司</t>
  </si>
  <si>
    <t>山河智能装备股份有限公司</t>
  </si>
  <si>
    <t>航天凯天环保科技股份有限公司</t>
  </si>
  <si>
    <t>湖南宇环智能装备有限公司</t>
  </si>
  <si>
    <t>湖南维胜科技电路板有限公司</t>
  </si>
  <si>
    <t>三一汽车制造有限公司</t>
  </si>
  <si>
    <t>湖南三一港口设备有限公司</t>
  </si>
  <si>
    <t>湖南丽臣奥威实业有限公司</t>
  </si>
  <si>
    <t>博世汽车部件（长沙）有限公司</t>
  </si>
  <si>
    <t>湖南鹤祥包装有限公司</t>
  </si>
  <si>
    <t>湖南镭目科技有限公司</t>
  </si>
  <si>
    <t>长沙迈科轴承有限公司</t>
  </si>
  <si>
    <t>长沙县</t>
  </si>
  <si>
    <t>湖南瑞新机械制造有限公司</t>
  </si>
  <si>
    <t>湖南印山台水泥有限公司</t>
  </si>
  <si>
    <t>长沙梅花汽车制造有限公司</t>
  </si>
  <si>
    <t>湖南迈通智能装备有限公司（原湖南帅兴机械制造有限公司）</t>
  </si>
  <si>
    <t>长沙立诚机械有限公司</t>
  </si>
  <si>
    <t>湖南中天意成机械有限公司</t>
  </si>
  <si>
    <t>长沙众城机械有限公司</t>
  </si>
  <si>
    <t>长沙星沙机床有限公司</t>
  </si>
  <si>
    <t>长沙太空金路桥材料有限公司</t>
  </si>
  <si>
    <t>长沙河田白石建材有限公司</t>
  </si>
  <si>
    <t>湖南易通星桥汽车零部件有限公司</t>
  </si>
  <si>
    <t>长沙金龙铸造实业有限公司</t>
  </si>
  <si>
    <t>湖南华商文化商务有限公司</t>
  </si>
  <si>
    <t>湖南新金辐医疗科技有限公司</t>
  </si>
  <si>
    <t>长沙金镂机械科技有限公司</t>
  </si>
  <si>
    <t>湖南同心实业有限责任公司</t>
  </si>
  <si>
    <t>长沙建鑫机械制造有限公司</t>
  </si>
  <si>
    <t>湖南美邻美佳建材有限公司</t>
  </si>
  <si>
    <t>湖南星通汽车制造有限公司</t>
  </si>
  <si>
    <t>德赛电池（长沙）有限公司</t>
  </si>
  <si>
    <t>望城区</t>
  </si>
  <si>
    <t>湘江涂料科技有限公司</t>
  </si>
  <si>
    <t>湖南三环颜料有限公司</t>
  </si>
  <si>
    <t>长沙恒飞电缆有限公司</t>
  </si>
  <si>
    <t>湖南兆恒材料科技有限公司</t>
  </si>
  <si>
    <t>湖南天卓管业有限公司</t>
  </si>
  <si>
    <t>长沙联力实业有限公司</t>
  </si>
  <si>
    <t>长沙鑫浩再生资源利用有限公司</t>
  </si>
  <si>
    <t>长沙黑金刚实业有限公司</t>
  </si>
  <si>
    <t>湖南大旺食品有限公司</t>
  </si>
  <si>
    <t>澳优乳业（中国）有限公司</t>
  </si>
  <si>
    <t>湖南泰嘉新材料科技股份有限公司</t>
  </si>
  <si>
    <t>湖南隆盛达钢管制造有限公司</t>
  </si>
  <si>
    <t>湖南高程机械有限责任公司</t>
  </si>
  <si>
    <t>长沙戴卡科技有限公司</t>
  </si>
  <si>
    <t>湖南华纳大药厂手性药物有限公司</t>
  </si>
  <si>
    <t>长沙比亚迪电子有限公司</t>
  </si>
  <si>
    <t>湖南伟达科技有限公司</t>
  </si>
  <si>
    <t>湖南天闻新华印务有限公司</t>
  </si>
  <si>
    <t>长沙市比亚迪汽车有限公司</t>
  </si>
  <si>
    <t>雨花区</t>
  </si>
  <si>
    <t>两个项目总计可用额度1567万元。</t>
  </si>
  <si>
    <t>可孚医疗科技股份有限公司</t>
  </si>
  <si>
    <t>湖南云箭智能科技有限公司</t>
  </si>
  <si>
    <t>湖南普菲克生物科技有限公司</t>
  </si>
  <si>
    <t>开福区</t>
  </si>
  <si>
    <t>湖南中立工程机械有限公司</t>
  </si>
  <si>
    <t>长沙统一企业有限公司</t>
  </si>
  <si>
    <t>长沙市雅高彩印有限公司</t>
  </si>
  <si>
    <t>长沙筑友智造科技有限公司</t>
  </si>
  <si>
    <t>英氏控股集团股份有限公司</t>
  </si>
  <si>
    <t>芙蓉区</t>
  </si>
  <si>
    <t>湖南九典制药股份有限公司</t>
  </si>
  <si>
    <t>浏阳市</t>
  </si>
  <si>
    <t>湖南爱康新型建材有限公司</t>
  </si>
  <si>
    <t xml:space="preserve">金磨坊食品有限公司  </t>
  </si>
  <si>
    <t>长沙佳能通用泵业有限公司</t>
  </si>
  <si>
    <t>湖南明瑞制药有限公司</t>
  </si>
  <si>
    <t>湖南坛坛香食品科技有限公司</t>
  </si>
  <si>
    <t>长沙隆兴塑业有限公司</t>
  </si>
  <si>
    <t>湖南方锐达科技有限公司</t>
  </si>
  <si>
    <t>长沙绝艺食品有限公司</t>
  </si>
  <si>
    <t>长沙亚明电子科技发展有限公司</t>
  </si>
  <si>
    <t>湖南立德科技新材料有限公司</t>
  </si>
  <si>
    <t>长沙义和车桥有限公司</t>
  </si>
  <si>
    <t>湖南迪诺制药股份有限公司</t>
  </si>
  <si>
    <t>湖南一喜科技服务有限公司</t>
  </si>
  <si>
    <t>湖南好味屋食品有限公司</t>
  </si>
  <si>
    <t>湖南金海医疗器械有限公司</t>
  </si>
  <si>
    <t>湖南省天味食品配料有限公司</t>
  </si>
  <si>
    <t>湖南三合汽车新材料有限公司</t>
  </si>
  <si>
    <t>湖南盛士新材料有限公司</t>
  </si>
  <si>
    <t>长沙鑫本助剂有限公司</t>
  </si>
  <si>
    <t>湖南佳元禄食品有限公司</t>
  </si>
  <si>
    <t xml:space="preserve">长沙市埃思蒙特电子科技有限公司 </t>
  </si>
  <si>
    <t>长沙西卡德高新材料有限公司</t>
  </si>
  <si>
    <t xml:space="preserve">长沙铭扬机械制造有限责任公司   </t>
  </si>
  <si>
    <t xml:space="preserve">湖南富栊新材料股份有限公司   </t>
  </si>
  <si>
    <t>湖南鹏翔星通汽车有限公司</t>
  </si>
  <si>
    <t>蓝思科技股份有限公司</t>
  </si>
  <si>
    <t>长沙方圆回转支承有限公司</t>
  </si>
  <si>
    <t>湖南中铁五新重工有限公司</t>
  </si>
  <si>
    <t>长沙兴嘉生物工程股份有限公司</t>
  </si>
  <si>
    <t>湖南湘楚情食品有限责任公司</t>
  </si>
  <si>
    <t xml:space="preserve">长沙永昌车辆零部件有限公司 </t>
  </si>
  <si>
    <t>湖南加农正和生物技术有限公司</t>
  </si>
  <si>
    <t>宇环数控机床股份有限公司</t>
  </si>
  <si>
    <t>湖南欧亚药业有限公司</t>
  </si>
  <si>
    <t>湖南康特防护科技有限公司</t>
  </si>
  <si>
    <t>长沙瑞楚精密机械有限公司</t>
  </si>
  <si>
    <t>湖南博隆矿业开发有限公司</t>
  </si>
  <si>
    <t>湖南坤源生物科技有限公司</t>
  </si>
  <si>
    <t>浏阳市文家市港园出口花炮厂</t>
  </si>
  <si>
    <t>湖南湘典食品有限公司</t>
  </si>
  <si>
    <t>浏阳市恒天飞鹰烟花制造有限公司</t>
  </si>
  <si>
    <t>湖南佳年华包装有限公司</t>
  </si>
  <si>
    <t>浏阳市喜柏出口烟花制造有限公司</t>
  </si>
  <si>
    <t>湖南省湘晖农业技术开发有限公司</t>
  </si>
  <si>
    <t>长沙市汇百金花炮有限公司</t>
  </si>
  <si>
    <t>湖南鑫昇利无纺布有限公司</t>
  </si>
  <si>
    <t>长沙蓝思新材料有限公司</t>
  </si>
  <si>
    <t xml:space="preserve">长沙邦创生物科技有限公司  </t>
  </si>
  <si>
    <t>浏阳市达程医疗科技有限公司</t>
  </si>
  <si>
    <t>湖南星邦智能装备股份有限公司</t>
  </si>
  <si>
    <t>宁乡市</t>
  </si>
  <si>
    <t>湖南中伟新能源科技有限公司</t>
  </si>
  <si>
    <t>长沙格力暖通制冷设备有限公司</t>
  </si>
  <si>
    <t>三一汽车起重机械有限公司</t>
  </si>
  <si>
    <t>加加食品集团股份有限公司</t>
  </si>
  <si>
    <t>万鑫精工(湖南)股份有限公司</t>
  </si>
  <si>
    <t>湖南长高电气有限公司</t>
  </si>
  <si>
    <t>湖南中科星城石墨有限公司</t>
  </si>
  <si>
    <t>湖南中财化学建材有限公司</t>
  </si>
  <si>
    <t>长沙孟德机械科技有限公司</t>
  </si>
  <si>
    <t>长沙天和钻具机械有限公司</t>
  </si>
  <si>
    <t>皇氏集团湖南优氏乳业有限公司</t>
  </si>
  <si>
    <t>宁乡县天马混凝土有限公司</t>
  </si>
  <si>
    <t>长沙争明新材料有限公司</t>
  </si>
  <si>
    <t>湖南湖机国际机床制造有限公司</t>
  </si>
  <si>
    <t>湖南长高成套电器有限公司</t>
  </si>
  <si>
    <t>磐吉奥(湖南)铸造工业有限公司</t>
  </si>
  <si>
    <t>湖南兴元科技股份有限公司</t>
  </si>
  <si>
    <t>长沙顶津食品有限公司</t>
  </si>
  <si>
    <t>长沙天赋机械设备有限公司</t>
  </si>
  <si>
    <t>长沙族兴新材料股份有限公司</t>
  </si>
  <si>
    <t>湖南星邦机械设备有限公司</t>
  </si>
  <si>
    <t>湖南益宏达新材料有限责任公司</t>
  </si>
  <si>
    <t>聚石化学(长沙)有限公司</t>
  </si>
  <si>
    <t>湖南福事特液压机械有限公司</t>
  </si>
  <si>
    <t>湖南国测生物科技有限公司</t>
  </si>
  <si>
    <t>湖南鑫迪新能源科技有限公司</t>
  </si>
  <si>
    <t>湖南鑫众联盈防腐工程有限公司</t>
  </si>
  <si>
    <t>湖南好益多乳业有限公司</t>
  </si>
  <si>
    <t>湖南三一塔式起重机械有限公司</t>
  </si>
  <si>
    <t>湖南中岩建材科技有限公司</t>
  </si>
  <si>
    <t>湖南立成机械制造有限公司</t>
  </si>
  <si>
    <t>长沙中京机械有限公司</t>
  </si>
  <si>
    <t>湖南金富包装有限公司</t>
  </si>
  <si>
    <t>湖南华铝机械技术有限公司</t>
  </si>
  <si>
    <t>长沙盛泓机械有限公司</t>
  </si>
  <si>
    <t>湖南德鑫人防精工有限公司</t>
  </si>
  <si>
    <t xml:space="preserve">长沙永通机械设备制造有限责任公司   </t>
  </si>
  <si>
    <t>湖南东盛塑料包装有限公司</t>
  </si>
  <si>
    <t>湖南红门金属建材有限公司</t>
  </si>
  <si>
    <t>长沙科美机械制造有限公司</t>
  </si>
  <si>
    <t>湖南永诚精瓷科技有限公司</t>
  </si>
  <si>
    <t>湖南戴斯光电有限公司</t>
  </si>
  <si>
    <t>宁乡市恒胜建材有限公司</t>
  </si>
  <si>
    <t>长沙吉特机械有限公司</t>
  </si>
  <si>
    <t>湖南博信新能源科技有限公司</t>
  </si>
  <si>
    <t>长沙银腾塑印包装有限公司</t>
  </si>
  <si>
    <t>湖南洁韵生活用品有限公司</t>
  </si>
  <si>
    <t>长沙瑞正涂装科技有限公司</t>
  </si>
  <si>
    <t>长沙烨海机械科技有限公司</t>
  </si>
  <si>
    <t>长沙宁花异形紧固件制造有限公司</t>
  </si>
  <si>
    <t>长沙中韵机械设备制造有限公司</t>
  </si>
  <si>
    <t>湖南尚品彩印包装有限公司</t>
  </si>
  <si>
    <t>湖南红太东方机电装备股份有限公司</t>
  </si>
  <si>
    <t>湖南星火机械制造有限公司</t>
  </si>
  <si>
    <t>长沙湘瑞重工有限公司</t>
  </si>
  <si>
    <t>湖南昱升个人护理用品有限公司</t>
  </si>
  <si>
    <t>湖南长城型材有限公司</t>
  </si>
  <si>
    <t>长沙西交建设工程有限公司</t>
  </si>
  <si>
    <t>湖南贵庭住宅工业集团有限公司</t>
  </si>
  <si>
    <t>湖南协力液压有限公司</t>
  </si>
  <si>
    <t>湖南沃开新材料科技有限公司</t>
  </si>
  <si>
    <t>湖南欧标化妆品有限公司</t>
  </si>
  <si>
    <t>湖南立方新能源科技有限责任公司</t>
  </si>
  <si>
    <t>株洲市</t>
  </si>
  <si>
    <t>天元区</t>
  </si>
  <si>
    <t>株洲钧诚精密制造有限公司</t>
  </si>
  <si>
    <t>株洲肯特硬质合金有限公司</t>
  </si>
  <si>
    <t>株洲时代橡塑元件开发有限责任公司</t>
  </si>
  <si>
    <t>株洲时代新材料科技股份有限公司</t>
  </si>
  <si>
    <t>株洲精特硬质合金有限公司</t>
  </si>
  <si>
    <t>株洲麦格米特电气有限责任公司</t>
  </si>
  <si>
    <t>湖南中普技术股份有限公司</t>
  </si>
  <si>
    <t>湖南润伟智能机器有限公司</t>
  </si>
  <si>
    <t>株洲南方阀门股份有限公司</t>
  </si>
  <si>
    <t>株洲悍威磁电科技有限公司</t>
  </si>
  <si>
    <t>湖南联诚轨道装备有限公司</t>
  </si>
  <si>
    <t>石峰区</t>
  </si>
  <si>
    <t>株洲联诚集团控股股份有限公司</t>
  </si>
  <si>
    <t>株洲市兴华轨道交通配件有限公司</t>
  </si>
  <si>
    <t>株洲九方装备股份有限公司</t>
  </si>
  <si>
    <t>株洲九方装备驱动技术有限公司</t>
  </si>
  <si>
    <t>湖南利德金属结构有限责任公司</t>
  </si>
  <si>
    <t>芦淞区</t>
  </si>
  <si>
    <t>株洲华锐精密工具股份有限公司</t>
  </si>
  <si>
    <t>湖南唐人神肉制品有限公司</t>
  </si>
  <si>
    <t>湖南汉能科技有限公司</t>
  </si>
  <si>
    <t>汉德车桥（株洲）齿轮有限公司</t>
  </si>
  <si>
    <t>荷塘区</t>
  </si>
  <si>
    <t>株洲宏达电子股份有限公司</t>
  </si>
  <si>
    <t>中国化工株洲橡胶研究设计院有限公司</t>
  </si>
  <si>
    <t>中车株洲车辆有限公司
（原名中车长江车辆有限公司株洲分公司）</t>
  </si>
  <si>
    <t>湖南方心科技有限公司</t>
  </si>
  <si>
    <t>株洲华信精密工业股份有限公司</t>
  </si>
  <si>
    <t>湖南湘瓷科艺有限公司</t>
  </si>
  <si>
    <t>中车株洲电力机车研究所有限公司风电事业部</t>
  </si>
  <si>
    <t>湖南特科能热处理有限公司</t>
  </si>
  <si>
    <t>湖南瑞邦医疗科技发展有限公司</t>
  </si>
  <si>
    <t>株洲菲斯罗克光电科技股份有限公司　</t>
  </si>
  <si>
    <t>株洲齿轮有限责任公司</t>
  </si>
  <si>
    <t>湖南炎帝生物工程有限公司</t>
  </si>
  <si>
    <t>株洲瀚捷航空科技有限公司</t>
  </si>
  <si>
    <t>株洲兆源机电科技有限公司</t>
  </si>
  <si>
    <t>渌口区</t>
  </si>
  <si>
    <t>湖南创林新材料科技有限公司</t>
  </si>
  <si>
    <t>株洲时代电气绝缘有限责任公司</t>
  </si>
  <si>
    <t>湖南澳维膜科技有限公司</t>
  </si>
  <si>
    <t>攸县</t>
  </si>
  <si>
    <t>湖南昊华化工股份有限公司</t>
  </si>
  <si>
    <t>株洲地博光电材料有限公司</t>
  </si>
  <si>
    <t>湖南省龙昊重工科技有限公司</t>
  </si>
  <si>
    <t>株洲时代金属制造有限公司</t>
  </si>
  <si>
    <t>醴陵市</t>
  </si>
  <si>
    <t>湖南润富祥服饰有限公司</t>
  </si>
  <si>
    <t>湖南新世纪陶瓷有限公司</t>
  </si>
  <si>
    <t>湖南银和瓷业有限公司</t>
  </si>
  <si>
    <t>湖南省醴陵市浦口电瓷有限公司</t>
  </si>
  <si>
    <t>湖南恒凯通信息科技有限公司</t>
  </si>
  <si>
    <t>株洲醴陵旗滨玻璃有限公司</t>
  </si>
  <si>
    <t>湖南省醴陵市马恋耐火泥有限公司</t>
  </si>
  <si>
    <t>株洲晶彩电子科技有限公司</t>
  </si>
  <si>
    <t>茶陵县</t>
  </si>
  <si>
    <t>湖南凌亦浩科技有限公司</t>
  </si>
  <si>
    <t>湖南亿润新材料科技有限公司</t>
  </si>
  <si>
    <t>株洲欧科亿数控精密刀具股份有限公司</t>
  </si>
  <si>
    <t>炎陵县</t>
  </si>
  <si>
    <t>湖南东信集团炎陵纺织有限公司</t>
  </si>
  <si>
    <t>湖南思凯乐神农服装有限公司</t>
  </si>
  <si>
    <t>株洲鸿达实业有限公司</t>
  </si>
  <si>
    <t>株洲华斯盛高科材料有限公司</t>
  </si>
  <si>
    <t>炎陵县兴丰矿业有限公司</t>
  </si>
  <si>
    <t>湖南博友等离子自动化设备有限公司</t>
  </si>
  <si>
    <t>株洲高力新材料有限公司</t>
  </si>
  <si>
    <t>炎陵县船形化工厂</t>
  </si>
  <si>
    <t>炎陵县今成钽铌有限公司</t>
  </si>
  <si>
    <t>株洲长宇炭素有限公司</t>
  </si>
  <si>
    <t>湖南金石新材料有限公司</t>
  </si>
  <si>
    <t>湖南瑞丰磁电科技有限公司</t>
  </si>
  <si>
    <t>炎陵银太纺织有限公司</t>
  </si>
  <si>
    <t>炎陵天力新材料有限公司</t>
  </si>
  <si>
    <t>湘潭钢铁集团有限公司</t>
  </si>
  <si>
    <t>湘潭市</t>
  </si>
  <si>
    <t>岳塘区</t>
  </si>
  <si>
    <t>湘潭电机股份有限公司</t>
  </si>
  <si>
    <t xml:space="preserve">湖南裕能新能源电池材料股份有限公司     </t>
  </si>
  <si>
    <t>雨湖区</t>
  </si>
  <si>
    <t>湘潭东信棉业有限公司</t>
  </si>
  <si>
    <t>金杯电工电磁线有限公司</t>
  </si>
  <si>
    <t>高新区</t>
  </si>
  <si>
    <t>湖南湘钢瑞泰科技有限公司</t>
  </si>
  <si>
    <t>湖南世优电气股份有限公司</t>
  </si>
  <si>
    <t>湖南华菱线缆股份有限公司</t>
  </si>
  <si>
    <t>湖南永霏特种防护用品有限公司</t>
  </si>
  <si>
    <t>湖南创一工业新材料股份有限公司</t>
  </si>
  <si>
    <t>湘潭尚德机电科技有限公司</t>
  </si>
  <si>
    <t>大唐湘潭发电有限责任公司</t>
  </si>
  <si>
    <t>威胜电气有限公司</t>
  </si>
  <si>
    <t>经开区</t>
  </si>
  <si>
    <t>湘潭筑友智造科技有限公司</t>
  </si>
  <si>
    <t>湖南汉华京电清洁能源科技有限公司</t>
  </si>
  <si>
    <t>湘潭永达机械制造有限公司</t>
  </si>
  <si>
    <t>湘潭毓恬冠佳汽车零部件有限公司</t>
  </si>
  <si>
    <t>湖南创一智能科技有限公司</t>
  </si>
  <si>
    <t>湖南宾之郎食品科技有限公司</t>
  </si>
  <si>
    <t>湘潭璨石新材料有限公司</t>
  </si>
  <si>
    <t>中冶京诚（湘潭）重工设备有限公司</t>
  </si>
  <si>
    <t>湖南伍子醉食品有限公司</t>
  </si>
  <si>
    <t>湘潭县</t>
  </si>
  <si>
    <t>湖南飞山奇建筑科技有限公司</t>
  </si>
  <si>
    <t>湖南埃普特医疗器械有限公司</t>
  </si>
  <si>
    <t>湘乡市</t>
  </si>
  <si>
    <t>湖南深思电工实业有限公司</t>
  </si>
  <si>
    <t>湖南开门子肥业有限公司</t>
  </si>
  <si>
    <t>湘乡市五强液压件有限公司</t>
  </si>
  <si>
    <t>湖南益天环保科技有限公司</t>
  </si>
  <si>
    <t>湖南韶峰南方水泥有限公司</t>
  </si>
  <si>
    <t>三一（韶山）风电设备有限公司</t>
  </si>
  <si>
    <t>韶山市</t>
  </si>
  <si>
    <t>韶山大北农动物药业有限公司</t>
  </si>
  <si>
    <t>932.83</t>
  </si>
  <si>
    <t>衡阳合力工业车辆有限公司</t>
  </si>
  <si>
    <t>衡阳市</t>
  </si>
  <si>
    <t>雁峰区</t>
  </si>
  <si>
    <t>南岳生物制药有限公司</t>
  </si>
  <si>
    <t>南岳电控（衡阳）工业技术股份有限公司</t>
  </si>
  <si>
    <t>古汉中药有限公司（由启迪古汉集团衡阳中药有限公司更名）</t>
  </si>
  <si>
    <t>衡阳筑友智造科技有限公司（由衡阳中民筑友智造科技有限公司更名）</t>
  </si>
  <si>
    <t>石鼓区</t>
  </si>
  <si>
    <t>衡阳市盛亚化工科技有限公司</t>
  </si>
  <si>
    <t>湖南恒缘新材科技股份有限公司</t>
  </si>
  <si>
    <t>建滔（衡阳）实业有限公司</t>
  </si>
  <si>
    <t>衡阳镭目科技有限责任公司</t>
  </si>
  <si>
    <t>蒸湘区</t>
  </si>
  <si>
    <t>衡阳华菱钢管有限公司</t>
  </si>
  <si>
    <t>湖南水口山有色金属集团有限公司</t>
  </si>
  <si>
    <t>常宁市</t>
  </si>
  <si>
    <t>湖南株冶有色金属有限公司</t>
  </si>
  <si>
    <t>常宁市福宏弹簧有限公司</t>
  </si>
  <si>
    <t>湖南高致精工机械有限公司</t>
  </si>
  <si>
    <t>衡南县</t>
  </si>
  <si>
    <t>湖南三易精工科技有限公司</t>
  </si>
  <si>
    <t>衡阳远景钨业有限责任公司</t>
  </si>
  <si>
    <t>衡南得意精密电子工业有限公司</t>
  </si>
  <si>
    <t>湖南省嘉力机械有限公司</t>
  </si>
  <si>
    <t>衡山县</t>
  </si>
  <si>
    <t>衡山县佳诚新材料有限公司</t>
  </si>
  <si>
    <t>湖南皕成科技股份有限公司</t>
  </si>
  <si>
    <t>衡山齿轮有限责任公司</t>
  </si>
  <si>
    <t>湖南华升金爽健康科技有限公司</t>
  </si>
  <si>
    <t>湖南机油泵股份有限公司</t>
  </si>
  <si>
    <t>衡东县</t>
  </si>
  <si>
    <t>湖南蓬源鸿达矿业有限公司</t>
  </si>
  <si>
    <t>湖南省衡岳防护科技有限责任公司</t>
  </si>
  <si>
    <t>大唐华银电力股份有限公司耒阳分公司</t>
  </si>
  <si>
    <t>耒阳市</t>
  </si>
  <si>
    <t>湖南美蓓达科技股份有限公司</t>
  </si>
  <si>
    <t>耒阳市焱鑫有色金属有限公司</t>
  </si>
  <si>
    <t>湖南金凯循环科技有限公司</t>
  </si>
  <si>
    <t>湖南利德森医疗器械有限公司</t>
  </si>
  <si>
    <t>耒阳金悦科技发展有限公司</t>
  </si>
  <si>
    <t>衡阳市新德力交通材料有限公司</t>
  </si>
  <si>
    <t>衡阳县</t>
  </si>
  <si>
    <t>衡阳市雅典娜石英石有限公司</t>
  </si>
  <si>
    <t>湖南利德有陶瓷有限公司</t>
  </si>
  <si>
    <t>湖南国立宝泉鞋业有限公司</t>
  </si>
  <si>
    <t>湖南贝恩叮当猫婴童用品有限公司</t>
  </si>
  <si>
    <t>衡阳尚卿矿业有限公司</t>
  </si>
  <si>
    <t>湖南三安矿业有限责任公司</t>
  </si>
  <si>
    <t>衡阳县旭辉陶瓷原料有限公司</t>
  </si>
  <si>
    <t>衡阳市得阳鞋业有限公司</t>
  </si>
  <si>
    <t>三一专用汽车有限责任公司</t>
  </si>
  <si>
    <t>邵阳市</t>
  </si>
  <si>
    <t>邵阳经开区</t>
  </si>
  <si>
    <t>邵阳纺织机械有限责任公司</t>
  </si>
  <si>
    <t>邵阳口味王科技发展有限公司</t>
  </si>
  <si>
    <t>邵阳阳光发品有限公司</t>
  </si>
  <si>
    <t>亚洲富士电梯股份有限公司</t>
  </si>
  <si>
    <t>邵阳市元泰实业有限责任公司</t>
  </si>
  <si>
    <t>湖南圣菲达服饰有限公司</t>
  </si>
  <si>
    <t>湖南鸿福铼发制品有限公司</t>
  </si>
  <si>
    <t>邵阳华阳机械制造有限公司</t>
  </si>
  <si>
    <t>邵阳市美丽湘龙发制品有限公司</t>
  </si>
  <si>
    <t>北塔区</t>
  </si>
  <si>
    <t>国家能源集团宝庆发电有限公司</t>
  </si>
  <si>
    <t>大祥区</t>
  </si>
  <si>
    <t>邵阳市云峰新能源科技有限公司</t>
  </si>
  <si>
    <t>邵阳市东昇超硬材料有限公司</t>
  </si>
  <si>
    <t>双清区</t>
  </si>
  <si>
    <t>邵阳维克液压股份有限公司</t>
  </si>
  <si>
    <t>湖南省晨晟机械制造有限公司</t>
  </si>
  <si>
    <t>邵东县</t>
  </si>
  <si>
    <t>邵阳智康医疗器械有限公司</t>
  </si>
  <si>
    <t>邵东县和顺生物制品有限公司</t>
  </si>
  <si>
    <t>湖南省醇龙箱包股份有限公司</t>
  </si>
  <si>
    <t>湖南腾辉不锈钢制品有限公司</t>
  </si>
  <si>
    <t xml:space="preserve">湖南德沃普电气股份有限公司 </t>
  </si>
  <si>
    <t>邵东雅禾贝箱包有限公司</t>
  </si>
  <si>
    <t>洞口县为百水泥厂</t>
  </si>
  <si>
    <t>洞口县</t>
  </si>
  <si>
    <t>湖南省绿洲惠康发展有限公司</t>
  </si>
  <si>
    <t>绥宁县</t>
  </si>
  <si>
    <t>武冈市永锐电子科技有限公司</t>
  </si>
  <si>
    <t>武冈市</t>
  </si>
  <si>
    <t xml:space="preserve">邵阳市德尚制衣有限公司 </t>
  </si>
  <si>
    <t xml:space="preserve">邵阳市 </t>
  </si>
  <si>
    <t>新宁县</t>
  </si>
  <si>
    <t>中石化巴陵石油化工有限公司</t>
  </si>
  <si>
    <t>岳阳市</t>
  </si>
  <si>
    <t>云溪区</t>
  </si>
  <si>
    <t>岳阳兴岳石油化工有限责任公司</t>
  </si>
  <si>
    <t>湖南聚仁化工新材料科技有限公司</t>
  </si>
  <si>
    <t>际华三五一七橡胶制品有限公司</t>
  </si>
  <si>
    <t>湖南城陵矶新港区</t>
  </si>
  <si>
    <t>湖南景呈包装有限公司</t>
  </si>
  <si>
    <t>湖南运想重工有限公司</t>
  </si>
  <si>
    <t>岳阳林纸股份有限公司</t>
  </si>
  <si>
    <t>益海嘉里（岳阳）粮油工业有限公司</t>
  </si>
  <si>
    <t>岳阳凯门水性助剂有限公司</t>
  </si>
  <si>
    <t>岳阳精一过滤新材料科技有限责任公司</t>
  </si>
  <si>
    <t>湖南盛锦新材料有限公司</t>
  </si>
  <si>
    <t>湖南贝烨医疗器械有限公司</t>
  </si>
  <si>
    <t>湖南科美达电气股份有限公司</t>
  </si>
  <si>
    <t>湖南盛世德坤医药科技有限公司</t>
  </si>
  <si>
    <t>湖南长进石油化工有限公司</t>
  </si>
  <si>
    <t>湖南口水娃食品有限公司</t>
  </si>
  <si>
    <t>君山区</t>
  </si>
  <si>
    <t>湖南童记三利和食品有限公司</t>
  </si>
  <si>
    <t>湖南庆胜新能源科技有限公司</t>
  </si>
  <si>
    <t>平江县威派云母绝缘材料有限公司</t>
  </si>
  <si>
    <t>平江县</t>
  </si>
  <si>
    <t>湖南省方正达电子科技有限公司</t>
  </si>
  <si>
    <t>湖南创未来机电设备制造有限公司</t>
  </si>
  <si>
    <t>湖南省腾达新型墙材有限公司</t>
  </si>
  <si>
    <t>湖南恒基粉末科技有限责任公司</t>
  </si>
  <si>
    <t>湖南岳阳南岭民用爆破服务有限公司</t>
  </si>
  <si>
    <t>湖南山润油茶科技发展有限公司</t>
  </si>
  <si>
    <t>湖南省平江县黄金开发总公司</t>
  </si>
  <si>
    <t>平江县自来水公司</t>
  </si>
  <si>
    <t>湖南诚今电梯部件制造有限公司</t>
  </si>
  <si>
    <t>湖南天一奥星泵业有限公司</t>
  </si>
  <si>
    <t>湖南和汇绿源科技有限公司</t>
  </si>
  <si>
    <t>湖南中南黄金冶炼有限公司</t>
  </si>
  <si>
    <t>湖南荣泰新材料科技有限公司</t>
  </si>
  <si>
    <t>湖南新金刚工程机械有限公司</t>
  </si>
  <si>
    <t>平江天正铝业科技有限公司</t>
  </si>
  <si>
    <t>平江县岳峰云母新材料有限公司</t>
  </si>
  <si>
    <t>湖南省银桥科技有限公司</t>
  </si>
  <si>
    <t>湖南瑞斯新材料科技有限公司</t>
  </si>
  <si>
    <t>湖南睿达云母新材料有限公司</t>
  </si>
  <si>
    <t>平江县永益新型建材有限公司</t>
  </si>
  <si>
    <t>湖南亿明新材料有限公司</t>
  </si>
  <si>
    <t>湖南沛德新材料有限公司</t>
  </si>
  <si>
    <t>湖南楚扬科技有限公司</t>
  </si>
  <si>
    <t>湖南方得电子科技有限公司</t>
  </si>
  <si>
    <t>平江县佳友包装有限公司</t>
  </si>
  <si>
    <t>平江县彩美油墨有限公司</t>
  </si>
  <si>
    <t>湖南金叶众望科技股份有限公司</t>
  </si>
  <si>
    <t xml:space="preserve">岳阳市   </t>
  </si>
  <si>
    <t>临湘市</t>
  </si>
  <si>
    <t>湖南省高圣生物科技股份有限公司</t>
  </si>
  <si>
    <t>岳阳华强混凝土有限公司</t>
  </si>
  <si>
    <t>临湘市华临电力电杆有限公司</t>
  </si>
  <si>
    <t>湖南家乐粮油有限公司</t>
  </si>
  <si>
    <t>湖南东祥油脂股份有限公司</t>
  </si>
  <si>
    <t>湖南远瑞机械制造有限公司</t>
  </si>
  <si>
    <t xml:space="preserve">岳阳市 </t>
  </si>
  <si>
    <t>湖南木溢家具有限公司</t>
  </si>
  <si>
    <t>临湘市五鑫工程塑料有限公司</t>
  </si>
  <si>
    <t>湖南筑睿重工科技有限公司</t>
  </si>
  <si>
    <t>汨罗市</t>
  </si>
  <si>
    <t>湖南省九喜日化有限公司</t>
  </si>
  <si>
    <t>湖南新威凌新材料有限公司</t>
  </si>
  <si>
    <t>湖南隆亨新材料有限公司</t>
  </si>
  <si>
    <t>汨罗万容报废汽车回收拆解有限公司</t>
  </si>
  <si>
    <t>湖南省同力循环经济发展有限公司</t>
  </si>
  <si>
    <t>2018年该项目已获得支持952.82万元</t>
  </si>
  <si>
    <t>汨罗市一川钢构工程有限公司</t>
  </si>
  <si>
    <t>汨罗市兴天机械有限公司</t>
  </si>
  <si>
    <t>湖南中塑新能源有限公司</t>
  </si>
  <si>
    <t>汨罗振升铝业科技有限公司(原名湖南振钢铝材有限公司）</t>
  </si>
  <si>
    <t>汨罗市伟业有色金属有限公司</t>
  </si>
  <si>
    <t>湖南省新基源新材料科技有限公司</t>
  </si>
  <si>
    <t>湖南省楚雄环保科技有限公司</t>
  </si>
  <si>
    <t>岳阳市仁信环保净水材料有限公司</t>
  </si>
  <si>
    <t>湖南可孚医疗设备有限公司</t>
  </si>
  <si>
    <t>湘阴县</t>
  </si>
  <si>
    <t xml:space="preserve"> 湖南省金为新材料科技有限公司</t>
  </si>
  <si>
    <t>建华建材（湖南）有限公司</t>
  </si>
  <si>
    <t>湖南百信重型钢结构工程有限公司</t>
  </si>
  <si>
    <t>远大（湖南）再生燃油股份有限公司</t>
  </si>
  <si>
    <t>湖南东琪干粉砂浆有限公司</t>
  </si>
  <si>
    <t>湖南铂固科技股份有限公司</t>
  </si>
  <si>
    <t>湖南金诺动力设备制造有限公司</t>
  </si>
  <si>
    <t>湖南旭运达混凝土有限公司</t>
  </si>
  <si>
    <t>湖南顺泰建材有限公司</t>
  </si>
  <si>
    <t>湘阴县金腾混凝土有限公司</t>
  </si>
  <si>
    <t>湖南嘉盛德材料科技股份有限公司</t>
  </si>
  <si>
    <t>湖南善源生物科技有限公司</t>
  </si>
  <si>
    <t>湖南科力嘉纺织股份有限公司</t>
  </si>
  <si>
    <t>华容县</t>
  </si>
  <si>
    <t>湖南康沃医疗用品有限公司</t>
  </si>
  <si>
    <t>岳阳华铭混凝土有限公司</t>
  </si>
  <si>
    <t>岳阳县</t>
  </si>
  <si>
    <t xml:space="preserve">湖南科伦制药有限公司 </t>
  </si>
  <si>
    <t>湖南天欣科技股份有限公司</t>
  </si>
  <si>
    <t>湖南湘商智能科技有限公司</t>
  </si>
  <si>
    <t>中粮米业（岳阳）有限公司</t>
  </si>
  <si>
    <t>766.0</t>
  </si>
  <si>
    <t xml:space="preserve"> 岳阳县顺兴混凝土有限公司   </t>
  </si>
  <si>
    <t>岳阳县凌云混凝土有限公司</t>
  </si>
  <si>
    <t>岳阳市安达耐火材料有限公司</t>
  </si>
  <si>
    <t xml:space="preserve"> 湖南利尔康生物股份有限公司   </t>
  </si>
  <si>
    <t>湖南新鸿翔无纺布股份有限公司</t>
  </si>
  <si>
    <t>湖南祥柏生态环保科技有限公司</t>
  </si>
  <si>
    <t>湖南神斧集团向红机械化工有限责任公司</t>
  </si>
  <si>
    <t>岳阳大力神电磁机械有限公司</t>
  </si>
  <si>
    <t>湖南鼎诚建筑新材料科技有限公司</t>
  </si>
  <si>
    <t>岳阳联创热能设备有限公司</t>
  </si>
  <si>
    <t>湖南岳盛新型材料有限公司</t>
  </si>
  <si>
    <t>岳阳慧璟新材料科技有限公司</t>
  </si>
  <si>
    <t>湖南华电常德发电有限公司</t>
  </si>
  <si>
    <t>常德市</t>
  </si>
  <si>
    <t>常德经开区</t>
  </si>
  <si>
    <t>常德市三一机械有限公司</t>
  </si>
  <si>
    <t>常德市德源混凝土有限公司</t>
  </si>
  <si>
    <t>常德威尔博金属表面处理有限责任公司</t>
  </si>
  <si>
    <t>湖南高德建材有限公司</t>
  </si>
  <si>
    <t>湖南海利常德农药化工有限公司</t>
  </si>
  <si>
    <t>湖南航发重钢结构有限公司</t>
  </si>
  <si>
    <t>湖南恒安生活用纸有限公司</t>
  </si>
  <si>
    <t>金健粮食有限公司</t>
  </si>
  <si>
    <t>湖南金健乳业股份有限公司</t>
  </si>
  <si>
    <t>湖南金康光电有限公司</t>
  </si>
  <si>
    <t>常德力元新材料有限责任公司</t>
  </si>
  <si>
    <t>常德博通机械制造有限公司</t>
  </si>
  <si>
    <t>湖南铭裕无纺布有限公司</t>
  </si>
  <si>
    <t>湖南欧威爱特新材料科技有限公司</t>
  </si>
  <si>
    <t>湖南云锦集团股份有限公司</t>
  </si>
  <si>
    <t>湖南智见精密制造有限公司</t>
  </si>
  <si>
    <t>常德中联重科液压有限公司</t>
  </si>
  <si>
    <t>常德天马电器股份有限公司</t>
  </si>
  <si>
    <t>湖南瑞冠生物化工科技有限公司</t>
  </si>
  <si>
    <t>湖南武陵酒有限公司</t>
  </si>
  <si>
    <t>常德思高技术有限公司</t>
  </si>
  <si>
    <t xml:space="preserve">胜美达电机(常德)有限公司 </t>
  </si>
  <si>
    <t>常德市东风纺织服装有限责任公司</t>
  </si>
  <si>
    <t>湖南中联重科建筑起重机械有限责任公司</t>
  </si>
  <si>
    <t xml:space="preserve">鼎城区     </t>
  </si>
  <si>
    <t>湖南特力液压有限公司</t>
  </si>
  <si>
    <t>常德芙蓉烟叶复烤有限责任公司</t>
  </si>
  <si>
    <t>常德市鼎城武陵水泥有限公司</t>
  </si>
  <si>
    <t>常德市联嘉机械有限公司</t>
  </si>
  <si>
    <t>常德市佳鸿机械有限责任公司</t>
  </si>
  <si>
    <t>湖南武陵机械制造有限公司</t>
  </si>
  <si>
    <t>常德市荣程机械有限公司</t>
  </si>
  <si>
    <t>常德瑞齐隆科技发展有限公司</t>
  </si>
  <si>
    <t>常德科锐新材料科技有限公司</t>
  </si>
  <si>
    <t>湖南荣泰机械制造有限公司</t>
  </si>
  <si>
    <t>湖南新湘达门窗有限公司</t>
  </si>
  <si>
    <t>湖南瑞泓混凝土有限公司</t>
  </si>
  <si>
    <t>常德迪格机械制造有限公司</t>
  </si>
  <si>
    <t>湖南响箭重工科技股份有限公司</t>
  </si>
  <si>
    <t>常德鹏达机械加工有限公司</t>
  </si>
  <si>
    <t>湖南昊宇幕墙门窗有限公司</t>
  </si>
  <si>
    <t>湖南海盛环保建材有限公司</t>
  </si>
  <si>
    <t>常德市鼎城区正荣机械制造有限公司</t>
  </si>
  <si>
    <t>湖南省斯盛新能源有限责任公司</t>
  </si>
  <si>
    <t>湖南常德牌水表制造有限公司</t>
  </si>
  <si>
    <t>常德佳成明辉机械制造有限公司</t>
  </si>
  <si>
    <t>常德市金艺机械制造有限公司</t>
  </si>
  <si>
    <t>常德市双大机械制造有限责任公司</t>
  </si>
  <si>
    <t>武陵区</t>
  </si>
  <si>
    <t>湖南泰利恒友科技开发有限公司</t>
  </si>
  <si>
    <t>西洞庭管理区</t>
  </si>
  <si>
    <t>邓权塑业科技（湖南）有限公司</t>
  </si>
  <si>
    <t>湖南天琪智慧印刷有限公司</t>
  </si>
  <si>
    <t>湖南厚荣包装有限公司</t>
  </si>
  <si>
    <t>常德天明开关制造有限公司</t>
  </si>
  <si>
    <t>湖南飞沃新能源科技股份有限公司</t>
  </si>
  <si>
    <t>桃源县</t>
  </si>
  <si>
    <t>湖南宝顺联冷弯科技有限公司</t>
  </si>
  <si>
    <t>湖南国宗铝业有限公司</t>
  </si>
  <si>
    <t>湖南桃花鸭食品科技有限公司</t>
  </si>
  <si>
    <t>湖南桃源辣妹子食品有限公司</t>
  </si>
  <si>
    <t>常德中材混凝土有限公司</t>
  </si>
  <si>
    <t>桃源县巧得利运动用品有限公司</t>
  </si>
  <si>
    <t>湖南迈起科技有限公司</t>
  </si>
  <si>
    <t>康普药业股份有限公司</t>
  </si>
  <si>
    <t>汉寿县</t>
  </si>
  <si>
    <t>湖南康尔佳制药股份有限公司</t>
  </si>
  <si>
    <t xml:space="preserve">湖南太子化工涂料有限公司 </t>
  </si>
  <si>
    <t xml:space="preserve">汉寿县永恒机械设备有限公司 </t>
  </si>
  <si>
    <t>常德市正邦建筑装饰材料有限公司</t>
  </si>
  <si>
    <t>湖南中环机械涂装有限公司</t>
  </si>
  <si>
    <t>常德市子明机械制造有限公司</t>
  </si>
  <si>
    <t>湖南天一消防设备有限公司</t>
  </si>
  <si>
    <t>常德艾利特新材料科技有限公司</t>
  </si>
  <si>
    <t>汉寿县恒发混凝土有限公司</t>
  </si>
  <si>
    <t>汉寿县恒晖机械有限责任公司</t>
  </si>
  <si>
    <t>湖南汉寿煤矿机械有限公司</t>
  </si>
  <si>
    <t xml:space="preserve">湖南吉立泰机械有限公司 </t>
  </si>
  <si>
    <t>湖南康利来医疗器械有限公司</t>
  </si>
  <si>
    <t>湖南康怡医疗器械有限公司</t>
  </si>
  <si>
    <t>湖南徕木电子有限公司</t>
  </si>
  <si>
    <t>湖南小枰建材有限责任公司</t>
  </si>
  <si>
    <t xml:space="preserve">湖南中联重科工程起重设备有限责任公司 </t>
  </si>
  <si>
    <t xml:space="preserve">湖南中联重科智能农机有限责任公司 </t>
  </si>
  <si>
    <t>汉寿顺达传动机械厂</t>
  </si>
  <si>
    <t>临澧县金华天机械制造有限公司</t>
  </si>
  <si>
    <t>临澧县</t>
  </si>
  <si>
    <t>604</t>
  </si>
  <si>
    <t>临澧鑫众钙业有限公司</t>
  </si>
  <si>
    <t>常德华创建材有限公司</t>
  </si>
  <si>
    <t>湖南中泰特种装备有限责任公司</t>
  </si>
  <si>
    <t>750</t>
  </si>
  <si>
    <t>湖南永康医疗器械有限公司</t>
  </si>
  <si>
    <t>1424.9</t>
  </si>
  <si>
    <t>湖南中航精工有限公司</t>
  </si>
  <si>
    <t>608.4</t>
  </si>
  <si>
    <t>临澧县万鑫石灰钙业有限公司</t>
  </si>
  <si>
    <t>513.98</t>
  </si>
  <si>
    <t>湖南临澧南方新材料科技有限公司</t>
  </si>
  <si>
    <t>1007.32</t>
  </si>
  <si>
    <t>临澧县岩龙新型建材有限公司</t>
  </si>
  <si>
    <t>1016.28</t>
  </si>
  <si>
    <t>金健面制品有限公司</t>
  </si>
  <si>
    <t>葛洲坝石门特种水泥有限公司</t>
  </si>
  <si>
    <t>石门县</t>
  </si>
  <si>
    <t>湖南湘佳牧业股份有限公司</t>
  </si>
  <si>
    <t>石门县金长城建材有限责任公司</t>
  </si>
  <si>
    <t>石门东方恒利矿业有限公司</t>
  </si>
  <si>
    <t>大唐石门发电有限责任公司</t>
  </si>
  <si>
    <t>石门县达韵电子有限公司</t>
  </si>
  <si>
    <t>常德富博智能科技有限公司</t>
  </si>
  <si>
    <t>湖南安德丰新能源科技有限公司</t>
  </si>
  <si>
    <t>湖南平安医械科技有限公司</t>
  </si>
  <si>
    <t>澧县</t>
  </si>
  <si>
    <t>湖南重庆啤酒国人有限责任公司</t>
  </si>
  <si>
    <t>常德远超塑料制品有限公司</t>
  </si>
  <si>
    <t>湖南恒邦建工有限公司</t>
  </si>
  <si>
    <t>湖南鑫铃住房设备有限公司</t>
  </si>
  <si>
    <t>澧县津溥包装制品有限责任公司</t>
  </si>
  <si>
    <t>湖南远东人防设备有限公司</t>
  </si>
  <si>
    <t>湖南运达绿色包装股份有限公司</t>
  </si>
  <si>
    <t>湖南运达机电科技股份有限公司</t>
  </si>
  <si>
    <t>湖南嘉业达电子有限公司</t>
  </si>
  <si>
    <t>安乡中意彩印包装有限责任公司</t>
  </si>
  <si>
    <t>安乡县</t>
  </si>
  <si>
    <t>常德市盛祥建材有限公司</t>
  </si>
  <si>
    <t>湖南金牛铝业有限公司</t>
  </si>
  <si>
    <t>常德毅力能源有限公司</t>
  </si>
  <si>
    <t>湖南欣龙非织造材料有限公司</t>
  </si>
  <si>
    <t>津市市</t>
  </si>
  <si>
    <t>湖南中联重科车桥有限公司</t>
  </si>
  <si>
    <t>湖南新合新生物医药有限公司</t>
  </si>
  <si>
    <t>津市鸿科建材有限公司</t>
  </si>
  <si>
    <t>湖南鸿鹰生物科技有限公司</t>
  </si>
  <si>
    <t>湖南鑫源缸套有限责任公司</t>
  </si>
  <si>
    <t>津市市荣迪实业有限公司</t>
  </si>
  <si>
    <t>湖南龙腾生物科技有限公司</t>
  </si>
  <si>
    <t>常德天盛电化有限公司</t>
  </si>
  <si>
    <t>湖南菲托葳植物资源有限公司</t>
  </si>
  <si>
    <t>湖南口味王集团有限责任公司</t>
  </si>
  <si>
    <t>益阳市</t>
  </si>
  <si>
    <t>资阳区</t>
  </si>
  <si>
    <t>奥士康科技股份有限公司</t>
  </si>
  <si>
    <t>益阳鸿源稀土有限责任公司</t>
  </si>
  <si>
    <t>湖南省南洋包装印刷有限责任公司</t>
  </si>
  <si>
    <t>益阳瀚鑫机械制造有限公司</t>
  </si>
  <si>
    <t>591.28</t>
  </si>
  <si>
    <t xml:space="preserve">益阳市菲美特新材料有限公司 </t>
  </si>
  <si>
    <t>华翔翔能科技股份有限公司</t>
  </si>
  <si>
    <t>赫山区</t>
  </si>
  <si>
    <t>益阳艾华富贤电子有限公司</t>
  </si>
  <si>
    <t>湖南口味王实业有限公司</t>
  </si>
  <si>
    <t>湖南鼎一致远科技发展有限公司</t>
  </si>
  <si>
    <t>湖南万胤智能装备有限公司</t>
  </si>
  <si>
    <t>益阳华盛建材有限公司</t>
  </si>
  <si>
    <t>湖南湘易康制药有限公司</t>
  </si>
  <si>
    <t>大通湖区</t>
  </si>
  <si>
    <t>湖南三一中阳机械有限公司</t>
  </si>
  <si>
    <t>益阳高新区</t>
  </si>
  <si>
    <t>湖南金博碳素股份有限公司</t>
  </si>
  <si>
    <t>益阳科力远电池有限责任公司</t>
  </si>
  <si>
    <t>长安益阳发电有限公司</t>
  </si>
  <si>
    <t>湖南中科宇能科技有限公司</t>
  </si>
  <si>
    <t>益阳味芝元食品有限公司</t>
  </si>
  <si>
    <t>湖南苏普锐油气装备科技有限公司</t>
  </si>
  <si>
    <t>湖南屹林材料技术有限公司</t>
  </si>
  <si>
    <t>益阳市明兴大电子有限公司</t>
  </si>
  <si>
    <t>湖南益缘新材料科技有限公司</t>
  </si>
  <si>
    <t>益阳宝悦嘉电子有限公司</t>
  </si>
  <si>
    <t>湖南金能达机电科技有限公司</t>
  </si>
  <si>
    <t>益阳市福星食品有限公司</t>
  </si>
  <si>
    <t>湖南省湘巧食品有限公司</t>
  </si>
  <si>
    <t>湖南益阳海螺水泥有限责任公司</t>
  </si>
  <si>
    <t>安化县</t>
  </si>
  <si>
    <t>湖南金雕能源科技有限公司</t>
  </si>
  <si>
    <t>湖南金鑫新材料股份有限公司</t>
  </si>
  <si>
    <t>中茶湖南安化第一茶厂有限公司</t>
  </si>
  <si>
    <t>湖南信力新材料有限公司</t>
  </si>
  <si>
    <t>安化华晟生物能源有限责任公司</t>
  </si>
  <si>
    <t>安化县鑫旺沥青混凝土有限公司</t>
  </si>
  <si>
    <t xml:space="preserve">湖南桃江南方水泥有限公司 </t>
  </si>
  <si>
    <t>桃江县</t>
  </si>
  <si>
    <t>益阳东方水泥有限公司</t>
  </si>
  <si>
    <t xml:space="preserve">湖南鑫政铝业科技有限公司 </t>
  </si>
  <si>
    <t>湖南口味王食品有限公司</t>
  </si>
  <si>
    <t>湖南九富家居材料有限公司</t>
  </si>
  <si>
    <t>桃江县新宇建材有限公司</t>
  </si>
  <si>
    <t>湖南宏森新材料科技有限责任公司</t>
  </si>
  <si>
    <t>湖南省嵩辉竹木科技有限公司</t>
  </si>
  <si>
    <t xml:space="preserve"> 桃江县鑫龙阳光木业胶板厂</t>
  </si>
  <si>
    <t xml:space="preserve">湖南福森竹木科技有限公司 </t>
  </si>
  <si>
    <t>湖南桃花江竹材科技股份有限公司</t>
  </si>
  <si>
    <t xml:space="preserve">湖南福德电气有限公司   </t>
  </si>
  <si>
    <t>湖南省杨林木业有限公司</t>
  </si>
  <si>
    <t>益阳东方建材有限责任公司</t>
  </si>
  <si>
    <t>湖南新马制衣有限公司</t>
  </si>
  <si>
    <t>沅江市</t>
  </si>
  <si>
    <t xml:space="preserve">湖南大汉至诚建设机械有限公司 </t>
  </si>
  <si>
    <t>湖南三环船舶工程有限公司</t>
  </si>
  <si>
    <t>湖南华兴玻璃有限公司</t>
  </si>
  <si>
    <t xml:space="preserve">沅江市欣鹏机械有限公司 </t>
  </si>
  <si>
    <t>湖南诚实建筑产业装配制造有限责任公司</t>
  </si>
  <si>
    <t>湖南沅江赤蜂农化有限公司</t>
  </si>
  <si>
    <t>沅江市三阳机械制造有限公司</t>
  </si>
  <si>
    <t>益阳黑金炭材科技有限公司</t>
  </si>
  <si>
    <t>湖南锦豪新能源科技有限公司</t>
  </si>
  <si>
    <t>沅江市金莫特电子有限公司</t>
  </si>
  <si>
    <t>沅江市恒盛机械制造有限公司</t>
  </si>
  <si>
    <t>陈克明食品股份有限公司</t>
  </si>
  <si>
    <t>南县</t>
  </si>
  <si>
    <t>湖南泓高电子科技有限公司</t>
  </si>
  <si>
    <t>湖南平新洞庭建材有限公司</t>
  </si>
  <si>
    <t>湖南固虹机械制造有限公司</t>
  </si>
  <si>
    <t>南县弘祥鞋业有限公司</t>
  </si>
  <si>
    <t>华新水泥（郴州）有限公司</t>
  </si>
  <si>
    <t>郴州市</t>
  </si>
  <si>
    <t>北湖区</t>
  </si>
  <si>
    <t>湖南新田岭钨业有限公司</t>
  </si>
  <si>
    <t>郴州七三二零化工有限公司</t>
  </si>
  <si>
    <t>苏仙区</t>
  </si>
  <si>
    <t>华润电力湖南有限公司</t>
  </si>
  <si>
    <t>郴州富雄多金属矿业有限公司</t>
  </si>
  <si>
    <t>郴州市苏仙区黄泥坳矿业有限公司</t>
  </si>
  <si>
    <t>湖南省东江清水食品有限公司</t>
  </si>
  <si>
    <t>湖南良田水泥有限公司</t>
  </si>
  <si>
    <t>湖南郴州粮油机械有限公司</t>
  </si>
  <si>
    <t>湖南万信达科技制品有限公司</t>
  </si>
  <si>
    <t>郴州金铖环保科技有限公司</t>
  </si>
  <si>
    <t>湖南华润电力鲤鱼江有限公司</t>
  </si>
  <si>
    <t>资兴市</t>
  </si>
  <si>
    <t>青岛啤酒（郴州）有限公司</t>
  </si>
  <si>
    <t>湖南金磊南方水泥有限公司</t>
  </si>
  <si>
    <t>湖南长宏新能源材料有限责任公司</t>
  </si>
  <si>
    <t xml:space="preserve">郴州旗滨光伏光电玻璃有限公司 </t>
  </si>
  <si>
    <t>资兴旗滨硅业有限公司</t>
  </si>
  <si>
    <t>湖南帝京环保新材料有限公司</t>
  </si>
  <si>
    <t>桂阳县</t>
  </si>
  <si>
    <t>湖南晟安建材科技有限公司</t>
  </si>
  <si>
    <t>湖南省嘉禾县南岭水泥有限公司</t>
  </si>
  <si>
    <t>嘉禾县</t>
  </si>
  <si>
    <t>嘉禾县中毅达铸造有限公司</t>
  </si>
  <si>
    <t>湖南省百俊达电子科技有限公司</t>
  </si>
  <si>
    <t>嘉禾县雄达铸业有限公司</t>
  </si>
  <si>
    <t>嘉禾标典科技有限公司</t>
  </si>
  <si>
    <t>香花岭锡业有限责任公司</t>
  </si>
  <si>
    <t>临武县</t>
  </si>
  <si>
    <t>湖南临武嘉宇矿业有限责任公司</t>
  </si>
  <si>
    <t>湖南湘能重工</t>
  </si>
  <si>
    <t xml:space="preserve"> 临武县宏昌新型建材有限公司</t>
  </si>
  <si>
    <t>临武县腾鑫新型建材有限公司</t>
  </si>
  <si>
    <t>湖南久森新能源有限公司</t>
  </si>
  <si>
    <t>湖南临武舜华鸭业发展有限责任公司</t>
  </si>
  <si>
    <t>临武县南方矿业有限责任公司</t>
  </si>
  <si>
    <t>华润新能源（临武）风能有限公司</t>
  </si>
  <si>
    <t>湖南省金润碲业有限公司</t>
  </si>
  <si>
    <t>永兴县</t>
  </si>
  <si>
    <t>永兴长隆环保科技有限公司</t>
  </si>
  <si>
    <t>永兴县鸿福金属有限公司</t>
  </si>
  <si>
    <t>宜章弘源化工有限责任公司</t>
  </si>
  <si>
    <t>宜章县</t>
  </si>
  <si>
    <t xml:space="preserve">湖南天沅化工有限责任公司 </t>
  </si>
  <si>
    <t>宜章鑫晨光电子有限公司</t>
  </si>
  <si>
    <t>湖南瑶岗仙矿业有限责任公司</t>
  </si>
  <si>
    <t>湖南立敏达电子科技有限公司</t>
  </si>
  <si>
    <t>阳普医疗（湖南）有限公司</t>
  </si>
  <si>
    <t>康达（湖南）水泥有限公司</t>
  </si>
  <si>
    <t>湖南省邑金投资有限公司</t>
  </si>
  <si>
    <t>汝城县</t>
  </si>
  <si>
    <t>湖南安仁三一筑工科技有限公司</t>
  </si>
  <si>
    <t>安仁县</t>
  </si>
  <si>
    <t>湖南勋兴电子科技有限公司</t>
  </si>
  <si>
    <t>湖南安仁南方水泥有限公司</t>
  </si>
  <si>
    <t>湖南华夏湘众药业饮片有限公司</t>
  </si>
  <si>
    <t>湖南和广生物科技有限公司</t>
  </si>
  <si>
    <t>永州市</t>
  </si>
  <si>
    <t>冷水滩区</t>
  </si>
  <si>
    <t>湖南重庆啤酒国人有限责任公司永州分公司</t>
  </si>
  <si>
    <t>永州市东平建材有限公司</t>
  </si>
  <si>
    <t>永州经开区</t>
  </si>
  <si>
    <t>湖南烈岩科技有限公司</t>
  </si>
  <si>
    <t xml:space="preserve">永州市中塑包装科技有限公司 </t>
  </si>
  <si>
    <t>祁阳县亿达新型建材有限公司</t>
  </si>
  <si>
    <t>祁阳县</t>
  </si>
  <si>
    <t>科力尔电机集团股份有限公司</t>
  </si>
  <si>
    <t>祁阳县润天建材有限责任公司</t>
  </si>
  <si>
    <t>道县展登实业有限公司</t>
  </si>
  <si>
    <t>道县</t>
  </si>
  <si>
    <t>湖南美莱珀科技发展有限公司</t>
  </si>
  <si>
    <t>道县辉益鞋业有限公司</t>
  </si>
  <si>
    <t>湖南和普新能源科技有限公司</t>
  </si>
  <si>
    <t>道县宏达混凝土有限公司</t>
  </si>
  <si>
    <t>江华海螺水泥有限责任公司</t>
  </si>
  <si>
    <t>江华县</t>
  </si>
  <si>
    <t>湖南丰辉电机有限公司</t>
  </si>
  <si>
    <t>湖南龙德晟机电科技有限公司</t>
  </si>
  <si>
    <t>湖南长锦成电器有限公司</t>
  </si>
  <si>
    <t>湖南盛利高新能源科技有限公司</t>
  </si>
  <si>
    <t>湖南威斯特机电科技股份有限公司</t>
  </si>
  <si>
    <t>湖南力王新能源有限公司</t>
  </si>
  <si>
    <t>湖南省和祥润新材料有限公司</t>
  </si>
  <si>
    <t>新田县</t>
  </si>
  <si>
    <t>湖南恒力通电气设备科技有限公司</t>
  </si>
  <si>
    <t>怀化市</t>
  </si>
  <si>
    <t>鹤城区</t>
  </si>
  <si>
    <t>湖南正清制药集团股份有限公司</t>
  </si>
  <si>
    <t>湖南诚路管业科技有限公司</t>
  </si>
  <si>
    <t>湖南合利来智慧显示科技有限公司</t>
  </si>
  <si>
    <t>湖南寰宇新材料科技股份有公司</t>
  </si>
  <si>
    <t>沅陵县向华电子科技有限公司</t>
  </si>
  <si>
    <t>沅陵县</t>
  </si>
  <si>
    <t>湖南奇力新电子科技有限公司</t>
  </si>
  <si>
    <t>湖南金石锌业有限责任公司</t>
  </si>
  <si>
    <t>洪江市三兴冶金炉料有限责任公司</t>
  </si>
  <si>
    <t>洪江市</t>
  </si>
  <si>
    <t>洪江市四维混凝土预拌站有限公司</t>
  </si>
  <si>
    <t>靖州县绿之嘉实业有限公司</t>
  </si>
  <si>
    <t>靖州县</t>
  </si>
  <si>
    <t>湖南利农五倍子产业发展有限公司</t>
  </si>
  <si>
    <t>麻阳县</t>
  </si>
  <si>
    <t>湖南恒光科技股份有限公司</t>
  </si>
  <si>
    <t>洪江区</t>
  </si>
  <si>
    <t>怀化市恒渝新材料有限公司</t>
  </si>
  <si>
    <t>湖南韵邦生物医药有限公司</t>
  </si>
  <si>
    <t>洪江市正兴医疗仪表厂</t>
  </si>
  <si>
    <t>湖南中铁五新钢模有限责任公司</t>
  </si>
  <si>
    <t>中方县</t>
  </si>
  <si>
    <t>湖南五新模板有限公司</t>
  </si>
  <si>
    <t>怀化福瑞钛新材料有限公司</t>
  </si>
  <si>
    <t>湖南恒裕汽车零部件有限公司</t>
  </si>
  <si>
    <t>中方县华建工贸有限责任公司</t>
  </si>
  <si>
    <t>湖南省中南桥梁设备制造有限公司</t>
  </si>
  <si>
    <t>怀化华晨电子科技有限公司</t>
  </si>
  <si>
    <t>芷江县</t>
  </si>
  <si>
    <t>娄底市森泰再生资源有限公司</t>
  </si>
  <si>
    <t>娄底市</t>
  </si>
  <si>
    <t>娄星区</t>
  </si>
  <si>
    <t>湖南利钢金属制品有限公司</t>
  </si>
  <si>
    <t>湖南娄底南方新材料科技有限公司</t>
  </si>
  <si>
    <t>娄底国盛新型建材有限公司</t>
  </si>
  <si>
    <t>湖南舒驰美德门窗幕墙有限公司</t>
  </si>
  <si>
    <t>娄底湘大骆驼饲料有限公司</t>
  </si>
  <si>
    <t>湖南省益思迪科技有限公司</t>
  </si>
  <si>
    <t>湖南省娄底市宏冶炉料有限责任公司</t>
  </si>
  <si>
    <t>湖南文昌新材科技股份有限公司</t>
  </si>
  <si>
    <t>华达汽车空调（湖南）有限公司</t>
  </si>
  <si>
    <t>娄底经开区</t>
  </si>
  <si>
    <t>娄底市亿和机械制造有限公司</t>
  </si>
  <si>
    <t>娄底市中兴液压件有限公司</t>
  </si>
  <si>
    <t>娄底景明新材料有限公司</t>
  </si>
  <si>
    <t>娄底鼎力液压科技有限公司</t>
  </si>
  <si>
    <t>娄底大北农科技有限公司</t>
  </si>
  <si>
    <t>娄底市新野企业有限公司</t>
  </si>
  <si>
    <t>湖南三泰新材料股份有限公司</t>
  </si>
  <si>
    <t>湖南华欣新材料有限公司</t>
  </si>
  <si>
    <t>娄底市玖鑫电子科技有限公司</t>
  </si>
  <si>
    <t>湖南省健缘医疗科技有限公司</t>
  </si>
  <si>
    <t>娄底市联胜机械有限公司</t>
  </si>
  <si>
    <t>湖南燕达新材料科技发展有限公司</t>
  </si>
  <si>
    <t>湖南友度机电设备有限公司</t>
  </si>
  <si>
    <t>湖南鑫胜幕墙门窗有限公司</t>
  </si>
  <si>
    <t>华菱安赛乐米塔尔汽车板有限公司</t>
  </si>
  <si>
    <t>娄底东辉液压配件有限公司</t>
  </si>
  <si>
    <t>娄底轩勋机械设备有限公司</t>
  </si>
  <si>
    <t>娄底市利通磁电科技有限公司</t>
  </si>
  <si>
    <t>娄底光华机械设备制造有限公司</t>
  </si>
  <si>
    <t>娄底市中源新材料有限公司</t>
  </si>
  <si>
    <t>涟源市</t>
  </si>
  <si>
    <t>涟源市汇源煤气有限公司</t>
  </si>
  <si>
    <t>涟源市罗家坪采石有限责任公司</t>
  </si>
  <si>
    <t>湖南众盛机械设备有限公司</t>
  </si>
  <si>
    <t>涟源市七星街镇杨岭山采石有限公司</t>
  </si>
  <si>
    <t>华润电力（涟源）有限公司</t>
  </si>
  <si>
    <t>涟源市地方电力有限责任公司</t>
  </si>
  <si>
    <t>湖南洪源远大科技有限公司</t>
  </si>
  <si>
    <t>涟源市富通贸易有限公司</t>
  </si>
  <si>
    <t>娄底市正铭混凝土有限公司</t>
  </si>
  <si>
    <t>涟源市雷鸣采石有限公司</t>
  </si>
  <si>
    <t>涟源市荣贵石材有限公司</t>
  </si>
  <si>
    <t>涟源市天龙电力电杆制造有限公司</t>
  </si>
  <si>
    <t>涟源市腾宇采石有限公司</t>
  </si>
  <si>
    <t>涟源市格宇石灰石矿业有限公司</t>
  </si>
  <si>
    <t xml:space="preserve"> 冷水江三A新材料科技有限公司    </t>
  </si>
  <si>
    <t>冷水江市</t>
  </si>
  <si>
    <t>4022.69</t>
  </si>
  <si>
    <t>冷水江市鑫达耐火材料制造有限公司</t>
  </si>
  <si>
    <t>冷水江市华科高新材料有限公司</t>
  </si>
  <si>
    <t>锡矿山闪星锑业有限责任公司</t>
  </si>
  <si>
    <t>湖南海螺水泥有限公司</t>
  </si>
  <si>
    <t>新化县</t>
  </si>
  <si>
    <t>湖南省美程陶瓷科技有限公司</t>
  </si>
  <si>
    <t>湖南映宏新材料股份有限公司</t>
  </si>
  <si>
    <t>湖南省安能电子有限公司</t>
  </si>
  <si>
    <t>湖南鸿凯生物科技有限公司</t>
  </si>
  <si>
    <t>新化县韩家山煤矿</t>
  </si>
  <si>
    <t>新化县祥星煤业有限公司</t>
  </si>
  <si>
    <t>湖南省新化县鑫星电子陶瓷有限责任公司</t>
  </si>
  <si>
    <t>湖南步升取暖科技有限公司</t>
  </si>
  <si>
    <t>湖南恒屹新材料有限公司</t>
  </si>
  <si>
    <t>新化县恒睿电子陶瓷科技有限公司</t>
  </si>
  <si>
    <t>湖南省劲松机械有限公司</t>
  </si>
  <si>
    <t>双峰县</t>
  </si>
  <si>
    <t>湖南中南神箭竹木有限公司</t>
  </si>
  <si>
    <t>湖南威嘉生物科技有限公司</t>
  </si>
  <si>
    <t>湖南康尔佳生物医药科技有限公司</t>
  </si>
  <si>
    <t>张家界</t>
  </si>
  <si>
    <t>张家界汽车配件制造有限责任公司</t>
  </si>
  <si>
    <t>张家界万众新型建筑材料有限公司</t>
  </si>
  <si>
    <t>酒鬼酒股份有限公司</t>
  </si>
  <si>
    <t>湘西州</t>
  </si>
  <si>
    <t>吉首市</t>
  </si>
  <si>
    <t>湖南创汇原新能源有限公司</t>
  </si>
  <si>
    <t>湖南方彦半导体有限公司</t>
  </si>
  <si>
    <t>湘西高新区</t>
  </si>
  <si>
    <t>湖南安捷朗光电科技有限公司</t>
  </si>
  <si>
    <t>洁宝日化（湘西）有限责任公司</t>
  </si>
  <si>
    <t>湖南宇鑫精密制造有限公司</t>
  </si>
  <si>
    <t>湖南鑫海环保科技有限公司</t>
  </si>
  <si>
    <t>泸溪县</t>
  </si>
  <si>
    <t>统一社会信用代码（18位）</t>
  </si>
  <si>
    <t>项目序号</t>
  </si>
  <si>
    <t>项目名称</t>
  </si>
  <si>
    <t>第三方机构认定的项目完工日期</t>
  </si>
  <si>
    <t>企业所得税增量</t>
  </si>
  <si>
    <t>增量之和</t>
  </si>
  <si>
    <t>理论应奖补额</t>
  </si>
  <si>
    <t>实际可奖补额</t>
  </si>
  <si>
    <t>实际可奖补额
（修正值）</t>
  </si>
  <si>
    <t>校验标识</t>
  </si>
  <si>
    <t>企业218年度获得奖补金额（万元）</t>
  </si>
  <si>
    <t>企业219年度获得奖补金额（万元）</t>
  </si>
  <si>
    <t>914300007121944054</t>
  </si>
  <si>
    <t>中联重科混凝土泵送机械产能提升技术改造项目</t>
  </si>
  <si>
    <t>已达到奖补上限，不予奖补</t>
  </si>
  <si>
    <t>中联重科高空作业平台产能提升智能化技术改造项目</t>
  </si>
  <si>
    <t>91430100673566826X</t>
  </si>
  <si>
    <t>核酸诊断试剂产研销服系统智能化技术改造项目</t>
  </si>
  <si>
    <t>914301006918249216</t>
  </si>
  <si>
    <t>履带吊整车涂装线VOCS治理项目</t>
  </si>
  <si>
    <t>履带起重机智能制造提升项目</t>
  </si>
  <si>
    <t>91430100740620301T</t>
  </si>
  <si>
    <t>血糖诊断产品生产运营技术升级改造</t>
  </si>
  <si>
    <t>91430100593256393Q</t>
  </si>
  <si>
    <t>高性能无创呼吸机的研发及产业化建设</t>
  </si>
  <si>
    <t>91430100668577424W</t>
  </si>
  <si>
    <t>奥利司他原料药及制剂生产线建设项目</t>
  </si>
  <si>
    <t>2019年12月31日</t>
  </si>
  <si>
    <t>914300007389571081</t>
  </si>
  <si>
    <t>关于物联网感知层流体传感设备扩产及技改项目</t>
  </si>
  <si>
    <t>914301007853917172</t>
  </si>
  <si>
    <t>自主可控航空图形显示系统产业化</t>
  </si>
  <si>
    <t>914301003385143085</t>
  </si>
  <si>
    <t>麒麟安全云办公终端研发及产业化</t>
  </si>
  <si>
    <t>91430100696213142E</t>
  </si>
  <si>
    <t>高性能医疗器械耐高温高分子材料增材制造工艺</t>
  </si>
  <si>
    <t>91430100768015621G</t>
  </si>
  <si>
    <t>世邦通信股份有限公司总装车间自动化和信息化改造项目</t>
  </si>
  <si>
    <t>914301006780303854</t>
  </si>
  <si>
    <t>4.2万支膜元件生产线技术改造项目</t>
  </si>
  <si>
    <t>914301003385053729</t>
  </si>
  <si>
    <t>飞腾自主可控计算机整体研制及产业化</t>
  </si>
  <si>
    <t>914301006780181677</t>
  </si>
  <si>
    <t>年产100吨罗汉果甜甙项目</t>
  </si>
  <si>
    <t>2018年9月31日</t>
  </si>
  <si>
    <t>914301006874341118</t>
  </si>
  <si>
    <t>全自动医用防护口罩生产线技术改造项目</t>
  </si>
  <si>
    <t>91430100325676981L</t>
  </si>
  <si>
    <t>慈辉医疗抗菌液智能化生产线技术改造项目</t>
  </si>
  <si>
    <t>914301007607140065</t>
  </si>
  <si>
    <t>湖南三德科技股份有限公司SAP（ERP&amp;CRM）信息系统升级改造项目</t>
  </si>
  <si>
    <t>9143000071704924X1</t>
  </si>
  <si>
    <t>航空零部件与复合材料工艺装备技术研究与应用项目</t>
  </si>
  <si>
    <t>91430000717052086P</t>
  </si>
  <si>
    <t>英捷高科自动化技术改造升级项目</t>
  </si>
  <si>
    <t>湖南泵阀制造有限公司</t>
  </si>
  <si>
    <t>91430100616796828N</t>
  </si>
  <si>
    <t>智能一体化泵站生产线的改造项目</t>
  </si>
  <si>
    <t>增量之和少于10万元，不予奖补</t>
  </si>
  <si>
    <t>91430100587043922L</t>
  </si>
  <si>
    <t>年产2000吨电子信息材料生产线改造项目</t>
  </si>
  <si>
    <t>91430100574347062M</t>
  </si>
  <si>
    <t>年产40万件飞轮生产线智能化技术改造</t>
  </si>
  <si>
    <t>91430100661699357Q</t>
  </si>
  <si>
    <t>表面处理车间技术改造升级项目</t>
  </si>
  <si>
    <t>91430100768045556L</t>
  </si>
  <si>
    <t>海水泵、无泄漏耐腐蚀泵和低温泵总装及检测基地项目</t>
  </si>
  <si>
    <t>91430100396109343U</t>
  </si>
  <si>
    <t>年产50万套汽车车身及50万套汽车底盘件</t>
  </si>
  <si>
    <t>91430000707213683U</t>
  </si>
  <si>
    <t>CNC智能化技改项目</t>
  </si>
  <si>
    <t>91430000712164273J</t>
  </si>
  <si>
    <t>山河工业城（一期工程）续建区工程项目</t>
  </si>
  <si>
    <t>山河工业城一期工程三阶段</t>
  </si>
  <si>
    <t>914301007580046461</t>
  </si>
  <si>
    <t>航空凯天空气治理装备生产线技术改造</t>
  </si>
  <si>
    <t>914301003960250943</t>
  </si>
  <si>
    <t>精密高效智能化磨削设备及生产线升级扩能建设项目</t>
  </si>
  <si>
    <t>91430100616600709E</t>
  </si>
  <si>
    <t>HDI高密度互连PCB板技术改造项目</t>
  </si>
  <si>
    <t>914300007483882605</t>
  </si>
  <si>
    <t>泵送小批量个性化定制智能柔性防错生产线建设项目</t>
  </si>
  <si>
    <t>奖补额度不足，差额奖补</t>
  </si>
  <si>
    <t>914301003958451970</t>
  </si>
  <si>
    <t>电动正面吊生产线技术改造项目</t>
  </si>
  <si>
    <t>蓝思科技（长沙）有限公司</t>
  </si>
  <si>
    <t>91430100567699262E</t>
  </si>
  <si>
    <t>四大检验工站技改项目</t>
  </si>
  <si>
    <t>91430100616601787P</t>
  </si>
  <si>
    <t>表面活性剂生产线提质扩产智能化技改项目</t>
  </si>
  <si>
    <t>914301007680191048</t>
  </si>
  <si>
    <t>博世长沙电子驱动产品扩产及升级</t>
  </si>
  <si>
    <t>91430100689520873N</t>
  </si>
  <si>
    <t>年产15000吨特种纸生产技改项目</t>
  </si>
  <si>
    <t>91430100678040209A</t>
  </si>
  <si>
    <t>省级企业技术中心创新能力建设</t>
  </si>
  <si>
    <t>91430121722539366C</t>
  </si>
  <si>
    <t>年产400万套轴承生产线智能化技改项目</t>
  </si>
  <si>
    <t>914301217767561474</t>
  </si>
  <si>
    <t>生活垃圾无害化处理设备生产线项目</t>
  </si>
  <si>
    <t>91430121738972922U</t>
  </si>
  <si>
    <t>硅酸盐水泥自动化生产线技术改造项目</t>
  </si>
  <si>
    <t>914301217483508443</t>
  </si>
  <si>
    <t>长沙梅花智能制造中心建设项目</t>
  </si>
  <si>
    <t>914301216735978091</t>
  </si>
  <si>
    <t>涂装生产线自动化及环保提升改造</t>
  </si>
  <si>
    <t>914301215617440346</t>
  </si>
  <si>
    <t>桩机结构件生产线技术改造项目</t>
  </si>
  <si>
    <t>914301217968636365</t>
  </si>
  <si>
    <t>工程机械配套零部件生产线智能化改造项目</t>
  </si>
  <si>
    <t>91430121745909999L</t>
  </si>
  <si>
    <t>三一起重机支腿机器人自动化生产线项目</t>
  </si>
  <si>
    <t>914301217347870250</t>
  </si>
  <si>
    <t>起重机销轴自动化生产线建设项目</t>
  </si>
  <si>
    <t>2019年12月</t>
  </si>
  <si>
    <t>91430121MA4M4BXN4M</t>
  </si>
  <si>
    <t>年产20万吨路面新材料改建项目</t>
  </si>
  <si>
    <t>914301217506000131</t>
  </si>
  <si>
    <t>水泥窑协同处置工业废弃物系统建设项目</t>
  </si>
  <si>
    <t>91430121MA4LB35N1X</t>
  </si>
  <si>
    <t>重型簧生产线智能化技改项目</t>
  </si>
  <si>
    <t>91430100184139575J</t>
  </si>
  <si>
    <t>年产3万吨全自动静压造型线改造项目</t>
  </si>
  <si>
    <t>91430121712108378Q</t>
  </si>
  <si>
    <t>建设生产3000万册图书生产线项目</t>
  </si>
  <si>
    <t>91430121MA4PDC9F0J</t>
  </si>
  <si>
    <t>N95医用口罩研制与应用项目</t>
  </si>
  <si>
    <t>914301000558065547</t>
  </si>
  <si>
    <t>高分子成型模具智能化生产线改造项目</t>
  </si>
  <si>
    <t>91430100184120882J</t>
  </si>
  <si>
    <t>载货汽车货厢生产线建设项目</t>
  </si>
  <si>
    <t>914301217367991346</t>
  </si>
  <si>
    <t>汽车吊底盘智能化专用生产线项目</t>
  </si>
  <si>
    <t>91430100MA4LR1M541</t>
  </si>
  <si>
    <t>年产10万吨特种腻子粉生产线技术改造项目</t>
  </si>
  <si>
    <t>914301213295038778</t>
  </si>
  <si>
    <t>重大灾害防治应急救援专用车制造项目</t>
  </si>
  <si>
    <t>91430112MA4Q82621R</t>
  </si>
  <si>
    <t>手机锂电池智能化生产改造建设</t>
  </si>
  <si>
    <t>91430122680302183X</t>
  </si>
  <si>
    <t>湘江涂料智能化生产线建设项目</t>
  </si>
  <si>
    <t>914301227072332898</t>
  </si>
  <si>
    <t>新型环保超细氧化铁红颜料的研发及产业化</t>
  </si>
  <si>
    <t>91430122062245513K</t>
  </si>
  <si>
    <t>超高温环保防火系列电缆生产线建设项目</t>
  </si>
  <si>
    <t>91430122580900194P</t>
  </si>
  <si>
    <t>交通装备用轻量化高性能聚甲基丙烯酰亚胺泡沫材料的产业化制造</t>
  </si>
  <si>
    <t>91430122799141540Y</t>
  </si>
  <si>
    <t>湖南天卓管业有限公司生产防尘减排技术改造项目</t>
  </si>
  <si>
    <t>91430122616839621B</t>
  </si>
  <si>
    <t>年产 10000 套高强度起重支腿生产线</t>
  </si>
  <si>
    <t>91430112MA4PL6W524</t>
  </si>
  <si>
    <t>建筑垃圾资源化利用及环保建材研发生产项目</t>
  </si>
  <si>
    <t>914301227072348552</t>
  </si>
  <si>
    <t>矿用钻具生产线智能化改造项目</t>
  </si>
  <si>
    <t>91430000717078948P</t>
  </si>
  <si>
    <t>湖南大旺食品有限公司智能制造可视化升级改造</t>
  </si>
  <si>
    <t>91430000753367798R</t>
  </si>
  <si>
    <t>生产管理系统信息化、网络化、智能化升级改造项目</t>
  </si>
  <si>
    <t>自动化智能奶粉生产线技术改造项目</t>
  </si>
  <si>
    <t>914300007533850216</t>
  </si>
  <si>
    <t>先进涂层硬质合金带锯条核心关键技术研发及产业化项目</t>
  </si>
  <si>
    <t>9143010068031335XR</t>
  </si>
  <si>
    <t>湖南隆盛达螺旋钢管3PE防腐项目</t>
  </si>
  <si>
    <t>91430112MA4R02K44K</t>
  </si>
  <si>
    <t>园林工具专用齿轮智能制造建设项目</t>
  </si>
  <si>
    <t>91430122MA4L7MYAXP</t>
  </si>
  <si>
    <t>轮毂物流输送项目</t>
  </si>
  <si>
    <t>轮毂识别系统项目</t>
  </si>
  <si>
    <t>机加车间单元自动化项目</t>
  </si>
  <si>
    <t>背部打号机系统项目</t>
  </si>
  <si>
    <t>91430122095731067R</t>
  </si>
  <si>
    <t>湖南华纳大药厂手性药物有限公司高端原料药关键技术研究及产业化技术改造项目</t>
  </si>
  <si>
    <t>91430112MA4QJE2J8D</t>
  </si>
  <si>
    <t>长沙比亚迪智能终端检测项目</t>
  </si>
  <si>
    <t>914301227923923989</t>
  </si>
  <si>
    <t>湖南沙博安伟达科技有限公司二期厂房项目</t>
  </si>
  <si>
    <t>9143000068283188XE</t>
  </si>
  <si>
    <t>天闻印务绿色印刷智能升级改造项目</t>
  </si>
  <si>
    <t>91430100691841721L</t>
  </si>
  <si>
    <t>2000T自动化冲压生产线改造项目</t>
  </si>
  <si>
    <t>全自动化柔性焊装生产线改造项目</t>
  </si>
  <si>
    <t>91430111696240992G</t>
  </si>
  <si>
    <t>可孚-智庭园智能制造基地建设项目</t>
  </si>
  <si>
    <t>可孚医用物质产线智能化改造升级项目</t>
  </si>
  <si>
    <t>91430100MA4QMX3R8H</t>
  </si>
  <si>
    <t>云箭智能生产线建设项目</t>
  </si>
  <si>
    <t>91430105782854085L</t>
  </si>
  <si>
    <t>益生菌生物饲料节水型发酵技术开发及产业化</t>
  </si>
  <si>
    <t>91430100184134520R</t>
  </si>
  <si>
    <t>鱼尾板标准节生产线技术改造</t>
  </si>
  <si>
    <t>91430100559544877X</t>
  </si>
  <si>
    <t>新型防褐变原味茶饮料技术改造项目</t>
  </si>
  <si>
    <t>91430105768027833H</t>
  </si>
  <si>
    <t>全自动智能印刷生产线技术改造项目</t>
  </si>
  <si>
    <t>2020年12月31日</t>
  </si>
  <si>
    <t>91430100MA4L6E08X5</t>
  </si>
  <si>
    <t>PC生产线智能制造水平升级项目</t>
  </si>
  <si>
    <t>91430000320536103F</t>
  </si>
  <si>
    <t>英氏控股集团股份有限公司年产5亿片婴幼儿纸尿裤自动化生产线技术改造项目</t>
  </si>
  <si>
    <t>91430100722520761D</t>
  </si>
  <si>
    <t>泮托拉唑肠溶片技术改造项目</t>
  </si>
  <si>
    <t>914301810705574459</t>
  </si>
  <si>
    <t>环保新型塑料管道生产基地新建项目</t>
  </si>
  <si>
    <t>9143018168951078X5</t>
  </si>
  <si>
    <t>生产线智能制造改造项目</t>
  </si>
  <si>
    <t>91430181779031600G</t>
  </si>
  <si>
    <t>大流量高扬程高效节能自平衡多级锅炉给水泵系列产品技术改造项目</t>
  </si>
  <si>
    <t>91430181616772463J</t>
  </si>
  <si>
    <t>马尿酸乌洛托品制剂技术改造扩建</t>
  </si>
  <si>
    <t>914301810516980235</t>
  </si>
  <si>
    <t>坛坛香剁辣椒生产线技术改造项目</t>
  </si>
  <si>
    <t>91430181788016664K</t>
  </si>
  <si>
    <t>年产12000吨高性能CPP、PE流延塑料膜生产线技术改造项目</t>
  </si>
  <si>
    <t>914301811842051819</t>
  </si>
  <si>
    <t>年产1500吨BIPB及年产2400吨TAIC交联剂生产线建设项目</t>
  </si>
  <si>
    <t>年产2400吨BIPB交联剂、年产1200膨胀微球生产线扩建项目</t>
  </si>
  <si>
    <t>91430181582799173Y</t>
  </si>
  <si>
    <t>年产5000吨高品质健康食品技术智能升级一期项目</t>
  </si>
  <si>
    <t>9143018178289188XP</t>
  </si>
  <si>
    <t>城市综合管廊支架生产线技术改造</t>
  </si>
  <si>
    <t>914301815507456647</t>
  </si>
  <si>
    <t>立德科技氰酸钠生产车间技术改造项目</t>
  </si>
  <si>
    <t>91430181765614020B</t>
  </si>
  <si>
    <t>高端环境装备关键部件技术改造</t>
  </si>
  <si>
    <t>高端轻微卡车桥关键部件自动化生产研发项目</t>
  </si>
  <si>
    <t>91430181183808626X</t>
  </si>
  <si>
    <t>污水处理系统改造</t>
  </si>
  <si>
    <t>综合制剂车间智能升级技术改造项目</t>
  </si>
  <si>
    <t>91430181MA4PHUE510</t>
  </si>
  <si>
    <t>湖南一喜科技服务有限公司日产200万片一次性医用口罩及劳动防护用品生产线项目</t>
  </si>
  <si>
    <t>9143018179914424XU</t>
  </si>
  <si>
    <t>好味屋提质技改项目</t>
  </si>
  <si>
    <t>91430181MA4L6TBA7J</t>
  </si>
  <si>
    <t>静脉自动按压医用敷贴项目</t>
  </si>
  <si>
    <t>914301816755727018</t>
  </si>
  <si>
    <t>天味一厂洁净车间及设施改造项目</t>
  </si>
  <si>
    <t>91430181MA4L4MWD5C</t>
  </si>
  <si>
    <t>三合新型复合材料产品汽车尾门生产线项目</t>
  </si>
  <si>
    <t>91430181MA4LRYNMXG</t>
  </si>
  <si>
    <t>非织造布生产建设项目</t>
  </si>
  <si>
    <t>91430181MA4LRREM3E</t>
  </si>
  <si>
    <t>高纯硝酸钠（钾）、三氮唑（钠、钾）及复配助剂建设项目</t>
  </si>
  <si>
    <t>914301810971376359</t>
  </si>
  <si>
    <t>湖南佳元禄食品有限公司异地扩建项目——复合调味料生产线改扩建与智能化升级</t>
  </si>
  <si>
    <t>91430181MA4PAJPC00</t>
  </si>
  <si>
    <t>智能电表及电子产品扩产建设项目</t>
  </si>
  <si>
    <t>91430181MA4Q3K3169</t>
  </si>
  <si>
    <t>年产8.4万吨瓷砖胶和6.4万吨防水材料生产线建设项目</t>
  </si>
  <si>
    <t>91430181MA4PK5HM8P</t>
  </si>
  <si>
    <t>基于柔性生产的装配式建筑自动线</t>
  </si>
  <si>
    <t>914301810601044502</t>
  </si>
  <si>
    <t>提升铁镍纳米晶技术改造项目</t>
  </si>
  <si>
    <t>91430181748362570U</t>
  </si>
  <si>
    <t>湖南鹏翔星通汽车有限公司厂房一(扩建）项目</t>
  </si>
  <si>
    <t>91430000796852865Y</t>
  </si>
  <si>
    <t>蓝思科技股份有限公司北二园菲林项目</t>
  </si>
  <si>
    <t>91430181MA4L104E9J</t>
  </si>
  <si>
    <t>挖掘机回转支承数控智能化改造升级</t>
  </si>
  <si>
    <t>914301816828208225</t>
  </si>
  <si>
    <t>中铁五新生产线智能化改造项目</t>
  </si>
  <si>
    <t>91430100740605435L</t>
  </si>
  <si>
    <t>矿物微量元素产业园（一期）</t>
  </si>
  <si>
    <t>9143018178801479XB</t>
  </si>
  <si>
    <t>湘楚情二期(乌冬面车间)建设项目</t>
  </si>
  <si>
    <t>914301816616847291</t>
  </si>
  <si>
    <t>密封条智能化生产线升级改造项</t>
  </si>
  <si>
    <t>9143018171704748XH</t>
  </si>
  <si>
    <t>智能化无菌制剂生产线建设项目</t>
  </si>
  <si>
    <t>914300007656254831</t>
  </si>
  <si>
    <t>超硬脆材料精密磨削机床智能制造新模式</t>
  </si>
  <si>
    <t>9143018166857627X7</t>
  </si>
  <si>
    <t>奥美沙坦酯和瑞舒伐他汀钙原料药生产线建设项目</t>
  </si>
  <si>
    <t>914301813991299805</t>
  </si>
  <si>
    <t>康特防护产品生产项目</t>
  </si>
  <si>
    <t>91430181582781176N</t>
  </si>
  <si>
    <t>瑞楚汽车零部件智能数字化工厂扩建建设项目</t>
  </si>
  <si>
    <t>91430181774471404U</t>
  </si>
  <si>
    <t>湖南博隆矿业开发有限公司褐铁矿开采线建设项目</t>
  </si>
  <si>
    <t>91430181770053715W</t>
  </si>
  <si>
    <t>湖南坤源生物科技有限公司综合用房及兽药GMP生产线建设项目</t>
  </si>
  <si>
    <t>91430181732868630E</t>
  </si>
  <si>
    <t>浏阳市文家市港园出口花炮厂综合用房扩建项目</t>
  </si>
  <si>
    <t>91430181320530086F</t>
  </si>
  <si>
    <t>湖南湘典食品有限公司预制菜生产车间加工与包装技术改造升级项目</t>
  </si>
  <si>
    <t>91430181794712041L</t>
  </si>
  <si>
    <t>浏阳市恒天飞鹰烟花制造有限公司改扩建项目</t>
  </si>
  <si>
    <t>91430181055843048R</t>
  </si>
  <si>
    <t>湖南佳年华包装有限公司综合厂房建设项目</t>
  </si>
  <si>
    <t>91430181MA4LXCB57A</t>
  </si>
  <si>
    <t>浏阳市喜柏出口烟花制造有限公司综合用房建设项目</t>
  </si>
  <si>
    <t>91430181743172225Q</t>
  </si>
  <si>
    <t>湖南省湘晖农业技术开发有限公司迁建项目</t>
  </si>
  <si>
    <t>914301815549140580</t>
  </si>
  <si>
    <t>长沙市汇百金花炮有限公司厂房建设项目</t>
  </si>
  <si>
    <t>91430181MA4M7B109K</t>
  </si>
  <si>
    <t>湖南鑫昇利无纺布有限公司熔喷布产能提升生产线技术改造项目扩建</t>
  </si>
  <si>
    <t>91430181MA4Q0PUU2M</t>
  </si>
  <si>
    <t>长沙蓝思新材料有限公司辅助材料扩建项目</t>
  </si>
  <si>
    <t>91430181785396454A</t>
  </si>
  <si>
    <t>长沙邦创生物防护用品生产线</t>
  </si>
  <si>
    <t>91430181MA4R4CCL18</t>
  </si>
  <si>
    <t>浏阳市达程医疗科技有限公司口罩生产线建设项目</t>
  </si>
  <si>
    <t>91430124670779180J</t>
  </si>
  <si>
    <t>星邦重工臂车智能生产线改造项目</t>
  </si>
  <si>
    <t>2020年10月15日</t>
  </si>
  <si>
    <t>91430100MA4L9LY9X3</t>
  </si>
  <si>
    <t>锂离子动力电池三元前驱体绿色制造系统集成项目</t>
  </si>
  <si>
    <t>91430100097487379W</t>
  </si>
  <si>
    <t>长沙格力暖通制冷设备二期工程项目</t>
  </si>
  <si>
    <t>91430000682823150G</t>
  </si>
  <si>
    <t>汽车起重机大吨位生产线建设项目</t>
  </si>
  <si>
    <t>2018年12月1日</t>
  </si>
  <si>
    <t>914301006166027203</t>
  </si>
  <si>
    <t>鸡精生产车间总体搬迁项目</t>
  </si>
  <si>
    <t>91430124394118238H</t>
  </si>
  <si>
    <t>齿轮传动减速机生产基地项目二期工程</t>
  </si>
  <si>
    <t>2018年12月30日</t>
  </si>
  <si>
    <t>914301243447471409</t>
  </si>
  <si>
    <t>湖南长高电气有限公司产能提升和技术改造项目</t>
  </si>
  <si>
    <t>2020年12月30日</t>
  </si>
  <si>
    <t>9143010072796955X1</t>
  </si>
  <si>
    <t>锂离子动力电池负极材料智能化生产线项目</t>
  </si>
  <si>
    <t>2017年6月30日</t>
  </si>
  <si>
    <t>91430124673576653W</t>
  </si>
  <si>
    <t>年产1万吨注塑机自动化生产改造项目</t>
  </si>
  <si>
    <t>91430124MA4PLY7F1X</t>
  </si>
  <si>
    <t>孟德卷扬箱自动化、智能化生产车间建设项目</t>
  </si>
  <si>
    <t>914301247431793125</t>
  </si>
  <si>
    <t>2020年度长沙天和钻具机械有限公司智能制造升级</t>
  </si>
  <si>
    <t>9143010033844467X3</t>
  </si>
  <si>
    <t>皇氏集团湖南优氏乳业有限公司乳制品加工生产智能技术改造项目</t>
  </si>
  <si>
    <t>91430124058038247T</t>
  </si>
  <si>
    <t>混凝土生产线扩建+防尘项目</t>
  </si>
  <si>
    <t>2020年5月15日</t>
  </si>
  <si>
    <t>914301243446971473</t>
  </si>
  <si>
    <t>长沙争明新材料有限公司塑料粒料项目</t>
  </si>
  <si>
    <t>91430100698569601R</t>
  </si>
  <si>
    <t>数控锯床及工程机械关键零部件产业化基地</t>
  </si>
  <si>
    <t>91430124344744599B</t>
  </si>
  <si>
    <t>智能新环保气体绝缘XGN系列开关设备生产线建设</t>
  </si>
  <si>
    <t>2019年3月12日</t>
  </si>
  <si>
    <t>914301006685769747</t>
  </si>
  <si>
    <t>新能源汽车部件精加工车间车间改造项目</t>
  </si>
  <si>
    <t>914301000642287097</t>
  </si>
  <si>
    <t>智能自动售货终端智能化技术改造项目</t>
  </si>
  <si>
    <t>91430100MA4PPPNQ05</t>
  </si>
  <si>
    <t>饮品项目</t>
  </si>
  <si>
    <t>2020年4月30日</t>
  </si>
  <si>
    <t>9143012479687225XK</t>
  </si>
  <si>
    <t>长沙天赋机械设备有限公司高耐磨抗冲击模块化组合式混凝土泵送弯管的研制与应用</t>
  </si>
  <si>
    <t>914301006639627025</t>
  </si>
  <si>
    <t>1500吨/年高性能金属效应铝颜料</t>
  </si>
  <si>
    <t>2018年9月30日</t>
  </si>
  <si>
    <t>91430124MA4PMTE05D</t>
  </si>
  <si>
    <t>高空作业平台车部件加工生产线技术改造</t>
  </si>
  <si>
    <t>2019年12月30日</t>
  </si>
  <si>
    <t>91430100MA4LL3TK4K</t>
  </si>
  <si>
    <t>益宏达多组份特种纤维项目</t>
  </si>
  <si>
    <t>91430100MA4L8B234P</t>
  </si>
  <si>
    <t>聚石化学透气膜加装生产线技术改造项目</t>
  </si>
  <si>
    <t>2020年9月10日</t>
  </si>
  <si>
    <t>91430124MA4PNEM434</t>
  </si>
  <si>
    <t>湖南福事特液压机械有限公司液气压动力机械及元件生产智能化改造项目</t>
  </si>
  <si>
    <t>2020年12月20日</t>
  </si>
  <si>
    <t>91430124MA4LP2NQ4T</t>
  </si>
  <si>
    <t>诊断试剂研发及生产线建设</t>
  </si>
  <si>
    <t>2020年11月11日</t>
  </si>
  <si>
    <t>91430124329538754X</t>
  </si>
  <si>
    <t>金属封套隧道式密集烤房生产线建设</t>
  </si>
  <si>
    <t>91430124MA4Q9LP62P</t>
  </si>
  <si>
    <t>众联盈工程机械零部件喷涂生产线建设项目</t>
  </si>
  <si>
    <t>91430100MA4PDG1U3A</t>
  </si>
  <si>
    <t>湖南好益多乳业有限公司华南生产基地</t>
  </si>
  <si>
    <t>91430124MA4Q9QAL3C</t>
  </si>
  <si>
    <t>三一塔机灯塔工厂项目</t>
  </si>
  <si>
    <t>91430100068228642Q</t>
  </si>
  <si>
    <t>中国建筑材料科学研究总院高层次人才科技产业基地-厂房三</t>
  </si>
  <si>
    <t>2019年4月20日</t>
  </si>
  <si>
    <t>9143012459547778X0</t>
  </si>
  <si>
    <t>风力发电设备生产基地项目</t>
  </si>
  <si>
    <t>914301007744924400</t>
  </si>
  <si>
    <t>长沙中京机械加工设备改造项目</t>
  </si>
  <si>
    <t>91430124081376340X</t>
  </si>
  <si>
    <t>超高速瓶盖压塑切印生产技术改造项目</t>
  </si>
  <si>
    <t>2018年1月4日</t>
  </si>
  <si>
    <t>91430124574320628W</t>
  </si>
  <si>
    <t>航空及轨道交通铝合金装配检修平台生产基地项目</t>
  </si>
  <si>
    <t>2018年12月31日</t>
  </si>
  <si>
    <t>91430100668589687X</t>
  </si>
  <si>
    <t>年产2000台/套环卫产品及混凝土机械站类产品的技术改造项目</t>
  </si>
  <si>
    <t>91430100572209045D</t>
  </si>
  <si>
    <t>德鑫人防年产量2000台机电设备生产线技术改造项目</t>
  </si>
  <si>
    <t>9143012456767361XH</t>
  </si>
  <si>
    <t>新增技改设备投入</t>
  </si>
  <si>
    <t>91430124MA4L1WC29C</t>
  </si>
  <si>
    <t>生产厂房及综合办公楼、门卫室项目</t>
  </si>
  <si>
    <t>91430124782858182E</t>
  </si>
  <si>
    <t>湖南红门金属建材有限公司铝艺门自动喷涂生产线技术升级改造项目</t>
  </si>
  <si>
    <t>9143012459944175X3</t>
  </si>
  <si>
    <t>长沙科美机械制造有限公司机械加工生产线</t>
  </si>
  <si>
    <t>91430124MA4PBMMM7F</t>
  </si>
  <si>
    <t>湖南永诚电子元器件生产项目</t>
  </si>
  <si>
    <t>91430124066397602J</t>
  </si>
  <si>
    <t>激光元件及机器视觉系统提质扩能技术改造</t>
  </si>
  <si>
    <t>2018年12月29日</t>
  </si>
  <si>
    <t>91430124MA4PCUCE52</t>
  </si>
  <si>
    <t>宁乡市恒胜建材有限公司年产200万吨精品砂石生产线建设项目</t>
  </si>
  <si>
    <t>2020年3月12日</t>
  </si>
  <si>
    <t>914301245530203517</t>
  </si>
  <si>
    <t>长沙吉特年产万吨锻造生产线建设项目</t>
  </si>
  <si>
    <t>91430124MA4LFU3C49</t>
  </si>
  <si>
    <t>年产6000吨锂离子电池电解液项目(一期)</t>
  </si>
  <si>
    <t>2020年3月13日</t>
  </si>
  <si>
    <t>91430124727959909M</t>
  </si>
  <si>
    <t>长沙银腾塑印包装技术改造升级项目</t>
  </si>
  <si>
    <t>91430100MA4L481U9M</t>
  </si>
  <si>
    <t>洁韵全伺服婴儿尿不湿智能化生产线技术改造</t>
  </si>
  <si>
    <t>2020年12月15日</t>
  </si>
  <si>
    <t>91430100320532460M</t>
  </si>
  <si>
    <t>万金弹簧和钣金仓库项目</t>
  </si>
  <si>
    <t>2018年1月16日</t>
  </si>
  <si>
    <t>91430124MA4L6YQ20R</t>
  </si>
  <si>
    <t xml:space="preserve">年产3000台扫路车生产线一期建设 </t>
  </si>
  <si>
    <t>914301247853982650</t>
  </si>
  <si>
    <t>宁花异形紧固件公司紧固件生产线智能化建设项目</t>
  </si>
  <si>
    <t>2020年12月10日</t>
  </si>
  <si>
    <t>91430100696234277D</t>
  </si>
  <si>
    <t>年产100万件环卫机械配件生产技术改造项目</t>
  </si>
  <si>
    <t>2019年9月1日</t>
  </si>
  <si>
    <t>91430100593285776N</t>
  </si>
  <si>
    <t>年产2000吨无溶剂复合包装材料智能化生产线技术改造</t>
  </si>
  <si>
    <t>91430100794717520M</t>
  </si>
  <si>
    <t>大中型风力发电成套设备零部件加工生产线技术改造</t>
  </si>
  <si>
    <t>91430124753382146M</t>
  </si>
  <si>
    <t>星火机械数控中心生产线改建项目</t>
  </si>
  <si>
    <t>91430124670761327U</t>
  </si>
  <si>
    <t>中频熔炼炉节能改造项目</t>
  </si>
  <si>
    <t>2020年8月14日</t>
  </si>
  <si>
    <t>91430100MA4Q4PRC82</t>
  </si>
  <si>
    <t>湖南昱升婴幼儿护理用品研发及生产线建设项目</t>
  </si>
  <si>
    <t>91430124734748042C</t>
  </si>
  <si>
    <t>湖南长城型材有限公司厂房扩建项目</t>
  </si>
  <si>
    <t>2018年11月15日</t>
  </si>
  <si>
    <t>91430124096041551B</t>
  </si>
  <si>
    <t>长沙西交建设工程有限公司沥青搅拌站生产设备技术改造项目</t>
  </si>
  <si>
    <t>914301243993283497</t>
  </si>
  <si>
    <t>湖南贵庭住工集团钢结构加工项目</t>
  </si>
  <si>
    <t>2019年5月15日</t>
  </si>
  <si>
    <t>9143012478087287XG</t>
  </si>
  <si>
    <t>液压油缸生产线技术改造项目</t>
  </si>
  <si>
    <t>91430124MA4L1K3G34</t>
  </si>
  <si>
    <t>湖南沃开新材料科技有限公司塑料管材生产线</t>
  </si>
  <si>
    <t>91430100MA4PW11K4W</t>
  </si>
  <si>
    <t>欧标护肤品生产基地技术改造项目</t>
  </si>
  <si>
    <t>91430211083596435D</t>
  </si>
  <si>
    <t>8亿瓦时高端动力储能类锂离子电池生产基地</t>
  </si>
  <si>
    <t>91430200MA4LR8NGX7</t>
  </si>
  <si>
    <t>航空部件生产线设备更新第一期项目</t>
  </si>
  <si>
    <t>91430200796851934H</t>
  </si>
  <si>
    <t>2000万片精密数控刀片技术改造项目</t>
  </si>
  <si>
    <t>91430211184284254L</t>
  </si>
  <si>
    <t>航空发动机用高性能间位芳纶纤维及芳纶纸自主能力建设项目</t>
  </si>
  <si>
    <t>91430200712106524U</t>
  </si>
  <si>
    <t>高分子复合材料转型升级建设项目</t>
  </si>
  <si>
    <t>9143020257026370X4</t>
  </si>
  <si>
    <t>超耐磨高硬度硬质合金钻具材料的研发及产业化</t>
  </si>
  <si>
    <t>9143021156594149XE</t>
  </si>
  <si>
    <t>医疗电源智能化生产线建设项目</t>
  </si>
  <si>
    <t xml:space="preserve">湖南长城计算机系统有限公司  </t>
  </si>
  <si>
    <t>91430211MA4L1KR051</t>
  </si>
  <si>
    <t>湖南长城创新能力建设项目</t>
  </si>
  <si>
    <t>91430200782898993B</t>
  </si>
  <si>
    <t>湖南中普防雷股份有限公司整体搬迁项目</t>
  </si>
  <si>
    <t>91430200595464233W</t>
  </si>
  <si>
    <t>智能机器测试设备项目</t>
  </si>
  <si>
    <t>914302001842930461</t>
  </si>
  <si>
    <t>爆管漏损防护阀门关键技术研发产业化</t>
  </si>
  <si>
    <t>914302005507406954</t>
  </si>
  <si>
    <t>智能电永磁铁的研究及产业化建设项目</t>
  </si>
  <si>
    <t>91430200184281635Q</t>
  </si>
  <si>
    <t>通风冷却系统部件产线数字化转型升级</t>
  </si>
  <si>
    <t>91430200707250281J</t>
  </si>
  <si>
    <t>先进树脂基复合材料的应用研究及其产业化</t>
  </si>
  <si>
    <t>914302007072465149</t>
  </si>
  <si>
    <t>内装研发实验中心</t>
  </si>
  <si>
    <t>914302001842891431</t>
  </si>
  <si>
    <t>齿轮箱传动系统研发制造项目</t>
  </si>
  <si>
    <t>91430200MA4LLE7A2W</t>
  </si>
  <si>
    <t>轨道工程车驱动系统项目</t>
  </si>
  <si>
    <t>914302007431921703</t>
  </si>
  <si>
    <t>超大型市政钢结构生产线改造项目</t>
  </si>
  <si>
    <t>91430200799104619D</t>
  </si>
  <si>
    <t>硬质合金数控刀片生产工艺装备升级改造项目</t>
  </si>
  <si>
    <t>91430200616610325A</t>
  </si>
  <si>
    <t>万吨品质冷鲜肉加工及冷链物流全产业链绿色改造项目</t>
  </si>
  <si>
    <t>91430203184445089N</t>
  </si>
  <si>
    <t>航空发动机专用零部件叶盘类加工项目</t>
  </si>
  <si>
    <t>91430200780871762B</t>
  </si>
  <si>
    <t>汽车驱动桥及齿轮智能化制造基地建设项目一期</t>
  </si>
  <si>
    <t>91430200616610317F</t>
  </si>
  <si>
    <t>CT41AU型多层片式瓷介电容器生产线建设项目</t>
  </si>
  <si>
    <t>9143020044517517XD</t>
  </si>
  <si>
    <t>探空气球生产线及产房改造</t>
  </si>
  <si>
    <t>91430200MA4QPPW571</t>
  </si>
  <si>
    <t>水性漆和环保治理项目</t>
  </si>
  <si>
    <t>博戈橡胶塑料（株洲）有限公司</t>
  </si>
  <si>
    <t>91430211MA4L2WFM7W</t>
  </si>
  <si>
    <t>减振降噪材料技改项目</t>
  </si>
  <si>
    <t>91430200081350351K</t>
  </si>
  <si>
    <t>物联接入云服务系统ICT基础测试平台</t>
  </si>
  <si>
    <t>914302007389768355</t>
  </si>
  <si>
    <t>产品提质增效改造工程</t>
  </si>
  <si>
    <t>914302004448764252</t>
  </si>
  <si>
    <t>年产100万件高性能工程陶瓷的研发及产业化项目</t>
  </si>
  <si>
    <t>914302115576333908</t>
  </si>
  <si>
    <t>兆瓦级低风速风电发电机组平台研制项目</t>
  </si>
  <si>
    <t>914302005617439399</t>
  </si>
  <si>
    <t>扩建热处理生产加工线项目</t>
  </si>
  <si>
    <t>914302007947443504</t>
  </si>
  <si>
    <t>泌尿系统手术专用耗材产业化项目</t>
  </si>
  <si>
    <t>91430200MA4L3LED2F</t>
  </si>
  <si>
    <t>轻小型光纤惯组系统生产线建设</t>
  </si>
  <si>
    <t>914302007459145017</t>
  </si>
  <si>
    <t>高机动性战术车辆分动器产业化</t>
  </si>
  <si>
    <t>914302117744765984</t>
  </si>
  <si>
    <t>二期生产基地建设</t>
  </si>
  <si>
    <t>91430200072631629X</t>
  </si>
  <si>
    <t>航空发动机叶片精密加工生产建设</t>
  </si>
  <si>
    <t>91430221MA4M66X972</t>
  </si>
  <si>
    <t>轨道交通及清洁能源用高性能电磁线项目</t>
  </si>
  <si>
    <t>91430221743192648J</t>
  </si>
  <si>
    <t>年产45000吨热镀锌合金生产线建设项目</t>
  </si>
  <si>
    <t>91430221184293740K</t>
  </si>
  <si>
    <t>高性能层压产业提质扩能项目</t>
  </si>
  <si>
    <t>湖南旭日陶瓷有限公司</t>
  </si>
  <si>
    <t>91430223077182332J</t>
  </si>
  <si>
    <t>薄型墙面砖自动化生产线技改项目</t>
  </si>
  <si>
    <t>91430223MA4Q50NB1B</t>
  </si>
  <si>
    <t>高分子膜材料产业化基地建设项目</t>
  </si>
  <si>
    <t>914302007533724155</t>
  </si>
  <si>
    <t>湖南昊华生物制品有限公司整体绿色搬迁升级项目</t>
  </si>
  <si>
    <t>91430223MA4LCPBH6L</t>
  </si>
  <si>
    <t>株洲地博Y04 线（动力电池绝缘阻燃材料扩能改造）项目</t>
  </si>
  <si>
    <t>91430223785367063N</t>
  </si>
  <si>
    <t>年产3000吨钛复合板反应釜设计制造智能化无尘洁净生产线建设</t>
  </si>
  <si>
    <t>91430281774470946G</t>
  </si>
  <si>
    <t>轨道交通牵引传动系统冷却装置研发及产业化</t>
  </si>
  <si>
    <t>914302810580332431</t>
  </si>
  <si>
    <t>设备采购生产线改造项目</t>
  </si>
  <si>
    <t>91430281616889143H</t>
  </si>
  <si>
    <t>茅台陶瓷酒瓶生产线改造升级项目</t>
  </si>
  <si>
    <t>91430281727964759R</t>
  </si>
  <si>
    <t>新型多功能耐热瓷智能化生产线技术改造项目</t>
  </si>
  <si>
    <t>9143028176072946XL</t>
  </si>
  <si>
    <t>电器化铁路接触网用瓷绝缘子开发建设项目</t>
  </si>
  <si>
    <t>湖南省华智瓷业有限公司</t>
  </si>
  <si>
    <t>914302810813988148</t>
  </si>
  <si>
    <t>湖南省华智瓷业有限公司工厂扩建</t>
  </si>
  <si>
    <t>91430281098044609D</t>
  </si>
  <si>
    <t>5G光通讯波分复用器生产制造技术改造项目</t>
  </si>
  <si>
    <t>914302815994397137</t>
  </si>
  <si>
    <t>五线冷端智能切割系统技改工程</t>
  </si>
  <si>
    <t>914302811899267036</t>
  </si>
  <si>
    <t>除防尘设备安装和生产线环保升级改造（第一期）</t>
  </si>
  <si>
    <t>91430224570286813B</t>
  </si>
  <si>
    <t>LCD大尺寸智能化技术改造项目</t>
  </si>
  <si>
    <t>茶陵晶辉电子实业有限公司</t>
  </si>
  <si>
    <t>91430224MA4L4THC05</t>
  </si>
  <si>
    <t>VA LCD 彩色显示屏项目</t>
  </si>
  <si>
    <t>91430224MA4QE1GF1Q</t>
  </si>
  <si>
    <t>口罩生产建设项目</t>
  </si>
  <si>
    <t>91430224MA4PN5XA8B</t>
  </si>
  <si>
    <t>15层一冷一热1400T冷热压机自动化流水生产线新建项目</t>
  </si>
  <si>
    <t>914302001843451689</t>
  </si>
  <si>
    <t>PVD涂层炉技术改造项目</t>
  </si>
  <si>
    <t>91430225682828269Q</t>
  </si>
  <si>
    <t>智能纺织设备技术改造项目</t>
  </si>
  <si>
    <t>91430225MA4M4JWQ4K</t>
  </si>
  <si>
    <t>思凯乐服装生产中心系统技术改造项目</t>
  </si>
  <si>
    <t>914302256985920358</t>
  </si>
  <si>
    <t>厂房及碳化物生产设备技术改造项目</t>
  </si>
  <si>
    <t>91430225587044853Q</t>
  </si>
  <si>
    <t>生产碳化钛及钢结合金设备技术改造（一期）</t>
  </si>
  <si>
    <t>91430225661690811R</t>
  </si>
  <si>
    <t>井下巷道、尾库技术改造工程项目</t>
  </si>
  <si>
    <t>91430225MA4QKQGBXN</t>
  </si>
  <si>
    <t>纳米等离子自动化设备技术改造（一期）</t>
  </si>
  <si>
    <t>91430200788006220F</t>
  </si>
  <si>
    <t>触摸智能玻璃面板镀膜用高纯铌靶</t>
  </si>
  <si>
    <t>91430225L26191645X</t>
  </si>
  <si>
    <t>废弃氢气综合利用项目</t>
  </si>
  <si>
    <t>914302255827997557</t>
  </si>
  <si>
    <t>钽铌二期生产线技术改造项目</t>
  </si>
  <si>
    <t>91430225574307925B</t>
  </si>
  <si>
    <t>年产5000吨特种石墨生产线技改项目</t>
  </si>
  <si>
    <t>91430225587039616Y</t>
  </si>
  <si>
    <t>气相沉积炉技改</t>
  </si>
  <si>
    <t>91430225553000465E</t>
  </si>
  <si>
    <t>机械手和窑炉改造</t>
  </si>
  <si>
    <t>91430225661650924T</t>
  </si>
  <si>
    <t>纺纱设备自动化改造项目</t>
  </si>
  <si>
    <t>91430225053865390T</t>
  </si>
  <si>
    <t>人造金刚石生产线技术改造</t>
  </si>
  <si>
    <t>91430300184682551F</t>
  </si>
  <si>
    <t>湘钢集团产业配套技术改造项目</t>
  </si>
  <si>
    <t>914303007170467196</t>
  </si>
  <si>
    <t>高压高效节能电机产业化项目</t>
  </si>
  <si>
    <t>该公司为湘电集团子公司，统计数据包含在湘电集团报送数据内</t>
  </si>
  <si>
    <t>91430300MA4L54TU10</t>
  </si>
  <si>
    <t>年产 1 万吨纳米级磷酸铁锂建设项目</t>
  </si>
  <si>
    <t>914303007347715849</t>
  </si>
  <si>
    <t>设备自动化、智能化升级技改项目</t>
  </si>
  <si>
    <t>91430300567692415M</t>
  </si>
  <si>
    <t>智能化升级特高压输变电专用电磁线生产线技术改造</t>
  </si>
  <si>
    <t>91430300792391176W</t>
  </si>
  <si>
    <t>含碳砖生产线提质改造项目</t>
  </si>
  <si>
    <t>9143030057220544XU</t>
  </si>
  <si>
    <t xml:space="preserve"> 风电创新基地</t>
  </si>
  <si>
    <t>914303007483865809</t>
  </si>
  <si>
    <t>低压电力电缆技术升级改造项目</t>
  </si>
  <si>
    <t>914303007431760827</t>
  </si>
  <si>
    <t>年7万立方环氧乙烷灭菌加工中心</t>
  </si>
  <si>
    <t>914303005786378411</t>
  </si>
  <si>
    <t>超长低风速高功率减重型风力发电系统产业化</t>
  </si>
  <si>
    <t>91430300060130114K</t>
  </si>
  <si>
    <t>2-6.45MW系列永磁风力发电机核心零部件生产线智能化改造项目</t>
  </si>
  <si>
    <t>914303001847346497</t>
  </si>
  <si>
    <t>4号机组汽轮机通流改造</t>
  </si>
  <si>
    <t>91430300079161658Q</t>
  </si>
  <si>
    <t>智能一二次融合电力装备技术改造项目</t>
  </si>
  <si>
    <t>91430300MA4M2A1RXD</t>
  </si>
  <si>
    <t>双循环墙板生产线技术改造项目</t>
  </si>
  <si>
    <t>企业更名，统计入规时所用名称为：湘潭中民筑友科技有限公司</t>
  </si>
  <si>
    <t>91430121098511297P</t>
  </si>
  <si>
    <t>新一代钠冷快堆安全防护关键技术研究</t>
  </si>
  <si>
    <t>914303007767693780</t>
  </si>
  <si>
    <t>年产800台套风力发电关键零部件“转子与定子”生产线技术改造</t>
  </si>
  <si>
    <t>91430300MA4M1CQFOJ</t>
  </si>
  <si>
    <t>年产70万套汽车天窗组件</t>
  </si>
  <si>
    <t>91430300593282831D</t>
  </si>
  <si>
    <t>湘潭经开区生产基地三期建设</t>
  </si>
  <si>
    <t>企业更名，统计入规时所用名称为：湖南创一锻造有限公司</t>
  </si>
  <si>
    <t>91430300591049235R</t>
  </si>
  <si>
    <t>食用槟榔全自动包装生产线建设项目</t>
  </si>
  <si>
    <t>2018年10月31日</t>
  </si>
  <si>
    <t>91430300MA4Q0KQ40R</t>
  </si>
  <si>
    <t>年产蒸压隔墙15万立方米项目备案申请</t>
  </si>
  <si>
    <t>91430300668563348B</t>
  </si>
  <si>
    <t>中冶京诚（湘潭）重工设备有限公司年产30万吨废钢回收加工（一期）技术改造项目</t>
  </si>
  <si>
    <t>2018年12月30</t>
  </si>
  <si>
    <t>91430300L025724002</t>
  </si>
  <si>
    <t>槟榔生产线设备升级改造</t>
  </si>
  <si>
    <t>91430300MA4L10T46U</t>
  </si>
  <si>
    <t>2号厂房建设项目</t>
  </si>
  <si>
    <t>91430381796853761X</t>
  </si>
  <si>
    <t>血管微创介入器械产业化项目</t>
  </si>
  <si>
    <t>2019.12.31</t>
  </si>
  <si>
    <t>91430381707275681C</t>
  </si>
  <si>
    <t>智能家居配套控制产品研发与技术升级改造项目</t>
  </si>
  <si>
    <t>2020.12.31</t>
  </si>
  <si>
    <t>91430381666325100B</t>
  </si>
  <si>
    <t>新建固定资产（含构筑物、仓库、铁路道口改造等）</t>
  </si>
  <si>
    <t>9143038167801975X8</t>
  </si>
  <si>
    <t>湘乡市五强液压件有限公司机械加工生产设备技术改造项目</t>
  </si>
  <si>
    <t>91430381055829270M</t>
  </si>
  <si>
    <t>年产100吨袋滤器生产线</t>
  </si>
  <si>
    <t>91430381780899175C</t>
  </si>
  <si>
    <t>韶峰南方废石资源综合利用工程-骨料机制砂生产线</t>
  </si>
  <si>
    <t>2020.10.31</t>
  </si>
  <si>
    <t>91430382MA4R1DJ866</t>
  </si>
  <si>
    <t>三一（韶山）风电设备有限公司车间智能化升级改造及叶片后处理线扩建项目</t>
  </si>
  <si>
    <t>2020年12月25日</t>
  </si>
  <si>
    <t>9143038274835591XW</t>
  </si>
  <si>
    <t>新型兽药制造基地技术改造</t>
  </si>
  <si>
    <t>2019年4月30日</t>
  </si>
  <si>
    <t>91430400668569635J</t>
  </si>
  <si>
    <t>提升防爆叉车研发制造能力及自动化装备应用能力技改项目</t>
  </si>
  <si>
    <t>914304001850155821</t>
  </si>
  <si>
    <t>年产84万支人凝血酶原复合物技术改造项目</t>
  </si>
  <si>
    <t>914304006166313613</t>
  </si>
  <si>
    <t>年产5万支大功率动力系统电控单体泵智能化生产</t>
  </si>
  <si>
    <t>9143040079688025XK</t>
  </si>
  <si>
    <t>五维赖氨酸儿童口服溶液技改项目</t>
  </si>
  <si>
    <t>91430400MA4L20R14R</t>
  </si>
  <si>
    <t>91430400338494642J</t>
  </si>
  <si>
    <t>10万吨/年重蜡及轻蜡分离项目</t>
  </si>
  <si>
    <t>91430400782860784B</t>
  </si>
  <si>
    <t>新型仪器防热套产业化能力建设项目</t>
  </si>
  <si>
    <t>914304007607022080</t>
  </si>
  <si>
    <t>废气治理环保升级项目</t>
  </si>
  <si>
    <t>衡阳市振洋汽车配件有限公司</t>
  </si>
  <si>
    <t>9143040077228279X6</t>
  </si>
  <si>
    <t>年产40万件泵车臂杆配件的研发及产业化项目</t>
  </si>
  <si>
    <t>91430400185026783E</t>
  </si>
  <si>
    <t>年产300套核相关金属液位测控系统</t>
  </si>
  <si>
    <t>91430400722558938U</t>
  </si>
  <si>
    <t>高合金中小口径锅炉用无缝钢管产业化项目</t>
  </si>
  <si>
    <t>914304827506427000</t>
  </si>
  <si>
    <t>湖南水口山有色金属集团有限公司2020年技改投资项目</t>
  </si>
  <si>
    <t>91430482MA4PBGL639</t>
  </si>
  <si>
    <t>湖南株冶有色金属有限公司湿法冶炼工艺优化技术改造项目</t>
  </si>
  <si>
    <t>914304827903309867</t>
  </si>
  <si>
    <t>常宁市福宏弹簧有限公司年产500万根高速列车减震弹簧项目</t>
  </si>
  <si>
    <t>91430422MA4M3A5XX1</t>
  </si>
  <si>
    <t>湖南高致精工二期建设项目</t>
  </si>
  <si>
    <t>2020年12月19日</t>
  </si>
  <si>
    <t>91430422MA4P8HFF5F</t>
  </si>
  <si>
    <t>继电器智能生产线扩能建设项目</t>
  </si>
  <si>
    <t>2020年12月3日</t>
  </si>
  <si>
    <t>914304227459266685</t>
  </si>
  <si>
    <t>杨林坳选厂原矿抛废技术改造项目</t>
  </si>
  <si>
    <t>2020年4月10日</t>
  </si>
  <si>
    <t>914304225549324917</t>
  </si>
  <si>
    <r>
      <rPr>
        <sz val="9"/>
        <color theme="1"/>
        <rFont val="宋体"/>
        <family val="3"/>
        <charset val="134"/>
      </rPr>
      <t xml:space="preserve">FAN CABLE </t>
    </r>
    <r>
      <rPr>
        <sz val="9"/>
        <color indexed="8"/>
        <rFont val="宋体"/>
        <family val="3"/>
        <charset val="134"/>
      </rPr>
      <t>风扇连接线研发项目</t>
    </r>
  </si>
  <si>
    <t>2019年10月30日</t>
  </si>
  <si>
    <t>91430423578637139G</t>
  </si>
  <si>
    <t>低压重力铸造二期工程</t>
  </si>
  <si>
    <t>91430423597569485B</t>
  </si>
  <si>
    <t>防爆膜技术改造项目</t>
  </si>
  <si>
    <t>2020年3月31日</t>
  </si>
  <si>
    <r>
      <rPr>
        <sz val="9"/>
        <color theme="1"/>
        <rFont val="宋体"/>
        <family val="3"/>
        <charset val="134"/>
      </rPr>
      <t>湖南</t>
    </r>
    <r>
      <rPr>
        <sz val="9"/>
        <color indexed="8"/>
        <rFont val="宋体"/>
        <family val="3"/>
        <charset val="134"/>
      </rPr>
      <t>皕</t>
    </r>
    <r>
      <rPr>
        <sz val="9"/>
        <color theme="1"/>
        <rFont val="宋体"/>
        <family val="3"/>
        <charset val="134"/>
      </rPr>
      <t xml:space="preserve">成科技股份有限公司   </t>
    </r>
  </si>
  <si>
    <t>91430400675578804P</t>
  </si>
  <si>
    <t>年产10万吨氢氧化钙生产线技术改造项目</t>
  </si>
  <si>
    <t>91430423745923272M</t>
  </si>
  <si>
    <t xml:space="preserve"> 精密齿轮制造技术改造项目</t>
  </si>
  <si>
    <t>91430423567699828Q</t>
  </si>
  <si>
    <t>医卫产品生产线技改项目</t>
  </si>
  <si>
    <t>914304001854002881</t>
  </si>
  <si>
    <t>节能环保汽车油泵智能制造新模式技术改造项目</t>
  </si>
  <si>
    <t>湖南荣桓科技有限公司</t>
  </si>
  <si>
    <t>91430424748368788A</t>
  </si>
  <si>
    <t>933.00</t>
  </si>
  <si>
    <r>
      <rPr>
        <sz val="9"/>
        <color rgb="FF000000"/>
        <rFont val="宋体"/>
        <family val="3"/>
        <charset val="134"/>
      </rPr>
      <t>年产3000吨氯化钻、</t>
    </r>
    <r>
      <rPr>
        <sz val="9"/>
        <color indexed="8"/>
        <rFont val="宋体"/>
        <family val="3"/>
        <charset val="134"/>
      </rPr>
      <t>4500</t>
    </r>
    <r>
      <rPr>
        <sz val="9"/>
        <color rgb="FF000000"/>
        <rFont val="宋体"/>
        <family val="3"/>
        <charset val="134"/>
      </rPr>
      <t>吨硫酸镍、</t>
    </r>
    <r>
      <rPr>
        <sz val="9"/>
        <color indexed="8"/>
        <rFont val="宋体"/>
        <family val="3"/>
        <charset val="134"/>
      </rPr>
      <t>1000</t>
    </r>
    <r>
      <rPr>
        <sz val="9"/>
        <color rgb="FF000000"/>
        <rFont val="宋体"/>
        <family val="3"/>
        <charset val="134"/>
      </rPr>
      <t>吨电积铜等再生资源综合利用项目</t>
    </r>
  </si>
  <si>
    <t>2019年6月</t>
  </si>
  <si>
    <t>91430424670753167T</t>
  </si>
  <si>
    <t>采选技术改造项目</t>
  </si>
  <si>
    <t>91430424MA4R4MUYXD</t>
  </si>
  <si>
    <t>湖南省衡岳防护科技有限责任公司医用口罩和防护服生产线建设项目</t>
  </si>
  <si>
    <t>91430481351667608P</t>
  </si>
  <si>
    <t>1、2号机组脱硫超低排放改造、1、2号机组脱硝超低排放改造、1、2号机组除尘超低排放改造</t>
  </si>
  <si>
    <t>914304003384061634</t>
  </si>
  <si>
    <t>湖南美蓓达科技股份有限公司医疗CT机轴承生产线技改项目</t>
  </si>
  <si>
    <t>91430481661685799Y</t>
  </si>
  <si>
    <t>耒阳焱鑫新型多级脱砷转盘窑工程</t>
  </si>
  <si>
    <t>91430481MA4L4D7R6A</t>
  </si>
  <si>
    <t>电池级碳酸锂生产线技改项目</t>
  </si>
  <si>
    <t>91430481MA4L89C24T</t>
  </si>
  <si>
    <t>湖南利德森呼吸设备配件产业化及200万套高分子呼吸面罩智能化生产项目</t>
  </si>
  <si>
    <t>91430481060106317U</t>
  </si>
  <si>
    <t>1,4-丁烯二醇产品提纯自动化生产技术改造项目</t>
  </si>
  <si>
    <t>91430421722561539T</t>
  </si>
  <si>
    <t>钢横梁及铁路预埋件产品多元合金共渗+封闭涂装自动化生产线技术改造项目</t>
  </si>
  <si>
    <t>914304215507351407</t>
  </si>
  <si>
    <t>二期年产80万平米人造石英石板材项目</t>
  </si>
  <si>
    <t>914304215507282825</t>
  </si>
  <si>
    <t>年产300万平方米全抛釉优质瓷砖生产线</t>
  </si>
  <si>
    <t>91430421MA4QFDQ27Q</t>
  </si>
  <si>
    <t>年产180万双冷粘鞋生产线自劝化技术升级改造</t>
  </si>
  <si>
    <t>91430421MA4L49K4X6</t>
  </si>
  <si>
    <t>湖南贝恩叮当猫婴童用品有限公司婴幼儿卫生用品生产线建设项目</t>
  </si>
  <si>
    <t>914304217607193924</t>
  </si>
  <si>
    <t>衡阳尚卿矿业有限公司技改项目</t>
  </si>
  <si>
    <t>91430421770056123X</t>
  </si>
  <si>
    <t>湖南三安矿业有限责任公司二次技改项目</t>
  </si>
  <si>
    <t>91430421576555690C</t>
  </si>
  <si>
    <t>衡阳县旭辉陶瓷原料有限公司钠长石干粉技术改造项目</t>
  </si>
  <si>
    <t>91430400680338207X</t>
  </si>
  <si>
    <t>自动化裁片机等生产线智能车间技术改造</t>
  </si>
  <si>
    <t>91430500MA4Q2L2D5N</t>
  </si>
  <si>
    <t>三一专用汽车底盘生产线及整车涂装生产线技术改造</t>
  </si>
  <si>
    <t>智能环保自卸车智能制造—灯塔工厂项目</t>
  </si>
  <si>
    <t>91430500738992528E</t>
  </si>
  <si>
    <t>加工设备技术改造</t>
  </si>
  <si>
    <t>91430500396741285R</t>
  </si>
  <si>
    <t>口味王槟榔邵阳基地技术改造项目</t>
  </si>
  <si>
    <t>91430500765631330H</t>
  </si>
  <si>
    <t>1000万条顺发XQ产品生产线建设项目</t>
  </si>
  <si>
    <t>91441900696443896X</t>
  </si>
  <si>
    <t>年产10000台电梯建设项目</t>
  </si>
  <si>
    <t>91430500691810298B</t>
  </si>
  <si>
    <t>年产400万条高档发条生产线项目</t>
  </si>
  <si>
    <t>91430500MA4L3KCL2K</t>
  </si>
  <si>
    <t>湖南圣菲达服饰有限公司年产300万件服装技术改造项目</t>
  </si>
  <si>
    <t>91430500MA4LHP6C0C</t>
  </si>
  <si>
    <t>发制品提质工艺技术改造项目</t>
  </si>
  <si>
    <t>91430522MA4PD5FM71</t>
  </si>
  <si>
    <t>搅拌车焊接件总成生产线项目</t>
  </si>
  <si>
    <t>91430511765648036B</t>
  </si>
  <si>
    <t>发制品生产线改造</t>
  </si>
  <si>
    <t>91430500770060667Y</t>
  </si>
  <si>
    <t>660MW燃煤发电机组超低排放技术改造</t>
  </si>
  <si>
    <t>914305005676753000</t>
  </si>
  <si>
    <t>邵阳市云峰新能源科技有限公司技术改造项目</t>
  </si>
  <si>
    <t>9143050033851421X6</t>
  </si>
  <si>
    <t>新建人造金刚石生产线</t>
  </si>
  <si>
    <t>91430500763263554A</t>
  </si>
  <si>
    <t>高速铁路电液转辙机液压泵技术改造</t>
  </si>
  <si>
    <t>91430521M4PAFXX2U</t>
  </si>
  <si>
    <t>工程机械智能线项目</t>
  </si>
  <si>
    <t>91430521MA4L4BJP0X</t>
  </si>
  <si>
    <t>新建Ⅱ类无菌一次性医用耗材生产线和现代仓储物流建设</t>
  </si>
  <si>
    <t>914305215576421581</t>
  </si>
  <si>
    <t>扩建肠衣生产线项目</t>
  </si>
  <si>
    <t>91430521588959983G</t>
  </si>
  <si>
    <t>新建年产200万只箱包智能生产线</t>
  </si>
  <si>
    <t>91430521MA4L74GH3A</t>
  </si>
  <si>
    <t>湖南腾辉不锈钢制品有限公司新建不锈钢制品生产基地项目</t>
  </si>
  <si>
    <t>91430500694047697N</t>
  </si>
  <si>
    <t>新建新一代空气绝缘智能、环保环网柜装配加工生产线项目</t>
  </si>
  <si>
    <t>91430521MA4QA94B2J</t>
  </si>
  <si>
    <t>年产200万个箱包生产线技术改造项目</t>
  </si>
  <si>
    <t>91430525753367675R</t>
  </si>
  <si>
    <t>洞口县为百水泥厂日产4000吨熟料新型干法水泥生产线项目</t>
  </si>
  <si>
    <t>2018年3月30日</t>
  </si>
  <si>
    <t>914305276170221892</t>
  </si>
  <si>
    <t>应急物资储备基础设备建设项目</t>
  </si>
  <si>
    <t>2020年6月30</t>
  </si>
  <si>
    <t>91430581666319851T</t>
  </si>
  <si>
    <t>扩建航空、特种装备关键零配件线束控制总成项目</t>
  </si>
  <si>
    <t>91430528MA4Q7U4H2Q</t>
  </si>
  <si>
    <t>德尚制衣建设项目一</t>
  </si>
  <si>
    <t>湖南省中正科技有限公司</t>
  </si>
  <si>
    <t>91430528MA4R5FYH2Q</t>
  </si>
  <si>
    <t>时尚智能服装制造项目</t>
  </si>
  <si>
    <t>91430603MA4R4PT70H</t>
  </si>
  <si>
    <t>3万吨/年溶聚丁苯装置聚合单元改造</t>
  </si>
  <si>
    <t>2018年
6月22日</t>
  </si>
  <si>
    <t>91430600186203403M</t>
  </si>
  <si>
    <t>2万吨/年氯化石蜡-52项目</t>
  </si>
  <si>
    <t>2019年
5月24日</t>
  </si>
  <si>
    <t>91430600093270519K</t>
  </si>
  <si>
    <t>增产2000吨己内酯提质降耗技改项目</t>
  </si>
  <si>
    <t>2018年
11月1日</t>
  </si>
  <si>
    <t xml:space="preserve"> 际华三五一七橡胶制品有限公司   </t>
  </si>
  <si>
    <t>914306001860814000</t>
  </si>
  <si>
    <t xml:space="preserve"> 湖南城陵矶新港区</t>
  </si>
  <si>
    <t>模压橡胶制品智能制造车间项目</t>
  </si>
  <si>
    <t>2018年
6月1日</t>
  </si>
  <si>
    <t>91430600MA4Q9WRW87</t>
  </si>
  <si>
    <t>1300万台HP喷墨打印机彩色包装盒项目</t>
  </si>
  <si>
    <t>2020年
12月21日</t>
  </si>
  <si>
    <t>华能湖南岳阳发电有限责任公司</t>
  </si>
  <si>
    <t>91430600616650239M</t>
  </si>
  <si>
    <t>二期机组脱硫超低排放改造项目</t>
  </si>
  <si>
    <t>2019年
12月1日</t>
  </si>
  <si>
    <t>914306000558405000</t>
  </si>
  <si>
    <t>自行式高空作业平台生产线技术改造项目</t>
  </si>
  <si>
    <t>914306007225877000</t>
  </si>
  <si>
    <t>化机浆APMP生产线节能提质技改项目</t>
  </si>
  <si>
    <t>2020年
7月20日</t>
  </si>
  <si>
    <t>914306007304943000</t>
  </si>
  <si>
    <t>榨油厂新建一条15吨/天浓缩磷脂生产线，榨油厂浸出车间新建一条400T/D毛油脱胶生产线</t>
  </si>
  <si>
    <t>2020年
7月1日</t>
  </si>
  <si>
    <t>91430603563530670A</t>
  </si>
  <si>
    <t>年产2000吨水性助剂生产项目</t>
  </si>
  <si>
    <t>91430600MA4QL1XB55</t>
  </si>
  <si>
    <t>抗病菌静电无纺布BFE99和KN95及口罩的相关材料生产建设项目</t>
  </si>
  <si>
    <t>2020年
6月30日</t>
  </si>
  <si>
    <t>91430600670798496G</t>
  </si>
  <si>
    <t>新增熔喷无纺布生产线及配套设施（新建高层厂房及研发楼项目）</t>
  </si>
  <si>
    <t>2020年
12月1日</t>
  </si>
  <si>
    <t>914306003516573000</t>
  </si>
  <si>
    <t>年产 5000 万套/件医用耗材项目</t>
  </si>
  <si>
    <t>2020年
12月30日</t>
  </si>
  <si>
    <t>914306007744533000</t>
  </si>
  <si>
    <t>先进轨道交通装备车辆核心零部件电磁受流与制动装置产业化建设（三期）</t>
  </si>
  <si>
    <t>2020年
12月28日</t>
  </si>
  <si>
    <t>91430600MA4Q5X662A</t>
  </si>
  <si>
    <t>湖南盛世德坤医药科技有限公司口罩厂转型升级项目</t>
  </si>
  <si>
    <t>2020年
5月31日</t>
  </si>
  <si>
    <t>91430600755838899T</t>
  </si>
  <si>
    <t>年产4000吨SS绿色丙纶纺粘无纺布生产技术改造</t>
  </si>
  <si>
    <t>2020年
3月30日</t>
  </si>
  <si>
    <t xml:space="preserve"> 湖南口水娃食品有限公司</t>
  </si>
  <si>
    <t>914306005954943000</t>
  </si>
  <si>
    <t>年产30000吨休闲食品加工生产线建设</t>
  </si>
  <si>
    <t>91430600090859985K</t>
  </si>
  <si>
    <t>肉制品生产线改造</t>
  </si>
  <si>
    <t>2020年
12月25日</t>
  </si>
  <si>
    <t>914306110791913000</t>
  </si>
  <si>
    <t>年产6000万只高性能锂电池生产线升级改造项目</t>
  </si>
  <si>
    <t>2020年
12月31日</t>
  </si>
  <si>
    <t>9143062696230532D</t>
  </si>
  <si>
    <t>年产12000吨高性能人工合成云母材料生产线</t>
  </si>
  <si>
    <t>91430626559503485B</t>
  </si>
  <si>
    <t>基于高效节能LED的挠性印制电路技术改造二期</t>
  </si>
  <si>
    <t>914306263941959463</t>
  </si>
  <si>
    <t>实验科研设备研发与产业化基地技改建设项目（第一期）</t>
  </si>
  <si>
    <t>91430626MA4LSFN511</t>
  </si>
  <si>
    <t>年产30万立方蒸压加气混凝土砌块生产线与蒸压板材生产线建设</t>
  </si>
  <si>
    <t>91430626698590443E</t>
  </si>
  <si>
    <t>年产1000吨汽车发动机用压制成型（PM）粉末技改项目</t>
  </si>
  <si>
    <t>91430626344860274L</t>
  </si>
  <si>
    <t>年产12000吨乳化炸药生产线技术改造项目</t>
  </si>
  <si>
    <t>914306267853685337</t>
  </si>
  <si>
    <t>5000吨/年浓香菜籽油产业链技改项目</t>
  </si>
  <si>
    <t>91430626186448582E</t>
  </si>
  <si>
    <t>江东金矿尾砂库充填项目</t>
  </si>
  <si>
    <t>91430626186441188P</t>
  </si>
  <si>
    <t>供水技术服务中心建设项目</t>
  </si>
  <si>
    <t>914306263516693204</t>
  </si>
  <si>
    <t>35千伏用电扩建项目</t>
  </si>
  <si>
    <t>91430626707344990A</t>
  </si>
  <si>
    <t>泵模具和工艺的技改研发项目</t>
  </si>
  <si>
    <t>91430626072616584X</t>
  </si>
  <si>
    <t>模板生产线改造项目</t>
  </si>
  <si>
    <t>91430626792350585G</t>
  </si>
  <si>
    <t>干堆库改造项目</t>
  </si>
  <si>
    <t>91430626MA4PFWHH3G</t>
  </si>
  <si>
    <t>年产2.5万吨云母纸绝缘材料建设项目（第一期）</t>
  </si>
  <si>
    <t>91430626597595560F</t>
  </si>
  <si>
    <t>高耐磨高风压潜孔冲击装置的研发项目</t>
  </si>
  <si>
    <t>91430626MA4P842B4L</t>
  </si>
  <si>
    <t>年产1万吨装饰铝型材建设项目</t>
  </si>
  <si>
    <t>91430626352817890X</t>
  </si>
  <si>
    <t>云母电热膜研发及科技成果产业化项目</t>
  </si>
  <si>
    <t>91430626559503477G</t>
  </si>
  <si>
    <t>年产2万吨焦亚硫酸钠生产线升级改造项目（第二期）</t>
  </si>
  <si>
    <t>91430626MA4QHLRBXG</t>
  </si>
  <si>
    <t>年产6000吨云母带产品项目（第一期）</t>
  </si>
  <si>
    <t>91430626MA4LPLGY71</t>
  </si>
  <si>
    <t>新型多层云母带研发及科技成果产业化技术改造项目(第二期）</t>
  </si>
  <si>
    <t>91430626MA4M6E1601</t>
  </si>
  <si>
    <t>年产100万吨机制砂项目</t>
  </si>
  <si>
    <t>91430626MA4Q70911N</t>
  </si>
  <si>
    <t>精密涂布机项目</t>
  </si>
  <si>
    <t>91430626MA4PCULM8N</t>
  </si>
  <si>
    <t>年产100万平方高导热石墨新材料生产项目（第一     期）</t>
  </si>
  <si>
    <t>91430626MA4QB0AG2X</t>
  </si>
  <si>
    <t>电子触摸屏生产建投项目</t>
  </si>
  <si>
    <t>91430626MA4QTLD225</t>
  </si>
  <si>
    <t>TP触控屏生产项目（第一期）</t>
  </si>
  <si>
    <t>914306260663777750</t>
  </si>
  <si>
    <t>4万立方米/小时VOCS废气治理设施技术改造项目</t>
  </si>
  <si>
    <t>91430626554924387X</t>
  </si>
  <si>
    <t>年产1000吨溶剂型凹板油墨生产线技改项目</t>
  </si>
  <si>
    <t>9143060017057154U</t>
  </si>
  <si>
    <t>10万吨/年粒状有机无机复混肥工艺技术改造项目</t>
  </si>
  <si>
    <t>91430682079195081G</t>
  </si>
  <si>
    <t>年产1600吨艾绒中药饮片加工生产线建设项目</t>
  </si>
  <si>
    <t>91430682563505360J</t>
  </si>
  <si>
    <t>年产30万立方混凝土生产线技术改造项目</t>
  </si>
  <si>
    <t>91430682064222307H</t>
  </si>
  <si>
    <t>年生产5万根特种型号电杆技术改造项目</t>
  </si>
  <si>
    <t>91430682091989095A</t>
  </si>
  <si>
    <t>临湘市3万吨粮食收储仓及配套设施新建项目</t>
  </si>
  <si>
    <t>临湘市欣荣矿产品有限公司</t>
  </si>
  <si>
    <t>914306826918115062</t>
  </si>
  <si>
    <t>年产6万吨萤石球技术改造项目</t>
  </si>
  <si>
    <t>9143068273052604Q</t>
  </si>
  <si>
    <t>年产1500吨医药原料助剂亚硫酸生产线建设项目</t>
  </si>
  <si>
    <t>91430682666344467E</t>
  </si>
  <si>
    <t>1</t>
  </si>
  <si>
    <t>智能机械式立体停车设备产业化</t>
  </si>
  <si>
    <t>2020年9月28日</t>
  </si>
  <si>
    <t>91430682MA4LQ51F8X</t>
  </si>
  <si>
    <t>年产5万件原木家具技术改造项目</t>
  </si>
  <si>
    <t>914306827744816614</t>
  </si>
  <si>
    <t>年产2000吨MC尼龙浇注车间自动化改造项目</t>
  </si>
  <si>
    <t>湖南优冠体育材料有限公司</t>
  </si>
  <si>
    <t>91430121MA4L2D9G8N</t>
  </si>
  <si>
    <t>年产500万平方米人造草皮生产线建设项目</t>
  </si>
  <si>
    <t>91430681MA4QPE3U7P</t>
  </si>
  <si>
    <t>湖南筑睿重工科技有限公司机制砂设备生产线项目</t>
  </si>
  <si>
    <t>91430681722536763T</t>
  </si>
  <si>
    <t>湖南省九喜日化有限公司年产80万件蚊香生产线技改建设项目</t>
  </si>
  <si>
    <t>91430681691840227P</t>
  </si>
  <si>
    <t>超细片状锌基料的研发与生产项目</t>
  </si>
  <si>
    <t>91430681MA4PFDL16J</t>
  </si>
  <si>
    <t>年产30万吨预拌干混砂浆建设项目</t>
  </si>
  <si>
    <t>91430681550734172G</t>
  </si>
  <si>
    <t>年处理废旧五金3万吨、废钢10万吨、废不锈钢10万吨、废铝5万吨、回收锂电池5万吨项目</t>
  </si>
  <si>
    <t>91430000675580541T</t>
  </si>
  <si>
    <t>年加工配送25万吨废不锈钢建设项目,年处理5万吨再生塑料项目</t>
  </si>
  <si>
    <t>91430681685024709P</t>
  </si>
  <si>
    <t>钢结构自动生产线升级项目</t>
  </si>
  <si>
    <t>914306810538600986</t>
  </si>
  <si>
    <t>综合利用矿尾渣3万吨配重体生产技术改造项目</t>
  </si>
  <si>
    <t>91430681MA4PA86M1D</t>
  </si>
  <si>
    <t>年产100万吨再生塑料加工项目</t>
  </si>
  <si>
    <t>91430681572233803G</t>
  </si>
  <si>
    <t>立式喷涂车间技改项目</t>
  </si>
  <si>
    <t>914306817923734616</t>
  </si>
  <si>
    <t>年产2.2万吨再生铜产品技改升级项目</t>
  </si>
  <si>
    <t>91430681MA4P9GBMXJ</t>
  </si>
  <si>
    <t>再生塑料提质改性综合利用建设项目</t>
  </si>
  <si>
    <t>湖南天惠新材料科技有限公司</t>
  </si>
  <si>
    <t>914306817808997497</t>
  </si>
  <si>
    <t>年产6万吨再生铜产品加工扩建项目</t>
  </si>
  <si>
    <t>91430681740614251K</t>
  </si>
  <si>
    <t>新增年产口罩1.2亿只及扩产环保产能5000万元改扩建建设项目</t>
  </si>
  <si>
    <t>91430681MA4Q0HHH1X</t>
  </si>
  <si>
    <t>环保净水材料技改加工项目</t>
  </si>
  <si>
    <t>91430624MA4LWCKQ06</t>
  </si>
  <si>
    <t>智能医疗产业园建设项目（第一阶段[口罩与病床]）</t>
  </si>
  <si>
    <t>914306246755949434</t>
  </si>
  <si>
    <t>企业技术中心创新能力建设项目</t>
  </si>
  <si>
    <t>914306006616883915</t>
  </si>
  <si>
    <t>生产车间泵送生产线智能改造项目</t>
  </si>
  <si>
    <t>914306245507363387</t>
  </si>
  <si>
    <t>重型钢结构装配式建筑智能车间产业化改建项目</t>
  </si>
  <si>
    <t>9143060068032813X2</t>
  </si>
  <si>
    <t>年产3万吨再生燃油生产线改扩建项目</t>
  </si>
  <si>
    <t>91430624MA4P8QU452</t>
  </si>
  <si>
    <t>年产30万吨干混砂浆生产线建设项目</t>
  </si>
  <si>
    <t>91430624580939929C</t>
  </si>
  <si>
    <t>年产3500吨14.9级高强度标准化紧固件产业化项目</t>
  </si>
  <si>
    <t>91430105053858123B</t>
  </si>
  <si>
    <t>年产5000件消防设备及器材建设项目</t>
  </si>
  <si>
    <t>91430624MA4L3MPP3L</t>
  </si>
  <si>
    <t>年产70万立方米环保型商品混凝土和干混砂浆搅拌站项目</t>
  </si>
  <si>
    <t>91430624563535711E</t>
  </si>
  <si>
    <t>干粉砂浆和制砂生产线建设项目</t>
  </si>
  <si>
    <t>91430624MA4Q38NU8Y</t>
  </si>
  <si>
    <t>年产40万立方米混凝土项目</t>
  </si>
  <si>
    <t>91430624687403294K</t>
  </si>
  <si>
    <t>年产500吨多酚型特种环氧树脂生产线改造项目</t>
  </si>
  <si>
    <t>91430624578643731D</t>
  </si>
  <si>
    <t>年产1亿包清尔康中医药保健茶项目</t>
  </si>
  <si>
    <t>914306000558265201</t>
  </si>
  <si>
    <t>5万锭智能化、高技术纺纱生产线建设</t>
  </si>
  <si>
    <t>914306233385333578</t>
  </si>
  <si>
    <t>呼吸防护全产业链口罩生产基地</t>
  </si>
  <si>
    <t>91430621074970114Y</t>
  </si>
  <si>
    <t>岳阳华铭混凝土有限公司技术改造项目</t>
  </si>
  <si>
    <t>914306217459296826</t>
  </si>
  <si>
    <t>塑料水针线技术改造</t>
  </si>
  <si>
    <t>91430600796887953P</t>
  </si>
  <si>
    <t>建筑陶瓷生产线自动化升级改造</t>
  </si>
  <si>
    <t>91430621060108515W</t>
  </si>
  <si>
    <t>年产2000个智能立体停车位</t>
  </si>
  <si>
    <t>914306005827764815</t>
  </si>
  <si>
    <t>中粮米业（岳阳）有限公司自动化包装、码垛项目</t>
  </si>
  <si>
    <t>91430621MA4LRGBY2F</t>
  </si>
  <si>
    <t>新建混凝土搅拌线和稳定土搅拌线各1条，新增砂石分离设备1套</t>
  </si>
  <si>
    <t>91430621051666013B</t>
  </si>
  <si>
    <t>智能化预拌混凝土生产线技术改造项目</t>
  </si>
  <si>
    <t>湖南衡义材料科技有限公司</t>
  </si>
  <si>
    <t>91430621MA4L586Y94</t>
  </si>
  <si>
    <t>LA系列高温玻璃釉料生产线技术改造项目</t>
  </si>
  <si>
    <t>91430621587034524T</t>
  </si>
  <si>
    <t>工业炉窑装配式建筑内衬生产线技术改造项目</t>
  </si>
  <si>
    <t>91430600678045624H</t>
  </si>
  <si>
    <t>生物酶产品“三废”综合处理技术改造全自动喷雾干燥车间项目</t>
  </si>
  <si>
    <t>9143060MA4PCJ94B</t>
  </si>
  <si>
    <t>年产12000吨无纺布及无纺布制品</t>
  </si>
  <si>
    <t>9143062106821737XN</t>
  </si>
  <si>
    <t>岳阳县养殖废弃物及餐厨垃圾无害化处理研发中心项目</t>
  </si>
  <si>
    <t>91430621736752635X</t>
  </si>
  <si>
    <t>电子雷管生产线建设项目</t>
  </si>
  <si>
    <t>91430621736764185W</t>
  </si>
  <si>
    <t>干湿两用永磁磁选机研制与生产</t>
  </si>
  <si>
    <t>91430621MA4PTDDR4M</t>
  </si>
  <si>
    <t>铝模创新研发与应用</t>
  </si>
  <si>
    <t>914306215870042105</t>
  </si>
  <si>
    <t>年产400套环保节能热工设备项目</t>
  </si>
  <si>
    <t>91430621MA4PUYBL5T</t>
  </si>
  <si>
    <t>岳盛一厂挤出车间设备机器升级改造</t>
  </si>
  <si>
    <r>
      <rPr>
        <sz val="9"/>
        <color theme="1"/>
        <rFont val="宋体"/>
        <family val="3"/>
        <charset val="134"/>
      </rPr>
      <t>岳阳慧</t>
    </r>
    <r>
      <rPr>
        <sz val="9"/>
        <color rgb="FF000000"/>
        <rFont val="宋体"/>
        <family val="3"/>
        <charset val="134"/>
      </rPr>
      <t>璟新材料科技有限公司</t>
    </r>
  </si>
  <si>
    <t>91430621587025265G</t>
  </si>
  <si>
    <t>特种氧化铝二次扩产项目</t>
  </si>
  <si>
    <t>91430700768009686A</t>
  </si>
  <si>
    <t>#1、#2机组再热汽门阀盖螺栓更换改造项目</t>
  </si>
  <si>
    <t>空预器防堵治理建设项目</t>
  </si>
  <si>
    <t>入厂煤燃料验收自动化改造项目</t>
  </si>
  <si>
    <t>三一汽车制造有限公司常德分公司</t>
  </si>
  <si>
    <t>91430700MA4PB4NL6C</t>
  </si>
  <si>
    <t>三一搅拌站智能制造技术升级改造项目</t>
  </si>
  <si>
    <t>混凝土搅拌站装配生产线建设与智能互联项目</t>
  </si>
  <si>
    <t>914307006962039058</t>
  </si>
  <si>
    <t>水泥搅拌站、沥青搅拌站生产线智能化升级改造项目</t>
  </si>
  <si>
    <t>91430700570270010J</t>
  </si>
  <si>
    <t>混凝土生产线设备技术改造项目</t>
  </si>
  <si>
    <t>91430700MA4P8TLY1K</t>
  </si>
  <si>
    <t>金属表面处理及热处理的加工项目</t>
  </si>
  <si>
    <t>9143070MA4PC9XW9H</t>
  </si>
  <si>
    <t>新型建材生产项目</t>
  </si>
  <si>
    <t>914307007225592012</t>
  </si>
  <si>
    <t>4000吨/年硫双威生产装置项目</t>
  </si>
  <si>
    <t>91430700578611406F</t>
  </si>
  <si>
    <t>生产车间改造项目</t>
  </si>
  <si>
    <t>91430700794747287N</t>
  </si>
  <si>
    <t>真空系统透平机节能改造项目</t>
  </si>
  <si>
    <t>914307007656318409</t>
  </si>
  <si>
    <t>金健粮食有限公司包装生产线技改项目</t>
  </si>
  <si>
    <t>91430700730493724G</t>
  </si>
  <si>
    <t>熟酸奶自动化控制生产线建设项目</t>
  </si>
  <si>
    <t>91430700MA4LLGJD9C</t>
  </si>
  <si>
    <t>摄像模组产业化建设项目</t>
  </si>
  <si>
    <t>91430700748379954U</t>
  </si>
  <si>
    <t>HEV二车间设备技术改造项目</t>
  </si>
  <si>
    <t>91430700MA4P8Q6XXB</t>
  </si>
  <si>
    <t>机械零部件销轴生产改造项目</t>
  </si>
  <si>
    <t>91430700663990965P</t>
  </si>
  <si>
    <t>高速平面耳带式口罩全自动生产线口罩及防护服生产线建设项目</t>
  </si>
  <si>
    <t>91430700MA4P9XP72D</t>
  </si>
  <si>
    <t>年产200万平米纳米膜材料生产线技改升级项目</t>
  </si>
  <si>
    <t>91430700730526207D</t>
  </si>
  <si>
    <t>3万锭规模纺织生产线细纱机自动落纱升级改造项目</t>
  </si>
  <si>
    <t>914307000682316733</t>
  </si>
  <si>
    <t>精密永磁器件生产项目</t>
  </si>
  <si>
    <t>914307001864895521</t>
  </si>
  <si>
    <t>中大吨位汽车起重机操纵阀生产线扩建项目</t>
  </si>
  <si>
    <t>91430700186560005T</t>
  </si>
  <si>
    <t>高、低压成套开关设备生产流水线技术改造项目</t>
  </si>
  <si>
    <t>91430700680303784D</t>
  </si>
  <si>
    <t>瑞冠生物废水废气技术改造工程项目</t>
  </si>
  <si>
    <t>914307007580091809</t>
  </si>
  <si>
    <t>武陵酒信息平台建设项目</t>
  </si>
  <si>
    <t>91430700329482519W</t>
  </si>
  <si>
    <t>精密片式电阻器的自动化生产项目</t>
  </si>
  <si>
    <t>914307005507292692</t>
  </si>
  <si>
    <t>电子线圈自动生产线升级改造项目</t>
  </si>
  <si>
    <t>91430700707357281H</t>
  </si>
  <si>
    <t>多功能差别化纤维帆布生产项目</t>
  </si>
  <si>
    <t>91430703MA4PYFEC02</t>
  </si>
  <si>
    <t>建筑起重机械制造能力产业化提升项目</t>
  </si>
  <si>
    <t>2019年11月30日</t>
  </si>
  <si>
    <t>建筑起重机械生产交付能力提升项目</t>
  </si>
  <si>
    <t>9143070376072823XR</t>
  </si>
  <si>
    <t>中长油缸车间产能升级技术改造项目</t>
  </si>
  <si>
    <t>2018年11月01日</t>
  </si>
  <si>
    <t>工起油缸（变幅油缸）产能升级项目</t>
  </si>
  <si>
    <t>91430703782856558P</t>
  </si>
  <si>
    <t>打叶复烤生产线节能降耗提质技术改造项目</t>
  </si>
  <si>
    <t>91430703707356588C</t>
  </si>
  <si>
    <t>年产60万吨干混砂浆生产线项目</t>
  </si>
  <si>
    <t>2019年1年30日</t>
  </si>
  <si>
    <t>91430703760745830U</t>
  </si>
  <si>
    <t>工程机械水平油缸活塞杆生产线改造升级项目</t>
  </si>
  <si>
    <t>914307037607203423</t>
  </si>
  <si>
    <t>液压件生产线扩改工程项目</t>
  </si>
  <si>
    <t>91430703678044373U</t>
  </si>
  <si>
    <t>8000套工程机械配件制造生产线技改项目</t>
  </si>
  <si>
    <t>91430703663987045Q</t>
  </si>
  <si>
    <t>高精度铣镗工艺技术改造项目</t>
  </si>
  <si>
    <t>91430703MA4M18YE2W</t>
  </si>
  <si>
    <t>建筑起重机用鱼尾板、标准节生产线建设项目</t>
  </si>
  <si>
    <t>91430703584901442U</t>
  </si>
  <si>
    <t>陶瓷加热芯年产5000件生产线建设项目</t>
  </si>
  <si>
    <t>9143070368740924XY</t>
  </si>
  <si>
    <t>年产5000套塔机小车智能制造生产线技改项目</t>
  </si>
  <si>
    <t>91430703MA4L20B044</t>
  </si>
  <si>
    <t>基建与结构改造项目</t>
  </si>
  <si>
    <t>91430703329468696Q</t>
  </si>
  <si>
    <t>新型环保节能建材生产线改造项目</t>
  </si>
  <si>
    <t>91430703758023441Q</t>
  </si>
  <si>
    <t>泵送液压油缸总成智能化生产线建设项目</t>
  </si>
  <si>
    <t>2020年12年31日</t>
  </si>
  <si>
    <t>91430703678001226M</t>
  </si>
  <si>
    <t>城镇化混凝土成套装备智能制造与产业化项目</t>
  </si>
  <si>
    <t>91430703673559351D</t>
  </si>
  <si>
    <t>伸缩活塞杆生产线改扩建项目</t>
  </si>
  <si>
    <t>91430703MA4L7XD20D</t>
  </si>
  <si>
    <t>新型节能环保门窗幕墙扩能提质项目</t>
  </si>
  <si>
    <t>91430703MA4PEH958R</t>
  </si>
  <si>
    <t>常德高新区建筑垃圾资源化利用项目</t>
  </si>
  <si>
    <t>914307036616745127</t>
  </si>
  <si>
    <t>工程机械零部件生产线改扩建项目</t>
  </si>
  <si>
    <t>91430703MA4PATFKXD</t>
  </si>
  <si>
    <t>湖南斯盛新能源动力电池生产线技改项目</t>
  </si>
  <si>
    <t>91430700745924910D</t>
  </si>
  <si>
    <t>新一代智能水表的全自动智能化生产线建设项目</t>
  </si>
  <si>
    <t>91430703MA4M3JX373</t>
  </si>
  <si>
    <t>履带吊车架加工项目</t>
  </si>
  <si>
    <t>914307035786444192</t>
  </si>
  <si>
    <t>常德石板滩智能烟叶储存仓库新建工程项目</t>
  </si>
  <si>
    <t>91430702760723770Ｘ</t>
  </si>
  <si>
    <t>工程起动设备智能焊接生产线升级改造</t>
  </si>
  <si>
    <t>9143070007719072XL</t>
  </si>
  <si>
    <t>无缝镭射转移膜生产工艺技改项目</t>
  </si>
  <si>
    <t>914307005722311628</t>
  </si>
  <si>
    <t>年产7000吨钢带管技改项目</t>
  </si>
  <si>
    <t>91430700MA4Q43HL8B</t>
  </si>
  <si>
    <t>快递电商物流绿色包装智能制造基地项目</t>
  </si>
  <si>
    <t>91430700MA4PF2PG48</t>
  </si>
  <si>
    <t>精品礼盒生产一期工程项目</t>
  </si>
  <si>
    <t>914307005576275563</t>
  </si>
  <si>
    <t>新型智能环保空气绝缘环网柜生产线项目</t>
  </si>
  <si>
    <t>914307255994397053</t>
  </si>
  <si>
    <t>高强度紧固件智能制造综合技改项目</t>
  </si>
  <si>
    <t>91430725MA4Q3QJM63</t>
  </si>
  <si>
    <t>10万吨冷弯型材生产线自动化升级改造项目</t>
  </si>
  <si>
    <t>91430725098510657U</t>
  </si>
  <si>
    <t>年产3万吨新型铝型材精深加工技术改造项目</t>
  </si>
  <si>
    <t>91430725MA4PUFM870</t>
  </si>
  <si>
    <t>“章鸭子”系列酱卤休闲食品自动化生产线技改项目</t>
  </si>
  <si>
    <t>91430725707366460F</t>
  </si>
  <si>
    <t>新增年产3000吨即食调味小龙虾深加工生产线技改项目</t>
  </si>
  <si>
    <t>91430725567692925Y</t>
  </si>
  <si>
    <t>常德中材混凝土有限公司二期技术改造项目</t>
  </si>
  <si>
    <t>91430725MA4L700U7D</t>
  </si>
  <si>
    <t>成型生产线、底加生产线与配套针车生产线技术改造项目</t>
  </si>
  <si>
    <t>91430725MA4QDTG185</t>
  </si>
  <si>
    <t>中联重科塔吊主要零部件自动化生产线提质改造项目</t>
  </si>
  <si>
    <t>91430000616770249R</t>
  </si>
  <si>
    <t>车间升级改造项目</t>
  </si>
  <si>
    <t>头孢车间建设项目</t>
  </si>
  <si>
    <t>91430722597564190Q</t>
  </si>
  <si>
    <t>中药提取车间</t>
  </si>
  <si>
    <t>生产技术升级和锅炉扩容改造建设项目</t>
  </si>
  <si>
    <t>91430722707360149H</t>
  </si>
  <si>
    <t>年产6000吨涂料自动化生产线改造项目</t>
  </si>
  <si>
    <t>91430722670776916P</t>
  </si>
  <si>
    <t>起重机结构件生产线技术改造项目</t>
  </si>
  <si>
    <t>91430722689538774G</t>
  </si>
  <si>
    <t>年产1万吨精细颜料生产线</t>
  </si>
  <si>
    <t>91430722MA4PKCY21B</t>
  </si>
  <si>
    <t>机械面漆喷涂80000平方米/a建设项目</t>
  </si>
  <si>
    <t>91430722567666401E</t>
  </si>
  <si>
    <t>年产4000台后台生产线项目</t>
  </si>
  <si>
    <t>91430722355538950C</t>
  </si>
  <si>
    <t>三车间耐火窗生产线</t>
  </si>
  <si>
    <t>91430722MA4L1EE22Y</t>
  </si>
  <si>
    <t>潜固化剂改性剂技改项目</t>
  </si>
  <si>
    <t>91430722MA4PPON18T</t>
  </si>
  <si>
    <t>宏发水利水电项目用混凝土站点扩建项目</t>
  </si>
  <si>
    <t>914307225659199709</t>
  </si>
  <si>
    <t xml:space="preserve">新建中联工起配套生产线项目 </t>
  </si>
  <si>
    <t>91430722707360093E</t>
  </si>
  <si>
    <t>单体液压支柱生产线自动化改造项目</t>
  </si>
  <si>
    <t>91430722MA4QTH9E4N</t>
  </si>
  <si>
    <t>中联建起配套生产线扩建项目</t>
  </si>
  <si>
    <t>91430722770051883M</t>
  </si>
  <si>
    <t>医疗器械技术改造项目</t>
  </si>
  <si>
    <t>9143072209713387XN</t>
  </si>
  <si>
    <t>全自动口罩生产线及医用口罩扩产扩能项目</t>
  </si>
  <si>
    <t>914307226707661792</t>
  </si>
  <si>
    <t>非织造材料研发制造生产线建设项目</t>
  </si>
  <si>
    <t>91430722053893789K</t>
  </si>
  <si>
    <t>工程用涵管生产基地扩建项目</t>
  </si>
  <si>
    <t>91430722MA4QR4H040</t>
  </si>
  <si>
    <t>生产线建设项目</t>
  </si>
  <si>
    <t>91430722MA4QL1F27K</t>
  </si>
  <si>
    <t>智能农机高速抛秧机及育秧机生产线建设项目</t>
  </si>
  <si>
    <t>91430722727949364L</t>
  </si>
  <si>
    <t>湖南中联重科车桥公司配套生产线扩建项目</t>
  </si>
  <si>
    <t>常德市正阳生物科技股份有限公司</t>
  </si>
  <si>
    <t>914307007483871294</t>
  </si>
  <si>
    <t>新建年产精品茄尼醇12吨生产线项目</t>
  </si>
  <si>
    <t>91430724553042905D</t>
  </si>
  <si>
    <t>853</t>
  </si>
  <si>
    <t>0</t>
  </si>
  <si>
    <t>1011</t>
  </si>
  <si>
    <t>中联重科配套项目研发中心及生产线升级改造项目</t>
  </si>
  <si>
    <t>2018年12月</t>
  </si>
  <si>
    <t>91430724MA4L17KEXM</t>
  </si>
  <si>
    <t>氢氧化钙节能环保提升改造项目</t>
  </si>
  <si>
    <t>2019年8月</t>
  </si>
  <si>
    <t>91430724396850086P</t>
  </si>
  <si>
    <t>商品混凝土扩建项目</t>
  </si>
  <si>
    <t>2019年11月</t>
  </si>
  <si>
    <t>914307007225419091</t>
  </si>
  <si>
    <t>258.9</t>
  </si>
  <si>
    <t>38.55</t>
  </si>
  <si>
    <t>326.54</t>
  </si>
  <si>
    <t>20.51</t>
  </si>
  <si>
    <t>年产10000套新型软质扫雷防护服产业化项目</t>
  </si>
  <si>
    <t>2020年12月</t>
  </si>
  <si>
    <t>914307266985760273</t>
  </si>
  <si>
    <t>48.84</t>
  </si>
  <si>
    <t>972.37</t>
  </si>
  <si>
    <t>429.04</t>
  </si>
  <si>
    <t>年产20000万只医用口罩和15万套医用防护服生产线扩产改造项目</t>
  </si>
  <si>
    <t>2020年10月</t>
  </si>
  <si>
    <t>9143072456350494XA</t>
  </si>
  <si>
    <t>261.55</t>
  </si>
  <si>
    <t>0.78</t>
  </si>
  <si>
    <t>412.82</t>
  </si>
  <si>
    <t>3.85</t>
  </si>
  <si>
    <t>航空产品制造生产线技术改造项目</t>
  </si>
  <si>
    <t>2020年9月</t>
  </si>
  <si>
    <t>91430724MA4L7CDJ2N</t>
  </si>
  <si>
    <t>160.21</t>
  </si>
  <si>
    <t>12.74</t>
  </si>
  <si>
    <t>287.28</t>
  </si>
  <si>
    <t>17</t>
  </si>
  <si>
    <t>高端碳酸钙粉体与复合材料生产线项目</t>
  </si>
  <si>
    <t>91430724MA4PBLD58C</t>
  </si>
  <si>
    <t>670.79</t>
  </si>
  <si>
    <t>662.98</t>
  </si>
  <si>
    <t>3077.91</t>
  </si>
  <si>
    <t>破碎、筛分工艺设备及安全标准化升级改造项目</t>
  </si>
  <si>
    <t>2020年5月</t>
  </si>
  <si>
    <t>91430724MA4LA8UM0D</t>
  </si>
  <si>
    <t>154.57</t>
  </si>
  <si>
    <t>3.96</t>
  </si>
  <si>
    <t>378.33</t>
  </si>
  <si>
    <t>22.16</t>
  </si>
  <si>
    <t>扩建新型环保墙体材料生产线建设项目</t>
  </si>
  <si>
    <t>914307247656246164</t>
  </si>
  <si>
    <t>新建小袋粉生产线项目</t>
  </si>
  <si>
    <t>91430726320644729U</t>
  </si>
  <si>
    <t>年产60万吨白色硅酸盐水泥技术改造项目</t>
  </si>
  <si>
    <t>91430700748364904T</t>
  </si>
  <si>
    <t>湘佳牧业食品产业园深加工项目</t>
  </si>
  <si>
    <t>2019-12-112:52:48</t>
  </si>
  <si>
    <t>91430726344693066B</t>
  </si>
  <si>
    <t>三一线搅拌、配套工程及环保提质工程</t>
  </si>
  <si>
    <t>2019-11-112:38:24</t>
  </si>
  <si>
    <t>914307265870266988</t>
  </si>
  <si>
    <t>年开采灰岩45万吨及建筑材料加工项目</t>
  </si>
  <si>
    <t>2020-11-122:38:24</t>
  </si>
  <si>
    <t>9143072672798395XG</t>
  </si>
  <si>
    <t>2018年脱硫脱硝提效及节能项目</t>
  </si>
  <si>
    <t>91430726055825755J</t>
  </si>
  <si>
    <t>生产设备智能化升级改造</t>
  </si>
  <si>
    <t>2019-12-282:52:48</t>
  </si>
  <si>
    <t>91430726MA4QNQ880U</t>
  </si>
  <si>
    <t>年产1000万条数据线及自动化设备制造建设项目</t>
  </si>
  <si>
    <t>91430726MA4L1YNK18</t>
  </si>
  <si>
    <t>聚合物锂离子电池扩改工程</t>
  </si>
  <si>
    <t>长安石门发电有限公司</t>
  </si>
  <si>
    <t>91430726750630036T</t>
  </si>
  <si>
    <t>4号机组超低排放改造及节能提效改造项目</t>
  </si>
  <si>
    <t>91430723565949803B</t>
  </si>
  <si>
    <t>高性能精密过滤避光输液器关键技术研发与产业化</t>
  </si>
  <si>
    <t>91430723736798553G</t>
  </si>
  <si>
    <t>FBI智能检测系统</t>
  </si>
  <si>
    <t>91430723722528763N</t>
  </si>
  <si>
    <t>油瓶注塑、吹瓶及瓶盖注塑后处理改造清洁生产项目</t>
  </si>
  <si>
    <t>91430723MA4L5CKN9L</t>
  </si>
  <si>
    <t>装配式PC工程改造升级项目</t>
  </si>
  <si>
    <t>91430723394064559F</t>
  </si>
  <si>
    <t>年产20万套整体浴室模压生产线项目（二期）</t>
  </si>
  <si>
    <t>91430723685030375U</t>
  </si>
  <si>
    <t>制袋机、印刷机及废气收集处理设施改造清洁生产项目</t>
  </si>
  <si>
    <t>9143078105802534XP</t>
  </si>
  <si>
    <t>新建轻质防护密闭门和密闭门生产线</t>
  </si>
  <si>
    <t>91430700712190105A</t>
  </si>
  <si>
    <t>新型精品礼盒包装改造项目</t>
  </si>
  <si>
    <t>91430700743163572R</t>
  </si>
  <si>
    <t>运达机电自动化、智能化升级改造项目</t>
  </si>
  <si>
    <t>2020年11月1日</t>
  </si>
  <si>
    <t>914307237580245754</t>
  </si>
  <si>
    <t>移动式药液超声雾化器</t>
  </si>
  <si>
    <t>2020年12月1日</t>
  </si>
  <si>
    <t>91430721758017009X</t>
  </si>
  <si>
    <t>七层瓦楞纸板生产线及印制设备技术改造</t>
  </si>
  <si>
    <t>91430721MA4LP98M5H</t>
  </si>
  <si>
    <t>干粉砂浆生产线</t>
  </si>
  <si>
    <t>914307210835787986</t>
  </si>
  <si>
    <t>金牛铝业电泳木纹铝型材生产线技术改造项目</t>
  </si>
  <si>
    <t>914307006685631536</t>
  </si>
  <si>
    <t>年产400万组电池组技改扩建项目</t>
  </si>
  <si>
    <t>914307810993693338</t>
  </si>
  <si>
    <t>年产5000吨无纺布生产线建设项目</t>
  </si>
  <si>
    <t>91430781190243264Y</t>
  </si>
  <si>
    <t>全地面起重机车桥生产能力提升建设项目</t>
  </si>
  <si>
    <t>914307810642225690</t>
  </si>
  <si>
    <t>年产70吨甾体药物及中间体生产线技改项目</t>
  </si>
  <si>
    <t>914307815765609670</t>
  </si>
  <si>
    <t>年产50万吨沙石料及水泥稳定层生产线以及年产10万立方预拌砂浆生产线项目</t>
  </si>
  <si>
    <t>91430781584936047Y</t>
  </si>
  <si>
    <t>酶发酵过程控制系统改造项目</t>
  </si>
  <si>
    <t>91430781190241277T</t>
  </si>
  <si>
    <t>“十三五气缸套扩能提质”项目</t>
  </si>
  <si>
    <t>91430781727955596J</t>
  </si>
  <si>
    <t>年产2500台全数字化自动高性能矿用工程机械建设项目</t>
  </si>
  <si>
    <t>91430781070592320U</t>
  </si>
  <si>
    <t>50吨/年17a- 羟基黄体酮中间体生产线建设项目</t>
  </si>
  <si>
    <t>914307817580284533</t>
  </si>
  <si>
    <t>“360T/d液态空气分离”技术改造项目</t>
  </si>
  <si>
    <t>91430781079195647P</t>
  </si>
  <si>
    <t>连续逆流提取生产线项目</t>
  </si>
  <si>
    <t>91430900732880736B</t>
  </si>
  <si>
    <t>湖南口味王集团有限责任公司总部经济槟榔自动化生产项目
（第一期）</t>
  </si>
  <si>
    <t>2019/12/30</t>
  </si>
  <si>
    <t>914309006735991000</t>
  </si>
  <si>
    <t>奥士康公司配套工程扩建项目</t>
  </si>
  <si>
    <t>2019/12/31</t>
  </si>
  <si>
    <t>91430900722575826J</t>
  </si>
  <si>
    <t>高端磁材用稀土产品智能化生产线技术升级改造项目</t>
  </si>
  <si>
    <t>91430900MA4PMLR14Y</t>
  </si>
  <si>
    <t>高档食品包装生产线技术改造项目</t>
  </si>
  <si>
    <t>2020/10/30</t>
  </si>
  <si>
    <t>91430900675596738C</t>
  </si>
  <si>
    <t>绿化喷洒车生产线技术改造项目</t>
  </si>
  <si>
    <t>2020/12/30</t>
  </si>
  <si>
    <t>914309003294462787</t>
  </si>
  <si>
    <t>泡沫合金复合板生产线转型升级技改工程</t>
  </si>
  <si>
    <t>91430900722528827L</t>
  </si>
  <si>
    <t>华翔翔能电气股份有限公司云计算中心建设项目</t>
  </si>
  <si>
    <t>2018/12/31</t>
  </si>
  <si>
    <t>9143090056592071XN</t>
  </si>
  <si>
    <t>固液混合铝电解电容器生产线技术改造项目</t>
  </si>
  <si>
    <t>91430900MA4M2BC87C</t>
  </si>
  <si>
    <t>槟榔单口真空包装机项目</t>
  </si>
  <si>
    <t>2019/12/1</t>
  </si>
  <si>
    <t>91430900MA4M3PNX53</t>
  </si>
  <si>
    <t>户外热转印标识技术改造项目</t>
  </si>
  <si>
    <t>91430903MA4QQFCL99</t>
  </si>
  <si>
    <t>湖南万胤制造装备益阳生产基地项目</t>
  </si>
  <si>
    <t>2020/12/1</t>
  </si>
  <si>
    <t>91430900580922780P</t>
  </si>
  <si>
    <t>设备升级扩大生产技术改造</t>
  </si>
  <si>
    <t>2020/7/1</t>
  </si>
  <si>
    <t>914309006828327274</t>
  </si>
  <si>
    <t>治疗新型冠状病毒原料药开发及产业化</t>
  </si>
  <si>
    <t>91430900567679843B</t>
  </si>
  <si>
    <t>中阳涂装线线体及机器人集成采购</t>
  </si>
  <si>
    <t>三一汽车制造有限公司益阳分公司</t>
  </si>
  <si>
    <t>91430900MA4PATMC99</t>
  </si>
  <si>
    <t>二期三现及摊铺机铣刨机生产线建设项目</t>
  </si>
  <si>
    <t>9143090077448585L</t>
  </si>
  <si>
    <t>高性能碳基复合材料开发与应用</t>
  </si>
  <si>
    <t>914309006735711667</t>
  </si>
  <si>
    <t>镍氢储能电池技术研究</t>
  </si>
  <si>
    <t>914309001870928997</t>
  </si>
  <si>
    <t>#3机组节能降耗改造项目</t>
  </si>
  <si>
    <t>91430900MA4LH1WE7N</t>
  </si>
  <si>
    <t>低风速区超长叶片生产制造技术改造</t>
  </si>
  <si>
    <t>914309000976946260</t>
  </si>
  <si>
    <t>益阳味芝元食品有限公司二期工程3#生产车间新建项目</t>
  </si>
  <si>
    <t>91430900MA4P98R77T</t>
  </si>
  <si>
    <t>钻采设备附件及配件精加工</t>
  </si>
  <si>
    <t>91430900567677370A</t>
  </si>
  <si>
    <t>年产500万件粉末冶金油缸轴套自动化生产线技术改造</t>
  </si>
  <si>
    <t>91430900MA4L484P7M</t>
  </si>
  <si>
    <t>年产25万平方米PCB线路板生产线升级改造项目</t>
  </si>
  <si>
    <t>91430900MA4PHPBQ0H</t>
  </si>
  <si>
    <t>金刚石制品生产项目</t>
  </si>
  <si>
    <t>9143090066858750XY</t>
  </si>
  <si>
    <t>PCB线路板升级改造项目</t>
  </si>
  <si>
    <t>91430900561709132N</t>
  </si>
  <si>
    <t>精密大模数齿轮加工项目</t>
  </si>
  <si>
    <t>91430900661680015X</t>
  </si>
  <si>
    <t>日产20吨蛋黄酥自动化数字生产线</t>
  </si>
  <si>
    <t>914309003294613397</t>
  </si>
  <si>
    <t>新增智能化巧克力饼干生产线项目</t>
  </si>
  <si>
    <t>91430923694015062B</t>
  </si>
  <si>
    <t>水泥包装全流程化机器人装车系统的开发与应用</t>
  </si>
  <si>
    <t>91430923MA4PF13787</t>
  </si>
  <si>
    <t>年资源化处理1000吨废硬质合金生产线建设项目</t>
  </si>
  <si>
    <t>91430923763296612H</t>
  </si>
  <si>
    <t>综合回收钨钴废料改扩建项目</t>
  </si>
  <si>
    <t>91430923584911798M</t>
  </si>
  <si>
    <t>中茶湖南安化第一茶厂有限公司改扩建项目</t>
  </si>
  <si>
    <t>914309237828899900</t>
  </si>
  <si>
    <t>金属废料和碎屑加工处理生产线建设项目</t>
  </si>
  <si>
    <t>91430923MA4LPYT820</t>
  </si>
  <si>
    <t>华晟生物能源技术改造项目</t>
  </si>
  <si>
    <t>91430923MA4PFY1R93</t>
  </si>
  <si>
    <t>安化县鑫旺沥青混凝土有限公司商品混凝土搅拌站建设项目</t>
  </si>
  <si>
    <t>914309225617437012</t>
  </si>
  <si>
    <t xml:space="preserve">湖南桃江南方水泥有限公司4000t/d熟料新型干法水泥生产线及纯低温余热发电技改项目熟料系统变更建设 </t>
  </si>
  <si>
    <t>91430922740617583L</t>
  </si>
  <si>
    <t>等量置换3700t/d新型干法水泥生产线改造项目</t>
  </si>
  <si>
    <t>91430922MA4PE0BL5B</t>
  </si>
  <si>
    <t>年处理200万平米旧模板循环利用环保科技工程项目</t>
  </si>
  <si>
    <t>914309225827895498</t>
  </si>
  <si>
    <t>槟榔内袋包装生产线建设项目</t>
  </si>
  <si>
    <t>91430922MA4L50879U</t>
  </si>
  <si>
    <t>年产20万立方米高档胶合板扩建项目</t>
  </si>
  <si>
    <t>914309225576420278</t>
  </si>
  <si>
    <t xml:space="preserve">商品混凝土搅拌站建设项目 </t>
  </si>
  <si>
    <t>914309226616941343</t>
  </si>
  <si>
    <t>无人工甲醛释放人造板综合治理项目</t>
  </si>
  <si>
    <t>91430922085421997P</t>
  </si>
  <si>
    <t>1.8MW锅炉技术改造</t>
  </si>
  <si>
    <t>91430922060130712A</t>
  </si>
  <si>
    <t>桃江县鑫龙阳光木业胶板厂标准化技术改造建设项目</t>
  </si>
  <si>
    <t>91430922675550836D</t>
  </si>
  <si>
    <t>年产100万张EO级生态环保漆板生产技术      改造项目</t>
  </si>
  <si>
    <t>91430900736773663K</t>
  </si>
  <si>
    <t>年产2万立方米竹集成材生产线整体搬迁项目</t>
  </si>
  <si>
    <t>9143092209087590XK</t>
  </si>
  <si>
    <t>年产1万台（套）200KM/H以上动车组、城市轨道交通机车交流器用制动电阻成套装置建设项目</t>
  </si>
  <si>
    <t>9143092258897565XJ</t>
  </si>
  <si>
    <t>年产25000M3细木工板生产线建设项目</t>
  </si>
  <si>
    <t>91430922792355415D</t>
  </si>
  <si>
    <t>年产60万吨矿渣粒化高炉矿渣超细粉生产线技术改造项目</t>
  </si>
  <si>
    <t>914309005954628283</t>
  </si>
  <si>
    <t>年产80万件自动化智能化产生线</t>
  </si>
  <si>
    <t>914309815530361859</t>
  </si>
  <si>
    <t>机械、技术改造项目</t>
  </si>
  <si>
    <t>91430981591049091H</t>
  </si>
  <si>
    <t>智能环保船艇生产线建设项目</t>
  </si>
  <si>
    <t>91430981576590154R</t>
  </si>
  <si>
    <t>燃煤燃烧系统技术改造项目</t>
  </si>
  <si>
    <t>914309810558243302</t>
  </si>
  <si>
    <t>运输车配套件生产线建设</t>
  </si>
  <si>
    <t>914309815975940310</t>
  </si>
  <si>
    <t>预制装配式建筑防水技术的研发与产业化</t>
  </si>
  <si>
    <t>91430981765646663R</t>
  </si>
  <si>
    <r>
      <rPr>
        <sz val="9"/>
        <color theme="1"/>
        <rFont val="宋体"/>
        <family val="3"/>
        <charset val="134"/>
      </rPr>
      <t>年产</t>
    </r>
    <r>
      <rPr>
        <sz val="9"/>
        <color indexed="8"/>
        <rFont val="宋体"/>
        <family val="3"/>
        <charset val="134"/>
      </rPr>
      <t>18000</t>
    </r>
    <r>
      <rPr>
        <sz val="9"/>
        <color indexed="8"/>
        <rFont val="宋体"/>
        <family val="3"/>
        <charset val="134"/>
      </rPr>
      <t>吨硫化磷自动化生产线及环保工程技术改造</t>
    </r>
  </si>
  <si>
    <t>914309816850480490</t>
  </si>
  <si>
    <t>年产1000台片仓生产线技术改造升级</t>
  </si>
  <si>
    <t>91430981MA4QCXAL95</t>
  </si>
  <si>
    <t>新增2000吨锂离子电池负极材料石墨</t>
  </si>
  <si>
    <t xml:space="preserve">湖南锦豪新能源科技有限公司   </t>
  </si>
  <si>
    <t>91430981344858676P</t>
  </si>
  <si>
    <r>
      <rPr>
        <sz val="9"/>
        <color theme="1"/>
        <rFont val="宋体"/>
        <family val="3"/>
        <charset val="134"/>
      </rPr>
      <t>年产</t>
    </r>
    <r>
      <rPr>
        <sz val="9"/>
        <color indexed="8"/>
        <rFont val="宋体"/>
        <family val="3"/>
        <charset val="134"/>
      </rPr>
      <t>5000</t>
    </r>
    <r>
      <rPr>
        <sz val="9"/>
        <color indexed="8"/>
        <rFont val="宋体"/>
        <family val="3"/>
        <charset val="134"/>
      </rPr>
      <t>台套</t>
    </r>
    <r>
      <rPr>
        <sz val="9"/>
        <color indexed="8"/>
        <rFont val="宋体"/>
        <family val="3"/>
        <charset val="134"/>
      </rPr>
      <t>SMC</t>
    </r>
    <r>
      <rPr>
        <sz val="9"/>
        <color indexed="8"/>
        <rFont val="宋体"/>
        <family val="3"/>
        <charset val="134"/>
      </rPr>
      <t>复合材料模压生产线技术改造</t>
    </r>
  </si>
  <si>
    <t>91430981MA4Q94HM6Q</t>
  </si>
  <si>
    <r>
      <rPr>
        <sz val="9"/>
        <color theme="1"/>
        <rFont val="宋体"/>
        <family val="3"/>
        <charset val="134"/>
      </rPr>
      <t>年产</t>
    </r>
    <r>
      <rPr>
        <sz val="9"/>
        <color indexed="8"/>
        <rFont val="宋体"/>
        <family val="3"/>
        <charset val="134"/>
      </rPr>
      <t>5000</t>
    </r>
    <r>
      <rPr>
        <sz val="9"/>
        <color indexed="8"/>
        <rFont val="宋体"/>
        <family val="3"/>
        <charset val="134"/>
      </rPr>
      <t>万个电感变压器生产线升级改造工程</t>
    </r>
  </si>
  <si>
    <t>91430981689538213K</t>
  </si>
  <si>
    <r>
      <rPr>
        <sz val="9"/>
        <color theme="1"/>
        <rFont val="宋体"/>
        <family val="3"/>
        <charset val="134"/>
      </rPr>
      <t>年产</t>
    </r>
    <r>
      <rPr>
        <sz val="9"/>
        <color indexed="8"/>
        <rFont val="宋体"/>
        <family val="3"/>
        <charset val="134"/>
      </rPr>
      <t>1500</t>
    </r>
    <r>
      <rPr>
        <sz val="9"/>
        <color indexed="8"/>
        <rFont val="宋体"/>
        <family val="3"/>
        <charset val="134"/>
      </rPr>
      <t>台三一重工摊铺机台车架生产线升级改造工程</t>
    </r>
  </si>
  <si>
    <t>克明面业股份有限公司</t>
  </si>
  <si>
    <t>91430900617162624T</t>
  </si>
  <si>
    <t>南县克明食品产业园挂面车间升级改造项目</t>
  </si>
  <si>
    <t>91430921MA4R0CBE69</t>
  </si>
  <si>
    <t>SMT贴片组装生产线智能化改造项目</t>
  </si>
  <si>
    <t>91430921MA4PJC441X</t>
  </si>
  <si>
    <t>管桩生产线扩建及自动化改造项目</t>
  </si>
  <si>
    <t>91430921066370354Q</t>
  </si>
  <si>
    <t>增强纤维合成树脂瓦技术应用及生产装备改造项目</t>
  </si>
  <si>
    <t>91430921MA4Q93NNX9</t>
  </si>
  <si>
    <t>弘祥硫化鞋生产线建设及环保工程改造项目</t>
  </si>
  <si>
    <t>914310026735654000</t>
  </si>
  <si>
    <t>废弃石灰石资源综合利用项目</t>
  </si>
  <si>
    <t>91431002670754629c</t>
  </si>
  <si>
    <t>尾砂填充系统</t>
  </si>
  <si>
    <t>91431000187960924M</t>
  </si>
  <si>
    <r>
      <rPr>
        <sz val="9"/>
        <color theme="1"/>
        <rFont val="宋体"/>
        <family val="3"/>
        <charset val="134"/>
      </rPr>
      <t>年产</t>
    </r>
    <r>
      <rPr>
        <sz val="9"/>
        <color theme="1"/>
        <rFont val="宋体"/>
        <family val="3"/>
        <charset val="134"/>
      </rPr>
      <t>18000</t>
    </r>
    <r>
      <rPr>
        <sz val="9"/>
        <color theme="1"/>
        <rFont val="宋体"/>
        <family val="3"/>
        <charset val="134"/>
      </rPr>
      <t>胶状乳化炸药生产线并线技术改造项目</t>
    </r>
  </si>
  <si>
    <t>914310007178615000</t>
  </si>
  <si>
    <r>
      <rPr>
        <sz val="9"/>
        <color theme="1"/>
        <rFont val="宋体"/>
        <family val="3"/>
        <charset val="134"/>
      </rPr>
      <t>#1、</t>
    </r>
    <r>
      <rPr>
        <sz val="9"/>
        <color theme="1"/>
        <rFont val="宋体"/>
        <family val="3"/>
        <charset val="134"/>
      </rPr>
      <t>2</t>
    </r>
    <r>
      <rPr>
        <sz val="9"/>
        <color theme="1"/>
        <rFont val="宋体"/>
        <family val="3"/>
        <charset val="134"/>
      </rPr>
      <t>汽轮机全通流改造项目</t>
    </r>
  </si>
  <si>
    <t>9143100379473497XP</t>
  </si>
  <si>
    <r>
      <rPr>
        <sz val="9"/>
        <color theme="1"/>
        <rFont val="宋体"/>
        <family val="3"/>
        <charset val="134"/>
      </rPr>
      <t>郴州</t>
    </r>
    <r>
      <rPr>
        <sz val="9"/>
        <color theme="1"/>
        <rFont val="宋体"/>
        <family val="3"/>
        <charset val="134"/>
      </rPr>
      <t>市</t>
    </r>
  </si>
  <si>
    <t>郴州苏仙区玉皇庙铅锌矿业有限公司绿色矿山建设项目</t>
  </si>
  <si>
    <t>914310035889735000</t>
  </si>
  <si>
    <t>金丰选厂环保节能减排及厂房技改项目</t>
  </si>
  <si>
    <t>91431000MA4L36RQ00</t>
  </si>
  <si>
    <t>东江清水食品加工产能升级</t>
  </si>
  <si>
    <t>91431000760708036L</t>
  </si>
  <si>
    <t>旋窑一线技改项目</t>
  </si>
  <si>
    <t>914310001877613000</t>
  </si>
  <si>
    <t>大米烘干过程降低爆腰率与余温循环技术研究与应用项目</t>
  </si>
  <si>
    <t>湖南格瑞普新能源有限公司</t>
  </si>
  <si>
    <t>914310005722309000</t>
  </si>
  <si>
    <t>宽温高功率镍氢电池产业化项目</t>
  </si>
  <si>
    <t>914310005659420000</t>
  </si>
  <si>
    <t>一次性医用口罩及民用口罩生产线建设项目</t>
  </si>
  <si>
    <t>91431000MA4PDFP08T</t>
  </si>
  <si>
    <r>
      <rPr>
        <sz val="9"/>
        <color theme="1"/>
        <rFont val="宋体"/>
        <family val="3"/>
        <charset val="134"/>
      </rPr>
      <t>6万吨</t>
    </r>
    <r>
      <rPr>
        <sz val="9"/>
        <color theme="1"/>
        <rFont val="宋体"/>
        <family val="3"/>
        <charset val="134"/>
      </rPr>
      <t>/a</t>
    </r>
    <r>
      <rPr>
        <sz val="9"/>
        <color theme="1"/>
        <rFont val="宋体"/>
        <family val="3"/>
        <charset val="134"/>
      </rPr>
      <t>含金钽铌锡等稀贵金属冶炼废料资源化项目</t>
    </r>
  </si>
  <si>
    <t>湖南炬神电子有限公司</t>
  </si>
  <si>
    <t>91431000582776588X</t>
  </si>
  <si>
    <r>
      <rPr>
        <sz val="9"/>
        <color theme="1"/>
        <rFont val="宋体"/>
        <family val="3"/>
        <charset val="134"/>
      </rPr>
      <t>年产</t>
    </r>
    <r>
      <rPr>
        <sz val="9"/>
        <color theme="1"/>
        <rFont val="宋体"/>
        <family val="3"/>
        <charset val="134"/>
      </rPr>
      <t>400</t>
    </r>
    <r>
      <rPr>
        <sz val="9"/>
        <color theme="1"/>
        <rFont val="宋体"/>
        <family val="3"/>
        <charset val="134"/>
      </rPr>
      <t>万台移动电源自动化智能生产线建设</t>
    </r>
  </si>
  <si>
    <t>91431000743163222U</t>
  </si>
  <si>
    <t>全厂废水综合利用改造</t>
  </si>
  <si>
    <t>91431000717002986G</t>
  </si>
  <si>
    <t>新增一条3.6万听/小时易拉罐（苏打水）生产项目</t>
  </si>
  <si>
    <t>91431081732883240B</t>
  </si>
  <si>
    <t>1#、2#熟料线窑尾烟气脱硫改造</t>
  </si>
  <si>
    <t>914310813384506667</t>
  </si>
  <si>
    <t>湖南长宏新能源材料综合技改项目</t>
  </si>
  <si>
    <t>91431000MA4L76Q03R</t>
  </si>
  <si>
    <t>郴州旗滨350吨/天太阳能光伏背板深加工项目</t>
  </si>
  <si>
    <t>914310810705621567</t>
  </si>
  <si>
    <t>浮选技改工程项目</t>
  </si>
  <si>
    <t>91431002550701338D</t>
  </si>
  <si>
    <r>
      <rPr>
        <sz val="9"/>
        <rFont val="宋体"/>
        <family val="3"/>
        <charset val="134"/>
      </rPr>
      <t>年产1万吨新型高端环保涂料产业化项目</t>
    </r>
    <r>
      <rPr>
        <sz val="9"/>
        <color indexed="10"/>
        <rFont val="宋体"/>
        <family val="3"/>
        <charset val="134"/>
      </rPr>
      <t>（调整）</t>
    </r>
  </si>
  <si>
    <t>91431021338462026A</t>
  </si>
  <si>
    <t>新型建筑环保水性涂料生产建设项目</t>
  </si>
  <si>
    <t>91431000727966527B</t>
  </si>
  <si>
    <t>湖南省嘉禾县南岭水泥有限公司改扩建项目一期工程</t>
  </si>
  <si>
    <t>914310245849207669</t>
  </si>
  <si>
    <t>嘉禾县中毅达铸造有限公司工程扩建项目一期工程</t>
  </si>
  <si>
    <t>91431024MA4Q2PAW2B</t>
  </si>
  <si>
    <t>湖南省百俊达电子科技有限公司年产电源适配器8000万个项目一期工程</t>
  </si>
  <si>
    <t>914310245659244540</t>
  </si>
  <si>
    <t>嘉禾县雄达铸业有限公司改扩建项目</t>
  </si>
  <si>
    <t>91431024MA4QAF2N42</t>
  </si>
  <si>
    <t>嘉禾标典科技有限公司无纺布制品及医疗卫生用品加工项目一期工程</t>
  </si>
  <si>
    <t>914310257406217509</t>
  </si>
  <si>
    <t>区域整合矿山提质改造工程</t>
  </si>
  <si>
    <t>91431025090876072L</t>
  </si>
  <si>
    <t>铁砂坪金属矿30万t/a采矿技术和安全设施改造工程项目</t>
  </si>
  <si>
    <t>914303000558097128</t>
  </si>
  <si>
    <t>风力发电塔架扩建项目</t>
  </si>
  <si>
    <t>91431025561710694B</t>
  </si>
  <si>
    <t>综合利用莹石选矿粉末生产新型墙体材料技术改造项目</t>
  </si>
  <si>
    <t>91431025570272948F</t>
  </si>
  <si>
    <t>隧道窑窑炉改造项目</t>
  </si>
  <si>
    <t>91431025MA4LXJOPX2</t>
  </si>
  <si>
    <t>动力型锂离子电池提升项目</t>
  </si>
  <si>
    <t>91431025707410433E</t>
  </si>
  <si>
    <t>舜华鸭业公司充氮酱板鸭生产线技改项目</t>
  </si>
  <si>
    <t>91431025567685725R</t>
  </si>
  <si>
    <t>南方矿业井下技术改造工程项目</t>
  </si>
  <si>
    <t>91431000574333760R</t>
  </si>
  <si>
    <t>风电场运营技术服务改造项目</t>
  </si>
  <si>
    <t>91431023344735852T</t>
  </si>
  <si>
    <t>稀贵金属废料循环利用整合升级改造工程</t>
  </si>
  <si>
    <t>91431023687419931X</t>
  </si>
  <si>
    <t>含锡废渣资源综合利用项目</t>
  </si>
  <si>
    <t>914310237767645000</t>
  </si>
  <si>
    <r>
      <rPr>
        <sz val="9"/>
        <color theme="1"/>
        <rFont val="宋体"/>
        <family val="3"/>
        <charset val="134"/>
      </rPr>
      <t>2</t>
    </r>
    <r>
      <rPr>
        <sz val="9"/>
        <color rgb="FF000000"/>
        <rFont val="宋体"/>
        <family val="3"/>
        <charset val="134"/>
      </rPr>
      <t>万吨/年铅铋合金电解及综合利用改扩建</t>
    </r>
  </si>
  <si>
    <t>91431022796882810R</t>
  </si>
  <si>
    <t>尾矿再选（洗矿泥）技术改造项目</t>
  </si>
  <si>
    <t>91431022794711882T</t>
  </si>
  <si>
    <t>湖南天沅化工有限责任公司年产6万吨合成氨提质升级项目</t>
  </si>
  <si>
    <t>9143102207499225X0</t>
  </si>
  <si>
    <t>产2500万套手机摄像头生产线技术改造项目</t>
  </si>
  <si>
    <t>91431022780888441D</t>
  </si>
  <si>
    <t>裕新多金属矿床技术改造工程</t>
  </si>
  <si>
    <t>914310220558196110</t>
  </si>
  <si>
    <t>高频变压器生产工艺设备升级转型</t>
  </si>
  <si>
    <t>91431022068246381w</t>
  </si>
  <si>
    <t>口罩、采血管、留置针生产线及研发中心技改项目</t>
  </si>
  <si>
    <t>914310227225972167</t>
  </si>
  <si>
    <t>4000T/D生产线石灰石预均化堆场技改项目</t>
  </si>
  <si>
    <t>914310266985786206</t>
  </si>
  <si>
    <t>汝城县对面排铜钼矿1200吨/天选矿工程</t>
  </si>
  <si>
    <t>91431028MA4PDG1P2W</t>
  </si>
  <si>
    <t>涂装线及自动焊接等改造项目</t>
  </si>
  <si>
    <t>91431028MA4Q36NB74</t>
  </si>
  <si>
    <t>蓝牙智能耳机升级改造 项目</t>
  </si>
  <si>
    <t>914310285507374453</t>
  </si>
  <si>
    <t>篦冷机改造项目</t>
  </si>
  <si>
    <t>914310280944699419</t>
  </si>
  <si>
    <t>湘众药业二期厂房建设项目</t>
  </si>
  <si>
    <t>91431100584916492Y</t>
  </si>
  <si>
    <t>天然辛香料生产线清洁生产改造项目</t>
  </si>
  <si>
    <t>91431103768038727M</t>
  </si>
  <si>
    <t>乌苏啤酒生产技术改造</t>
  </si>
  <si>
    <t>91431100595480719K</t>
  </si>
  <si>
    <t>永州市东平建材有限公司新型建材生产线建设项目</t>
  </si>
  <si>
    <t>91431100MA4L108F2N</t>
  </si>
  <si>
    <t>工程机械制造加工技术改造项目</t>
  </si>
  <si>
    <t>91431100MA4M4Q6992</t>
  </si>
  <si>
    <t>永州中塑新型包装材料生产项目</t>
  </si>
  <si>
    <t>91431121MA4Q069CX8</t>
  </si>
  <si>
    <t>祁阳县亿达新型建材有限公司年产300万吨砂石骨料改扩建项目</t>
  </si>
  <si>
    <t>2020.07.28</t>
  </si>
  <si>
    <t>91431100561723591P</t>
  </si>
  <si>
    <t>智能家电电机技改与扩能项目</t>
  </si>
  <si>
    <t>湖南新金浩茶油股份有限公司</t>
  </si>
  <si>
    <t>914311000791509590</t>
  </si>
  <si>
    <t>4000瓶/时油瓶生产线建设</t>
  </si>
  <si>
    <t>2020.08.31</t>
  </si>
  <si>
    <t>91431121MA4PERFH1U</t>
  </si>
  <si>
    <t>年产1000万吨砂石骨料第二期建设项目</t>
  </si>
  <si>
    <t>91431124MA4L4MNP6J</t>
  </si>
  <si>
    <t>年产200万件智能化服装生产线技改项目</t>
  </si>
  <si>
    <t>91431124696204983P</t>
  </si>
  <si>
    <t>新建次磷酸铝生产线及配套改造建设项目</t>
  </si>
  <si>
    <t>91431124MA4Q6PU34C</t>
  </si>
  <si>
    <t>年产500万双休闲鞋面生产线项目</t>
  </si>
  <si>
    <t>91431124MA4Q7G4642</t>
  </si>
  <si>
    <t>锂离子电池一期生产项目</t>
  </si>
  <si>
    <t>914311240908657522</t>
  </si>
  <si>
    <t>生产线扩能改造项目</t>
  </si>
  <si>
    <t>91431129565934214M</t>
  </si>
  <si>
    <t>年产100万吨建筑骨料项目</t>
  </si>
  <si>
    <t>2018年1月3日</t>
  </si>
  <si>
    <t>江华明意湖智能科技有限公司</t>
  </si>
  <si>
    <t>91431129MA4LKAPL0F</t>
  </si>
  <si>
    <t>年产8730万片触摸屏钢化玻璃膜、1亿片触摸屏保护玻璃项目</t>
  </si>
  <si>
    <t>2019年12月1日</t>
  </si>
  <si>
    <t>91431129MA4P8LRG0H</t>
  </si>
  <si>
    <t>电机生产线技术改造项目</t>
  </si>
  <si>
    <t>91431129MA4Q7DNJ34</t>
  </si>
  <si>
    <t>年产2600万台微型电机生产线建设项目</t>
  </si>
  <si>
    <t>91431129MA4Q76GN2G</t>
  </si>
  <si>
    <t>家用电器电机及配套生产线技术改造项目</t>
  </si>
  <si>
    <t>91431129MA4PRF638G</t>
  </si>
  <si>
    <t>隔膜涂覆锂离子电池生产线技术改造项目</t>
  </si>
  <si>
    <t>湖南威斯特机电科技有限公司</t>
  </si>
  <si>
    <t>91431129MA4L69RH1Y</t>
  </si>
  <si>
    <t>微型电机、电动气泵生产线技改项目</t>
  </si>
  <si>
    <t>91431129MA4P8JQ59X</t>
  </si>
  <si>
    <t>高端智能手机变压器自动化生产线技术改造项目</t>
  </si>
  <si>
    <t>914311280854116929</t>
  </si>
  <si>
    <t>亚克力聚合物无基材研发及产业化建设项目</t>
  </si>
  <si>
    <t>蓝山县金山川粉末冶金有限公司</t>
  </si>
  <si>
    <t>91431127740605718D</t>
  </si>
  <si>
    <t>蓝山县</t>
  </si>
  <si>
    <t>蓝山县金山川粉末冶金有限公司一、二号厂房、综合大楼建设项目</t>
  </si>
  <si>
    <t>91431200578606682M</t>
  </si>
  <si>
    <t>年产20万套新型电力杆塔生产线技术改造项目</t>
  </si>
  <si>
    <t>91431200183808108W</t>
  </si>
  <si>
    <t>盐酸青藤碱原料药生产线技改项目</t>
  </si>
  <si>
    <t>91431200MA4PC90U2Q</t>
  </si>
  <si>
    <t>PE环保节能新材料给水管生产线技术改造项目</t>
  </si>
  <si>
    <t>91431200MA4PUTMN8C</t>
  </si>
  <si>
    <t>LED灯珠自动化插件技术改造项目</t>
  </si>
  <si>
    <t>9143120033842568XD</t>
  </si>
  <si>
    <t>日产20万只口罩、1000套防护服生产线技术改造项目</t>
  </si>
  <si>
    <t>914312220726330269</t>
  </si>
  <si>
    <t>电感电子零组件加工生产线技术改造项目</t>
  </si>
  <si>
    <t>湖南齐力新电子科技有限公司</t>
  </si>
  <si>
    <t>91431200MA4LHW5K9T</t>
  </si>
  <si>
    <t>MHCC一体成型生产设备改造项目</t>
  </si>
  <si>
    <t>914312226918191969</t>
  </si>
  <si>
    <t>电解锌氨法生产线技术改造项目</t>
  </si>
  <si>
    <t>914312816616696255</t>
  </si>
  <si>
    <t>12500kva高碳铬铁矿热炉改造升级</t>
  </si>
  <si>
    <t>91431281588994105M</t>
  </si>
  <si>
    <t>新建实验楼及预拌生产线设备更新改造</t>
  </si>
  <si>
    <t>9143122979239908XH</t>
  </si>
  <si>
    <t>靖州县工业集中区物流建设项目</t>
  </si>
  <si>
    <t>2018年9月20日</t>
  </si>
  <si>
    <t>91431226663959888P</t>
  </si>
  <si>
    <t>50立方/日废水再利用建设项目</t>
  </si>
  <si>
    <t>91431200682823724J</t>
  </si>
  <si>
    <t>无机盐电解单元节能环保技改项目</t>
  </si>
  <si>
    <t>914312006780114677</t>
  </si>
  <si>
    <t>年产100吨光引发剂高纯137技改项目</t>
  </si>
  <si>
    <t>91431200098825552M</t>
  </si>
  <si>
    <t>年产800吨生物缓冲剂技改项目</t>
  </si>
  <si>
    <t>怀化炯诚新材料科技有限公司</t>
  </si>
  <si>
    <t>914312003293625252</t>
  </si>
  <si>
    <t>年产5000吨电池级硫酸钴、1000吨电池级碳酸锂和5000吨碱式碳酸镍项目</t>
  </si>
  <si>
    <t>91431200189000281U</t>
  </si>
  <si>
    <t>含汞废气处理技术改造项目</t>
  </si>
  <si>
    <t>91431200779048381C</t>
  </si>
  <si>
    <t>铁路公路桥梁隧道施工专用机械装备技术改造</t>
  </si>
  <si>
    <t>91431221561741749A</t>
  </si>
  <si>
    <t>铁路公路仰拱施工专用机械技术改造</t>
  </si>
  <si>
    <t>914312215932688000</t>
  </si>
  <si>
    <t>建设年产200万吨节能保温建筑材料生产线技改</t>
  </si>
  <si>
    <t>914312006962270000</t>
  </si>
  <si>
    <t>汽零飞轮、齿圈生产线技术升级改造</t>
  </si>
  <si>
    <t>2020.年11月30日</t>
  </si>
  <si>
    <t>91431221691831400M</t>
  </si>
  <si>
    <t>年产6万吨合金钢丸生产线项目</t>
  </si>
  <si>
    <t>91431221588970250P</t>
  </si>
  <si>
    <t>标准化厂房二期项目</t>
  </si>
  <si>
    <t>2020年.11月30日</t>
  </si>
  <si>
    <t>91431228MA4PNC4783</t>
  </si>
  <si>
    <t>高性能5G天线研发生产建设项目</t>
  </si>
  <si>
    <t>914313006616628370</t>
  </si>
  <si>
    <t>扩建年处理50万吨再生资源集散加工市场项目</t>
  </si>
  <si>
    <t>91431302MA4PG53QXE</t>
  </si>
  <si>
    <t>年产50万吨镀锌带钢及镀锌管材第一期生产线项目</t>
  </si>
  <si>
    <t>91431300790329694Q</t>
  </si>
  <si>
    <t>绿色环保技术改造工程</t>
  </si>
  <si>
    <t>91431300051687033K</t>
  </si>
  <si>
    <t>年产20万立方米蒸压加气混凝土砌块生产线技术改造项目</t>
  </si>
  <si>
    <t>91431302MA4PUK7N8C</t>
  </si>
  <si>
    <t>关于系统节能门窗幕墙加工及配套产品研发基地项目</t>
  </si>
  <si>
    <t>91431300597567658B</t>
  </si>
  <si>
    <t>饲料生产线技术改造项目</t>
  </si>
  <si>
    <t>91431302MA4LMU6T0M</t>
  </si>
  <si>
    <t>高端防静电材料生产线技改项目</t>
  </si>
  <si>
    <t>91431300727984987Q</t>
  </si>
  <si>
    <t>年产8000吨环保型耐火材料生产线改造项目</t>
  </si>
  <si>
    <t>914313007558240089</t>
  </si>
  <si>
    <t>真空搅拌吸铸技术制备大型复杂铝基复合材料轴装制动盘研发及产业化项目</t>
  </si>
  <si>
    <t>91431300616779091P</t>
  </si>
  <si>
    <t>年产80万台汽车空调压缩机生产线搬迁改造项目</t>
  </si>
  <si>
    <t>914313005910489960</t>
  </si>
  <si>
    <t>三一产业零部件加工配套项目</t>
  </si>
  <si>
    <t>914313007767566228</t>
  </si>
  <si>
    <t>中兴公司下料车间扩建</t>
  </si>
  <si>
    <t>91431300MA4QF54D5C</t>
  </si>
  <si>
    <t>6万吨高端板材激光落料生产线建设项目</t>
  </si>
  <si>
    <t>91431300MA4Q93LM9Y</t>
  </si>
  <si>
    <t>年产4万件液压缸筒组件自动化生产线建设项目</t>
  </si>
  <si>
    <t>91431300090468458G</t>
  </si>
  <si>
    <t>新型高效饲料生产线技术改造项目</t>
  </si>
  <si>
    <t>9143130070744553X8</t>
  </si>
  <si>
    <t>年产3万支合金耐磨管件生产线改造项目</t>
  </si>
  <si>
    <t>914313007347833237</t>
  </si>
  <si>
    <t>双金属钢基复合材料生产线技术改造项目</t>
  </si>
  <si>
    <t>91431300MA4PB61Q23</t>
  </si>
  <si>
    <t>高温窑炉技术改造项目</t>
  </si>
  <si>
    <t>9143130069180738XX</t>
  </si>
  <si>
    <t>年产1000万套5G通信电源用高性能宽温低损耗锰锌铁氧体磁芯的研发及产业化项目</t>
  </si>
  <si>
    <t>914313006962375907</t>
  </si>
  <si>
    <t>年产3000台中医定向药透治疗仪生产线项目</t>
  </si>
  <si>
    <t>91431300MA4QCMDY4A</t>
  </si>
  <si>
    <t>年产2万件泵车油缸活塞杆生产线建设项目</t>
  </si>
  <si>
    <t>91431300MA4LK7A99R</t>
  </si>
  <si>
    <t>MS密封胶生产线建设项目</t>
  </si>
  <si>
    <t>91431300MA4LFJWOOB</t>
  </si>
  <si>
    <t>自动高压无气喷漆生产线扩建项目</t>
  </si>
  <si>
    <t>914313000622466390</t>
  </si>
  <si>
    <t>节能幕墙门窗生产基地建设项目</t>
  </si>
  <si>
    <t>91430000717884624P</t>
  </si>
  <si>
    <t>汽车板生产线技术改造项目</t>
  </si>
  <si>
    <t>91431300MA4LLEKL56</t>
  </si>
  <si>
    <t>年产1万套泵车用输送缸生产线自动化改造项目</t>
  </si>
  <si>
    <t>91431300MA4PKK5X2T</t>
  </si>
  <si>
    <t>高性能油缸及配套零部件自动化加工生产线改造项目</t>
  </si>
  <si>
    <t>91431300782897333D</t>
  </si>
  <si>
    <t>年产1000吨高性能软磁磁芯项目</t>
  </si>
  <si>
    <t>91431300738989847B</t>
  </si>
  <si>
    <t>普通车床数控化改造、热处理炉节能改造、自动清洗改造清洁生产项目</t>
  </si>
  <si>
    <t>91431300770056238X</t>
  </si>
  <si>
    <t>压路机与平地机生产线建设项目</t>
  </si>
  <si>
    <t>91431382748357472X</t>
  </si>
  <si>
    <t>热电联供电站项目</t>
  </si>
  <si>
    <t>2020年3月30日</t>
  </si>
  <si>
    <t>91431382792362180G</t>
  </si>
  <si>
    <t>涟源市罗家坪采石有限责任公司扩建项目</t>
  </si>
  <si>
    <t>2019年12月16日</t>
  </si>
  <si>
    <t>91431382MA4PUEAA4C</t>
  </si>
  <si>
    <t>机械设备制造及金属焊接件涂装</t>
  </si>
  <si>
    <t>91431382MA4QKRUE6B</t>
  </si>
  <si>
    <t>七星街镇杨岭山采石场扩建项目</t>
  </si>
  <si>
    <t>2019年10月31日</t>
  </si>
  <si>
    <t>涟源市齐兴石业有限公司</t>
  </si>
  <si>
    <t>91431382MA4Q817E3X</t>
  </si>
  <si>
    <t>涟源市齐兴石业有限公司扩建项目</t>
  </si>
  <si>
    <t>2019年12月10日</t>
  </si>
  <si>
    <t>914313826685942753</t>
  </si>
  <si>
    <t>#1#2机组DCS等控制系统升级改造</t>
  </si>
  <si>
    <t>2020年6月19日</t>
  </si>
  <si>
    <t>91431382707451999T</t>
  </si>
  <si>
    <t>农网改造升级工程（二期）</t>
  </si>
  <si>
    <t>914313820622108632</t>
  </si>
  <si>
    <t>弹药生产能力提升改造项目</t>
  </si>
  <si>
    <t>三一汽车制造有限公司涟源分公司</t>
  </si>
  <si>
    <t>91431382MA4LUL370Q</t>
  </si>
  <si>
    <t>涂装线建设</t>
  </si>
  <si>
    <t>914313820622021266</t>
  </si>
  <si>
    <t>商品混凝土搅拌站建设项目</t>
  </si>
  <si>
    <t>2020年8月30日</t>
  </si>
  <si>
    <t>914313820682476672</t>
  </si>
  <si>
    <t>混凝土搅拌站环保综合治理</t>
  </si>
  <si>
    <t>91431382MA4QB3HW64</t>
  </si>
  <si>
    <t>涟源市雷鸣采石有限公司扩建项目</t>
  </si>
  <si>
    <t>91431382MA4QFFUD89</t>
  </si>
  <si>
    <t>年产80万吨建筑石料用灰岩</t>
  </si>
  <si>
    <t>2020年11月30日</t>
  </si>
  <si>
    <t>91431382785352080K</t>
  </si>
  <si>
    <t>年产5万根水泥电杆建设项目</t>
  </si>
  <si>
    <t>2020年6月30日</t>
  </si>
  <si>
    <t>91431382MA4Q5AK771</t>
  </si>
  <si>
    <t>年产60万吨碎石加工生产线项目</t>
  </si>
  <si>
    <t>91431382MA4Q64NN6T</t>
  </si>
  <si>
    <t>年产100万吨碎石开采加工项目</t>
  </si>
  <si>
    <t>娄底市新平头石煤业有限公司头石煤矿</t>
  </si>
  <si>
    <t>91430000MA4QUJ9Y9M</t>
  </si>
  <si>
    <t>采场边坡安全改造项目</t>
  </si>
  <si>
    <t>91431381187523361L</t>
  </si>
  <si>
    <t>749.41</t>
  </si>
  <si>
    <t>261.73</t>
  </si>
  <si>
    <t>990.49</t>
  </si>
  <si>
    <t>645.76</t>
  </si>
  <si>
    <t>年新增11000吨超细二氧化硅气凝胶系列产品技改项目</t>
  </si>
  <si>
    <t>914313817580165918</t>
  </si>
  <si>
    <t>年产80000吨高级硅砖生产线二期</t>
  </si>
  <si>
    <t>2018年5月1日</t>
  </si>
  <si>
    <t>91431381682804881c</t>
  </si>
  <si>
    <t>合金钢冶炼感应电炉用后炉衬耐火材料资源化综合利用示范线</t>
  </si>
  <si>
    <t>2020年8月1日</t>
  </si>
  <si>
    <t>914313811875241108</t>
  </si>
  <si>
    <t>南矿尾矿零排放工程</t>
  </si>
  <si>
    <t>2020年5月28日</t>
  </si>
  <si>
    <t>91431322770052069P</t>
  </si>
  <si>
    <t>湖南海螺一期窑尾及二期窑头、窑尾三个高效静电除尘器改高效袋式除尘器环保技改项目</t>
  </si>
  <si>
    <t>91431322559526804Y</t>
  </si>
  <si>
    <t>高敏感度传感器陶瓷件的研发及产业化</t>
  </si>
  <si>
    <t>91431322553012298U</t>
  </si>
  <si>
    <t>/</t>
  </si>
  <si>
    <t>塑料基废弃物绿色资源化再生循环利用项目（建设一期）</t>
  </si>
  <si>
    <t>91431322MA4QEMEC1F</t>
  </si>
  <si>
    <t>年产2000万只电阻系列产品生产线项目</t>
  </si>
  <si>
    <t>91431322MA4QPM9R29</t>
  </si>
  <si>
    <t>年产肠衣半成品60万把、肝素钠粗品2800千克生产线项目</t>
  </si>
  <si>
    <t>914300007558057000</t>
  </si>
  <si>
    <t>新化县韩家山煤矿2019年安全改造项目</t>
  </si>
  <si>
    <t>91430000MA4L1NEK4G</t>
  </si>
  <si>
    <t>祥星煤矿运输系统智能化改造</t>
  </si>
  <si>
    <t>91431322187736519P</t>
  </si>
  <si>
    <t>混合集成电路用陶瓷黑色基片关键技术及产业化项目</t>
  </si>
  <si>
    <t>9143132257228940U</t>
  </si>
  <si>
    <t>年产20万台智能控温桌改扩建项目</t>
  </si>
  <si>
    <t>2020年6月17</t>
  </si>
  <si>
    <t>91431322MA4PE54J8C</t>
  </si>
  <si>
    <t>湖南恒屹新材料有限公司年产3000吨高性能改性聚苯醚复合材料颗粒项目</t>
  </si>
  <si>
    <t>91431322053863133A</t>
  </si>
  <si>
    <t>细晶高密度陶瓷关键技术的研究及产业化项目</t>
  </si>
  <si>
    <t>91431321687418250G</t>
  </si>
  <si>
    <t>年产5000吨农机配件制造生产线项目</t>
  </si>
  <si>
    <t>2020年5月30日</t>
  </si>
  <si>
    <t>914313210558479548</t>
  </si>
  <si>
    <t>年产2.5万立方米竹胶板技改项目</t>
  </si>
  <si>
    <t>2019年1月30日</t>
  </si>
  <si>
    <t xml:space="preserve">湖南威嘉生物科技有限公司 </t>
  </si>
  <si>
    <t>91431321559525668G</t>
  </si>
  <si>
    <t>青蒿素加工扩产技术改造项目</t>
  </si>
  <si>
    <t>2018年12月28日</t>
  </si>
  <si>
    <t>91430800094461245E</t>
  </si>
  <si>
    <t>年产1.5万吨“药食同源”特色保健食品建设项目</t>
  </si>
  <si>
    <t>914308021869246145</t>
  </si>
  <si>
    <t>年产21万件制动器配件自动化生产线</t>
  </si>
  <si>
    <t>91430800344760329N</t>
  </si>
  <si>
    <t>张家界新型墙体产业园项目</t>
  </si>
  <si>
    <t>酒鬼酒股份有限公司（含酒鬼酒供销有限责任公司，税号91433100707481397F）</t>
  </si>
  <si>
    <t>91433100183806380W</t>
  </si>
  <si>
    <t>馥郁香型白酒生产智能化技术综合改造项目</t>
  </si>
  <si>
    <t>91433101MA4QN3087B</t>
  </si>
  <si>
    <t>锂电池技术改造项目</t>
  </si>
  <si>
    <t>2020年4月1</t>
  </si>
  <si>
    <t>91433101MA4LUBEX6K</t>
  </si>
  <si>
    <t>日产1.8kk芯片研发及耗材吸嘴生产线技术改造项目</t>
  </si>
  <si>
    <t>2018年12月31</t>
  </si>
  <si>
    <t>91433100MA4PEAUP6L</t>
  </si>
  <si>
    <t>LED光电产品生产线节能智能化技术改造项目</t>
  </si>
  <si>
    <t>2018年12月28</t>
  </si>
  <si>
    <t>91433100599403286E</t>
  </si>
  <si>
    <t>水刺无纺布技术改造项目</t>
  </si>
  <si>
    <t>2018年12月18</t>
  </si>
  <si>
    <t>91433101MA4QCC7C91</t>
  </si>
  <si>
    <t>LED精密配件技术改造项目</t>
  </si>
  <si>
    <t>2020年12月25</t>
  </si>
  <si>
    <t>91433122727969656G</t>
  </si>
  <si>
    <t>4万吨湿法电解锌生产系统技术改造升级项目</t>
  </si>
  <si>
    <t>长沙市</t>
    <phoneticPr fontId="18" type="noConversion"/>
  </si>
  <si>
    <t>市本级及所辖区</t>
    <phoneticPr fontId="18" type="noConversion"/>
  </si>
  <si>
    <t>浏阳市</t>
    <phoneticPr fontId="18" type="noConversion"/>
  </si>
  <si>
    <t>宁乡市</t>
    <phoneticPr fontId="18" type="noConversion"/>
  </si>
  <si>
    <t>株洲市</t>
    <phoneticPr fontId="18" type="noConversion"/>
  </si>
  <si>
    <t>攸县</t>
    <phoneticPr fontId="18" type="noConversion"/>
  </si>
  <si>
    <t>醴陵市</t>
    <phoneticPr fontId="18" type="noConversion"/>
  </si>
  <si>
    <t>茶陵县</t>
    <phoneticPr fontId="18" type="noConversion"/>
  </si>
  <si>
    <t>炎陵县</t>
    <phoneticPr fontId="18" type="noConversion"/>
  </si>
  <si>
    <t>湘潭市</t>
    <phoneticPr fontId="18" type="noConversion"/>
  </si>
  <si>
    <t>湘潭县</t>
    <phoneticPr fontId="18" type="noConversion"/>
  </si>
  <si>
    <t>湘乡市</t>
    <phoneticPr fontId="18" type="noConversion"/>
  </si>
  <si>
    <t>韶山市</t>
    <phoneticPr fontId="18" type="noConversion"/>
  </si>
  <si>
    <t>衡阳市</t>
    <phoneticPr fontId="18" type="noConversion"/>
  </si>
  <si>
    <t>常宁市</t>
    <phoneticPr fontId="18" type="noConversion"/>
  </si>
  <si>
    <t>衡南县</t>
    <phoneticPr fontId="18" type="noConversion"/>
  </si>
  <si>
    <t>衡山县</t>
    <phoneticPr fontId="18" type="noConversion"/>
  </si>
  <si>
    <t>衡东县</t>
    <phoneticPr fontId="18" type="noConversion"/>
  </si>
  <si>
    <t>耒阳市</t>
    <phoneticPr fontId="18" type="noConversion"/>
  </si>
  <si>
    <t>衡阳县</t>
    <phoneticPr fontId="18" type="noConversion"/>
  </si>
  <si>
    <t>邵阳市</t>
    <phoneticPr fontId="18" type="noConversion"/>
  </si>
  <si>
    <t>邵东县</t>
    <phoneticPr fontId="18" type="noConversion"/>
  </si>
  <si>
    <t>洞口县</t>
    <phoneticPr fontId="18" type="noConversion"/>
  </si>
  <si>
    <t>绥宁县</t>
    <phoneticPr fontId="18" type="noConversion"/>
  </si>
  <si>
    <t>武冈市</t>
    <phoneticPr fontId="18" type="noConversion"/>
  </si>
  <si>
    <t>新宁县</t>
    <phoneticPr fontId="18" type="noConversion"/>
  </si>
  <si>
    <t>岳阳市</t>
    <phoneticPr fontId="18" type="noConversion"/>
  </si>
  <si>
    <t>平江县</t>
    <phoneticPr fontId="18" type="noConversion"/>
  </si>
  <si>
    <t>临湘市</t>
    <phoneticPr fontId="18" type="noConversion"/>
  </si>
  <si>
    <t>汨罗市</t>
    <phoneticPr fontId="18" type="noConversion"/>
  </si>
  <si>
    <t>湘阴县</t>
    <phoneticPr fontId="18" type="noConversion"/>
  </si>
  <si>
    <t>华容县</t>
    <phoneticPr fontId="18" type="noConversion"/>
  </si>
  <si>
    <t>岳阳县</t>
    <phoneticPr fontId="18" type="noConversion"/>
  </si>
  <si>
    <t>常德市</t>
    <phoneticPr fontId="18" type="noConversion"/>
  </si>
  <si>
    <t>桃源县</t>
    <phoneticPr fontId="18" type="noConversion"/>
  </si>
  <si>
    <t>汉寿县</t>
    <phoneticPr fontId="18" type="noConversion"/>
  </si>
  <si>
    <t>临澧县</t>
    <phoneticPr fontId="18" type="noConversion"/>
  </si>
  <si>
    <t>石门县</t>
    <phoneticPr fontId="18" type="noConversion"/>
  </si>
  <si>
    <t>澧县</t>
    <phoneticPr fontId="18" type="noConversion"/>
  </si>
  <si>
    <t>安乡县</t>
    <phoneticPr fontId="18" type="noConversion"/>
  </si>
  <si>
    <t>津市市</t>
    <phoneticPr fontId="18" type="noConversion"/>
  </si>
  <si>
    <t>益阳市</t>
    <phoneticPr fontId="18" type="noConversion"/>
  </si>
  <si>
    <t>安化县</t>
    <phoneticPr fontId="18" type="noConversion"/>
  </si>
  <si>
    <t>桃江县</t>
    <phoneticPr fontId="18" type="noConversion"/>
  </si>
  <si>
    <t>沅江市</t>
    <phoneticPr fontId="18" type="noConversion"/>
  </si>
  <si>
    <t>南县</t>
    <phoneticPr fontId="18" type="noConversion"/>
  </si>
  <si>
    <t>郴州市</t>
    <phoneticPr fontId="18" type="noConversion"/>
  </si>
  <si>
    <t>资兴市</t>
    <phoneticPr fontId="18" type="noConversion"/>
  </si>
  <si>
    <t>桂阳县</t>
    <phoneticPr fontId="18" type="noConversion"/>
  </si>
  <si>
    <t>嘉禾县</t>
    <phoneticPr fontId="18" type="noConversion"/>
  </si>
  <si>
    <t>临武县</t>
    <phoneticPr fontId="18" type="noConversion"/>
  </si>
  <si>
    <t>永兴县</t>
    <phoneticPr fontId="18" type="noConversion"/>
  </si>
  <si>
    <t>宜章县</t>
    <phoneticPr fontId="18" type="noConversion"/>
  </si>
  <si>
    <t>汝城县</t>
    <phoneticPr fontId="18" type="noConversion"/>
  </si>
  <si>
    <t>安仁县</t>
    <phoneticPr fontId="18" type="noConversion"/>
  </si>
  <si>
    <t>永州市</t>
    <phoneticPr fontId="18" type="noConversion"/>
  </si>
  <si>
    <t>祁阳县</t>
    <phoneticPr fontId="18" type="noConversion"/>
  </si>
  <si>
    <t>道县</t>
    <phoneticPr fontId="18" type="noConversion"/>
  </si>
  <si>
    <t>江华县</t>
    <phoneticPr fontId="18" type="noConversion"/>
  </si>
  <si>
    <t>新田县</t>
    <phoneticPr fontId="18" type="noConversion"/>
  </si>
  <si>
    <t>怀化市</t>
    <phoneticPr fontId="18" type="noConversion"/>
  </si>
  <si>
    <t>沅陵县</t>
    <phoneticPr fontId="18" type="noConversion"/>
  </si>
  <si>
    <t>洪江市</t>
    <phoneticPr fontId="18" type="noConversion"/>
  </si>
  <si>
    <t>靖州县</t>
    <phoneticPr fontId="18" type="noConversion"/>
  </si>
  <si>
    <t>麻阳县</t>
    <phoneticPr fontId="18" type="noConversion"/>
  </si>
  <si>
    <t>洪江区</t>
    <phoneticPr fontId="18" type="noConversion"/>
  </si>
  <si>
    <t>中方县</t>
    <phoneticPr fontId="18" type="noConversion"/>
  </si>
  <si>
    <t>芷江县</t>
    <phoneticPr fontId="18" type="noConversion"/>
  </si>
  <si>
    <t>娄底市</t>
    <phoneticPr fontId="18" type="noConversion"/>
  </si>
  <si>
    <t>涟源市</t>
    <phoneticPr fontId="18" type="noConversion"/>
  </si>
  <si>
    <t>冷水江市</t>
    <phoneticPr fontId="18" type="noConversion"/>
  </si>
  <si>
    <t>新化县</t>
    <phoneticPr fontId="18" type="noConversion"/>
  </si>
  <si>
    <t>双峰县</t>
    <phoneticPr fontId="18" type="noConversion"/>
  </si>
  <si>
    <t>张家界市</t>
    <phoneticPr fontId="18" type="noConversion"/>
  </si>
  <si>
    <t>吉首市</t>
    <phoneticPr fontId="18" type="noConversion"/>
  </si>
  <si>
    <t>湘西州</t>
    <phoneticPr fontId="18" type="noConversion"/>
  </si>
  <si>
    <t>2020年度湖南省工业企业技术改造
税收增量奖补资金安排表</t>
    <phoneticPr fontId="18" type="noConversion"/>
  </si>
  <si>
    <t>金额</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</si>
</sst>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76" formatCode="yyyy&quot;年&quot;m&quot;月&quot;d&quot;日&quot;;@"/>
    <numFmt numFmtId="177" formatCode="0.00_ "/>
    <numFmt numFmtId="178" formatCode="yyyy&quot;年&quot;m&quot;月&quot;;@"/>
    <numFmt numFmtId="179" formatCode="0.00_);[Red]\(0.00\)"/>
    <numFmt numFmtId="180" formatCode="#,##0.00_ "/>
    <numFmt numFmtId="181" formatCode="0_ "/>
    <numFmt numFmtId="182" formatCode="0.0_ "/>
    <numFmt numFmtId="183" formatCode="[$-F800]dddd\,\ mmmm\ dd\,\ yyyy"/>
    <numFmt numFmtId="184" formatCode="0_);[Red]\(0\)"/>
    <numFmt numFmtId="185" formatCode="yyyy/m/d;@"/>
    <numFmt numFmtId="186" formatCode="0.00;[Red]0.00"/>
  </numFmts>
  <fonts count="26">
    <font>
      <sz val="11"/>
      <color theme="1"/>
      <name val="宋体"/>
      <charset val="134"/>
      <scheme val="minor"/>
    </font>
    <font>
      <b/>
      <sz val="9"/>
      <color theme="1"/>
      <name val="宋体"/>
      <family val="3"/>
      <charset val="134"/>
    </font>
    <font>
      <sz val="9"/>
      <color theme="1"/>
      <name val="宋体"/>
      <family val="3"/>
      <charset val="134"/>
    </font>
    <font>
      <sz val="9"/>
      <name val="宋体"/>
      <family val="3"/>
      <charset val="134"/>
    </font>
    <font>
      <sz val="9"/>
      <color rgb="FF000000"/>
      <name val="宋体"/>
      <family val="3"/>
      <charset val="134"/>
    </font>
    <font>
      <b/>
      <sz val="9"/>
      <color rgb="FFFF0000"/>
      <name val="宋体"/>
      <family val="3"/>
      <charset val="134"/>
    </font>
    <font>
      <sz val="10"/>
      <name val="宋体"/>
      <family val="3"/>
      <charset val="134"/>
    </font>
    <font>
      <sz val="9"/>
      <color indexed="8"/>
      <name val="宋体"/>
      <family val="3"/>
      <charset val="134"/>
    </font>
    <font>
      <b/>
      <sz val="10"/>
      <color theme="1"/>
      <name val="宋体"/>
      <family val="3"/>
      <charset val="134"/>
    </font>
    <font>
      <sz val="10"/>
      <color theme="1"/>
      <name val="宋体"/>
      <family val="3"/>
      <charset val="134"/>
    </font>
    <font>
      <sz val="9"/>
      <color rgb="FFFF0000"/>
      <name val="宋体"/>
      <family val="3"/>
      <charset val="134"/>
    </font>
    <font>
      <b/>
      <sz val="9"/>
      <name val="宋体"/>
      <family val="3"/>
      <charset val="134"/>
    </font>
    <font>
      <sz val="11"/>
      <name val="宋体"/>
      <family val="3"/>
      <charset val="134"/>
      <scheme val="minor"/>
    </font>
    <font>
      <sz val="16"/>
      <name val="黑体"/>
      <family val="3"/>
      <charset val="134"/>
    </font>
    <font>
      <sz val="18"/>
      <name val="方正小标宋_GBK"/>
      <family val="4"/>
      <charset val="134"/>
    </font>
    <font>
      <b/>
      <sz val="9"/>
      <color rgb="FF000000"/>
      <name val="宋体"/>
      <family val="3"/>
      <charset val="134"/>
    </font>
    <font>
      <sz val="10"/>
      <color rgb="FF000000"/>
      <name val="宋体"/>
      <family val="3"/>
      <charset val="134"/>
    </font>
    <font>
      <sz val="10"/>
      <name val="Arial"/>
      <family val="2"/>
    </font>
    <font>
      <sz val="9"/>
      <name val="宋体"/>
      <family val="3"/>
      <charset val="134"/>
      <scheme val="minor"/>
    </font>
    <font>
      <sz val="12"/>
      <name val="宋体"/>
      <family val="3"/>
      <charset val="134"/>
    </font>
    <font>
      <sz val="11"/>
      <color theme="1"/>
      <name val="等线"/>
      <charset val="134"/>
    </font>
    <font>
      <sz val="11"/>
      <color theme="1"/>
      <name val="Tahoma"/>
      <family val="2"/>
    </font>
    <font>
      <sz val="9"/>
      <color indexed="10"/>
      <name val="宋体"/>
      <family val="3"/>
      <charset val="134"/>
    </font>
    <font>
      <sz val="11"/>
      <color theme="1"/>
      <name val="宋体"/>
      <family val="3"/>
      <charset val="134"/>
      <scheme val="minor"/>
    </font>
    <font>
      <b/>
      <sz val="10"/>
      <color rgb="FF000000"/>
      <name val="宋体"/>
      <family val="3"/>
      <charset val="134"/>
    </font>
    <font>
      <b/>
      <sz val="11"/>
      <name val="宋体"/>
      <family val="3"/>
      <charset val="134"/>
      <scheme val="minor"/>
    </font>
  </fonts>
  <fills count="7">
    <fill>
      <patternFill patternType="none"/>
    </fill>
    <fill>
      <patternFill patternType="gray125"/>
    </fill>
    <fill>
      <patternFill patternType="solid">
        <fgColor rgb="FFFFFF00"/>
        <bgColor indexed="64"/>
      </patternFill>
    </fill>
    <fill>
      <patternFill patternType="solid">
        <fgColor theme="4" tint="0.39994506668294322"/>
        <bgColor indexed="64"/>
      </patternFill>
    </fill>
    <fill>
      <patternFill patternType="solid">
        <fgColor theme="9" tint="0.39994506668294322"/>
        <bgColor indexed="64"/>
      </patternFill>
    </fill>
    <fill>
      <patternFill patternType="solid">
        <fgColor theme="0"/>
        <bgColor indexed="64"/>
      </patternFill>
    </fill>
    <fill>
      <patternFill patternType="solid">
        <fgColor theme="9" tint="0.39991454817346722"/>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auto="1"/>
      </right>
      <top style="thin">
        <color auto="1"/>
      </top>
      <bottom/>
      <diagonal/>
    </border>
    <border>
      <left style="thin">
        <color indexed="8"/>
      </left>
      <right/>
      <top style="thin">
        <color indexed="8"/>
      </top>
      <bottom style="thin">
        <color indexed="8"/>
      </bottom>
      <diagonal/>
    </border>
    <border>
      <left style="thin">
        <color indexed="8"/>
      </left>
      <right style="thin">
        <color auto="1"/>
      </right>
      <top/>
      <bottom style="thin">
        <color indexed="8"/>
      </bottom>
      <diagonal/>
    </border>
    <border>
      <left style="thin">
        <color indexed="8"/>
      </left>
      <right/>
      <top style="thin">
        <color indexed="8"/>
      </top>
      <bottom/>
      <diagonal/>
    </border>
    <border>
      <left style="thin">
        <color auto="1"/>
      </left>
      <right/>
      <top style="thin">
        <color auto="1"/>
      </top>
      <bottom/>
      <diagonal/>
    </border>
    <border>
      <left style="thin">
        <color auto="1"/>
      </left>
      <right/>
      <top/>
      <bottom style="thin">
        <color auto="1"/>
      </bottom>
      <diagonal/>
    </border>
  </borders>
  <cellStyleXfs count="10">
    <xf numFmtId="0" fontId="0" fillId="0" borderId="0">
      <alignment vertical="center"/>
    </xf>
    <xf numFmtId="43"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7" fillId="0" borderId="0"/>
    <xf numFmtId="0" fontId="23" fillId="0" borderId="0">
      <alignment vertical="center"/>
    </xf>
    <xf numFmtId="0" fontId="18" fillId="0" borderId="0"/>
    <xf numFmtId="0" fontId="19" fillId="0" borderId="0"/>
    <xf numFmtId="0" fontId="23" fillId="0" borderId="0">
      <alignment vertical="center"/>
    </xf>
    <xf numFmtId="0" fontId="20" fillId="0" borderId="0">
      <alignment vertical="center"/>
    </xf>
    <xf numFmtId="0" fontId="21" fillId="0" borderId="0"/>
  </cellStyleXfs>
  <cellXfs count="28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2" borderId="0" xfId="0" applyFont="1" applyFill="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177" fontId="2" fillId="3"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6" fillId="3" borderId="1"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79" fontId="9" fillId="5" borderId="1" xfId="0" applyNumberFormat="1" applyFont="1" applyFill="1" applyBorder="1" applyAlignment="1">
      <alignment horizontal="center" vertical="center" wrapText="1"/>
    </xf>
    <xf numFmtId="0" fontId="9" fillId="5" borderId="1" xfId="0" applyNumberFormat="1" applyFont="1" applyFill="1" applyBorder="1" applyAlignment="1">
      <alignment horizontal="center" vertical="center" wrapText="1"/>
    </xf>
    <xf numFmtId="180" fontId="2" fillId="3" borderId="1" xfId="0" applyNumberFormat="1" applyFont="1" applyFill="1" applyBorder="1" applyAlignment="1">
      <alignment horizontal="center" vertical="center" wrapText="1"/>
    </xf>
    <xf numFmtId="179"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7" fontId="2" fillId="3"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179" fontId="3" fillId="3" borderId="1" xfId="0" applyNumberFormat="1" applyFont="1" applyFill="1" applyBorder="1" applyAlignment="1">
      <alignment horizontal="center" vertical="center" wrapText="1"/>
    </xf>
    <xf numFmtId="57" fontId="4" fillId="0" borderId="2"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31" fontId="2" fillId="0" borderId="2"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177" fontId="3" fillId="0" borderId="7"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3" fillId="3" borderId="2" xfId="0" applyNumberFormat="1" applyFont="1" applyFill="1" applyBorder="1" applyAlignment="1">
      <alignment horizontal="center" vertical="center" wrapText="1"/>
    </xf>
    <xf numFmtId="182" fontId="2" fillId="0" borderId="1" xfId="0" applyNumberFormat="1"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179" fontId="3"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6" applyFont="1" applyFill="1" applyBorder="1" applyAlignment="1">
      <alignment horizontal="center" vertical="center" wrapText="1"/>
    </xf>
    <xf numFmtId="177" fontId="3" fillId="0" borderId="7" xfId="0" applyNumberFormat="1" applyFont="1" applyFill="1" applyBorder="1" applyAlignment="1">
      <alignment horizontal="center" vertical="center"/>
    </xf>
    <xf numFmtId="183" fontId="2" fillId="0" borderId="2" xfId="0" applyNumberFormat="1"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43" fontId="3" fillId="0" borderId="1" xfId="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184" fontId="3" fillId="0" borderId="1" xfId="0" applyNumberFormat="1" applyFont="1" applyFill="1" applyBorder="1" applyAlignment="1">
      <alignment horizontal="center" vertical="center" wrapText="1"/>
    </xf>
    <xf numFmtId="183" fontId="3" fillId="0" borderId="2" xfId="0" applyNumberFormat="1"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85" fontId="2" fillId="0" borderId="2"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3" fontId="7" fillId="0" borderId="1" xfId="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31" fontId="2" fillId="3" borderId="2"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83" fontId="7" fillId="0" borderId="2" xfId="0" applyNumberFormat="1" applyFont="1" applyFill="1" applyBorder="1" applyAlignment="1">
      <alignment horizontal="center" vertical="center" wrapText="1"/>
    </xf>
    <xf numFmtId="0" fontId="7" fillId="4" borderId="11"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31" fontId="7" fillId="0" borderId="9" xfId="0" applyNumberFormat="1"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31" fontId="7" fillId="0" borderId="12" xfId="0" applyNumberFormat="1"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31" fontId="7"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lignment vertical="center"/>
    </xf>
    <xf numFmtId="0" fontId="2" fillId="0" borderId="1" xfId="0" applyFont="1" applyFill="1" applyBorder="1" applyAlignment="1">
      <alignment vertical="center"/>
    </xf>
    <xf numFmtId="0" fontId="4" fillId="0" borderId="1" xfId="0" applyNumberFormat="1" applyFont="1" applyFill="1" applyBorder="1" applyAlignment="1">
      <alignment horizontal="center" vertical="center" wrapText="1"/>
    </xf>
    <xf numFmtId="180" fontId="2"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xf>
    <xf numFmtId="177" fontId="3" fillId="0" borderId="1" xfId="0" applyNumberFormat="1" applyFont="1" applyFill="1" applyBorder="1" applyAlignment="1" applyProtection="1">
      <alignment horizontal="center" vertical="center"/>
    </xf>
    <xf numFmtId="177" fontId="4" fillId="0" borderId="1" xfId="0" applyNumberFormat="1" applyFont="1" applyFill="1" applyBorder="1" applyAlignment="1">
      <alignment horizontal="center" vertical="center" wrapText="1"/>
    </xf>
    <xf numFmtId="177" fontId="2" fillId="0" borderId="1" xfId="1"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18"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82" fontId="7" fillId="0" borderId="1"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xf numFmtId="182" fontId="3" fillId="0" borderId="1" xfId="0" applyNumberFormat="1" applyFont="1" applyFill="1" applyBorder="1" applyAlignment="1">
      <alignment horizontal="center" vertical="center"/>
    </xf>
    <xf numFmtId="182"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177" fontId="3" fillId="0" borderId="1" xfId="1" applyNumberFormat="1" applyFont="1" applyFill="1" applyBorder="1" applyAlignment="1">
      <alignment horizontal="center" vertical="center" wrapText="1"/>
    </xf>
    <xf numFmtId="0" fontId="2" fillId="0" borderId="7" xfId="0" applyFont="1" applyFill="1" applyBorder="1" applyAlignment="1">
      <alignment horizontal="center" vertical="top" wrapText="1"/>
    </xf>
    <xf numFmtId="185" fontId="2" fillId="0" borderId="7" xfId="0" applyNumberFormat="1" applyFont="1" applyFill="1" applyBorder="1" applyAlignment="1">
      <alignment horizontal="center" vertical="center" wrapText="1"/>
    </xf>
    <xf numFmtId="186" fontId="2"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77" fontId="7" fillId="0" borderId="6" xfId="0" applyNumberFormat="1" applyFont="1" applyFill="1" applyBorder="1" applyAlignment="1">
      <alignment horizontal="center" vertical="center" wrapText="1"/>
    </xf>
    <xf numFmtId="177" fontId="3" fillId="0" borderId="1" xfId="6" applyNumberFormat="1" applyFont="1" applyFill="1" applyBorder="1" applyAlignment="1">
      <alignment horizontal="center" vertical="center" wrapText="1"/>
    </xf>
    <xf numFmtId="177" fontId="7" fillId="0" borderId="19" xfId="0" applyNumberFormat="1" applyFont="1" applyFill="1" applyBorder="1" applyAlignment="1">
      <alignment horizontal="center" vertical="center" wrapText="1"/>
    </xf>
    <xf numFmtId="31" fontId="7" fillId="0"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9" xfId="0" applyFont="1" applyFill="1" applyBorder="1" applyAlignment="1">
      <alignment horizontal="center" vertical="center" wrapText="1"/>
    </xf>
    <xf numFmtId="31" fontId="7" fillId="0" borderId="5" xfId="0" applyNumberFormat="1" applyFont="1" applyFill="1" applyBorder="1" applyAlignment="1">
      <alignment horizontal="center" vertical="center" wrapText="1"/>
    </xf>
    <xf numFmtId="185" fontId="3" fillId="0" borderId="2" xfId="0" applyNumberFormat="1" applyFont="1" applyFill="1" applyBorder="1" applyAlignment="1">
      <alignment horizontal="center" vertical="center" wrapText="1"/>
    </xf>
    <xf numFmtId="31" fontId="4" fillId="0" borderId="2" xfId="0"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177" fontId="2" fillId="3" borderId="2" xfId="0" applyNumberFormat="1" applyFont="1" applyFill="1" applyBorder="1" applyAlignment="1">
      <alignment horizontal="center" vertical="center" wrapText="1"/>
    </xf>
    <xf numFmtId="177" fontId="7" fillId="0" borderId="1" xfId="0" applyNumberFormat="1" applyFont="1" applyFill="1" applyBorder="1" applyAlignment="1" applyProtection="1">
      <alignment horizontal="center" vertical="center" wrapText="1"/>
    </xf>
    <xf numFmtId="0" fontId="3" fillId="0" borderId="1" xfId="5" applyFont="1" applyFill="1" applyBorder="1" applyAlignment="1">
      <alignment horizontal="center" vertical="center" wrapText="1"/>
    </xf>
    <xf numFmtId="177" fontId="3" fillId="0" borderId="1" xfId="5" applyNumberFormat="1" applyFont="1" applyFill="1" applyBorder="1" applyAlignment="1">
      <alignment horizontal="center" vertical="center" wrapText="1"/>
    </xf>
    <xf numFmtId="185" fontId="7" fillId="0" borderId="2"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31" fontId="2" fillId="0" borderId="2" xfId="0" applyNumberFormat="1" applyFont="1" applyFill="1" applyBorder="1" applyAlignment="1">
      <alignment horizontal="center" vertical="center"/>
    </xf>
    <xf numFmtId="176" fontId="7" fillId="0" borderId="2" xfId="0" applyNumberFormat="1"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shrinkToFit="1"/>
    </xf>
    <xf numFmtId="185" fontId="7" fillId="0" borderId="2" xfId="0" applyNumberFormat="1" applyFont="1" applyFill="1" applyBorder="1" applyAlignment="1" applyProtection="1">
      <alignment horizontal="center" vertical="center" wrapText="1"/>
    </xf>
    <xf numFmtId="183" fontId="2" fillId="0" borderId="2" xfId="0" applyNumberFormat="1" applyFont="1" applyFill="1" applyBorder="1" applyAlignment="1">
      <alignment horizontal="center" vertical="center"/>
    </xf>
    <xf numFmtId="0" fontId="2" fillId="3" borderId="1" xfId="0" applyNumberFormat="1" applyFont="1" applyFill="1" applyBorder="1" applyAlignment="1">
      <alignment horizontal="center" vertical="center" wrapText="1"/>
    </xf>
    <xf numFmtId="182" fontId="7" fillId="0" borderId="1" xfId="0" applyNumberFormat="1" applyFont="1" applyFill="1" applyBorder="1" applyAlignment="1" applyProtection="1">
      <alignment horizontal="center" vertical="center" wrapText="1"/>
    </xf>
    <xf numFmtId="179" fontId="2" fillId="0" borderId="1" xfId="0" applyNumberFormat="1" applyFont="1" applyFill="1" applyBorder="1" applyAlignment="1">
      <alignment horizontal="center" vertical="center"/>
    </xf>
    <xf numFmtId="49" fontId="3" fillId="0" borderId="1" xfId="6" applyNumberFormat="1" applyFont="1" applyFill="1" applyBorder="1" applyAlignment="1">
      <alignment horizontal="center" vertical="center" wrapText="1"/>
    </xf>
    <xf numFmtId="0" fontId="3" fillId="0" borderId="2" xfId="6" applyFont="1" applyFill="1" applyBorder="1" applyAlignment="1">
      <alignment horizontal="center" vertical="center" wrapText="1"/>
    </xf>
    <xf numFmtId="0" fontId="3" fillId="0" borderId="3" xfId="6" applyFont="1" applyFill="1" applyBorder="1" applyAlignment="1">
      <alignment horizontal="center" vertical="center" wrapText="1"/>
    </xf>
    <xf numFmtId="0" fontId="7" fillId="0" borderId="1" xfId="6" applyFont="1" applyFill="1" applyBorder="1" applyAlignment="1">
      <alignment horizontal="center" vertical="center" wrapText="1"/>
    </xf>
    <xf numFmtId="49" fontId="7" fillId="0" borderId="1" xfId="6" applyNumberFormat="1" applyFont="1" applyFill="1" applyBorder="1" applyAlignment="1">
      <alignment horizontal="center" vertical="center" wrapText="1"/>
    </xf>
    <xf numFmtId="0" fontId="7" fillId="0" borderId="2" xfId="6" applyFont="1" applyFill="1" applyBorder="1" applyAlignment="1">
      <alignment horizontal="center" vertical="center" wrapText="1"/>
    </xf>
    <xf numFmtId="177" fontId="7" fillId="0" borderId="1" xfId="6"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7" xfId="6" applyFont="1" applyFill="1" applyBorder="1" applyAlignment="1">
      <alignment horizontal="center" vertical="center" wrapText="1"/>
    </xf>
    <xf numFmtId="49" fontId="3" fillId="0" borderId="2" xfId="6" applyNumberFormat="1" applyFont="1" applyFill="1" applyBorder="1" applyAlignment="1">
      <alignment horizontal="center" vertical="center" wrapText="1"/>
    </xf>
    <xf numFmtId="0" fontId="7" fillId="0" borderId="7" xfId="6" applyFont="1" applyFill="1" applyBorder="1" applyAlignment="1">
      <alignment horizontal="center" vertical="center" wrapText="1"/>
    </xf>
    <xf numFmtId="49" fontId="7" fillId="0" borderId="2" xfId="6"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179" fontId="4" fillId="0" borderId="1" xfId="2"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shrinkToFit="1"/>
    </xf>
    <xf numFmtId="177" fontId="3" fillId="0" borderId="2"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xf>
    <xf numFmtId="0" fontId="12" fillId="0" borderId="0" xfId="0" applyFont="1" applyFill="1">
      <alignment vertical="center"/>
    </xf>
    <xf numFmtId="0" fontId="0" fillId="0" borderId="0" xfId="0" applyFill="1">
      <alignment vertical="center"/>
    </xf>
    <xf numFmtId="0" fontId="11"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177" fontId="12" fillId="0" borderId="0" xfId="0" applyNumberFormat="1" applyFont="1" applyFill="1">
      <alignment vertical="center"/>
    </xf>
    <xf numFmtId="0" fontId="13" fillId="0" borderId="0" xfId="0" applyFont="1" applyFill="1">
      <alignment vertical="center"/>
    </xf>
    <xf numFmtId="0" fontId="15"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16" fillId="0" borderId="1" xfId="0" applyNumberFormat="1" applyFont="1" applyFill="1" applyBorder="1" applyAlignment="1">
      <alignment horizontal="center" vertical="center"/>
    </xf>
    <xf numFmtId="179" fontId="3" fillId="0" borderId="0" xfId="0" applyNumberFormat="1" applyFont="1" applyFill="1" applyAlignment="1">
      <alignment horizontal="center" vertical="center"/>
    </xf>
    <xf numFmtId="177" fontId="0" fillId="0" borderId="0" xfId="0" applyNumberFormat="1" applyFill="1">
      <alignment vertical="center"/>
    </xf>
    <xf numFmtId="177" fontId="11" fillId="0" borderId="0" xfId="0" applyNumberFormat="1" applyFont="1" applyFill="1" applyAlignment="1">
      <alignment horizontal="center" vertical="center"/>
    </xf>
    <xf numFmtId="0" fontId="3" fillId="0" borderId="0" xfId="0" applyFont="1" applyFill="1" applyAlignment="1">
      <alignment horizontal="center" vertical="center" wrapText="1"/>
    </xf>
    <xf numFmtId="177" fontId="3" fillId="0" borderId="0" xfId="0" applyNumberFormat="1" applyFont="1" applyFill="1" applyAlignment="1">
      <alignment horizontal="center" vertical="center"/>
    </xf>
    <xf numFmtId="49" fontId="16" fillId="0" borderId="1" xfId="0" applyNumberFormat="1" applyFont="1" applyFill="1" applyBorder="1" applyAlignment="1">
      <alignment horizontal="center" vertical="center" wrapText="1"/>
    </xf>
    <xf numFmtId="0" fontId="16" fillId="0" borderId="1" xfId="6"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pplyProtection="1">
      <alignment horizontal="center" vertical="center" wrapText="1"/>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16" fillId="0" borderId="1" xfId="5"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176" fontId="7" fillId="0" borderId="2" xfId="0" quotePrefix="1" applyNumberFormat="1" applyFont="1" applyFill="1" applyBorder="1" applyAlignment="1">
      <alignment horizontal="center" vertical="center" wrapText="1"/>
    </xf>
    <xf numFmtId="49" fontId="3" fillId="0" borderId="1" xfId="0" quotePrefix="1" applyNumberFormat="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49" fontId="2" fillId="0" borderId="1" xfId="0" quotePrefix="1" applyNumberFormat="1" applyFont="1" applyFill="1" applyBorder="1" applyAlignment="1">
      <alignment horizontal="center" vertical="center" wrapText="1"/>
    </xf>
    <xf numFmtId="0" fontId="7" fillId="0" borderId="1" xfId="0" quotePrefix="1" applyFont="1" applyFill="1" applyBorder="1" applyAlignment="1" applyProtection="1">
      <alignment horizontal="center" vertical="center" wrapText="1"/>
    </xf>
    <xf numFmtId="0" fontId="4" fillId="0" borderId="1" xfId="0" quotePrefix="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4" fillId="0" borderId="1" xfId="0" quotePrefix="1" applyFont="1" applyFill="1" applyBorder="1" applyAlignment="1">
      <alignment horizontal="center" vertical="center"/>
    </xf>
    <xf numFmtId="49" fontId="7" fillId="0" borderId="1" xfId="0" quotePrefix="1" applyNumberFormat="1" applyFont="1" applyFill="1" applyBorder="1" applyAlignment="1">
      <alignment horizontal="center" vertical="center" wrapText="1"/>
    </xf>
    <xf numFmtId="176" fontId="2" fillId="0" borderId="5" xfId="0" quotePrefix="1" applyNumberFormat="1" applyFont="1" applyFill="1" applyBorder="1" applyAlignment="1">
      <alignment horizontal="center" vertical="center" wrapText="1"/>
    </xf>
    <xf numFmtId="176" fontId="2" fillId="0" borderId="2" xfId="0" quotePrefix="1"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77" fontId="24" fillId="0" borderId="1"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0" fontId="24" fillId="0" borderId="1"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24" fillId="0" borderId="1" xfId="0" applyFont="1" applyFill="1" applyBorder="1" applyAlignment="1" applyProtection="1">
      <alignment horizontal="center" vertical="center" wrapText="1"/>
    </xf>
    <xf numFmtId="0" fontId="11" fillId="0" borderId="0" xfId="0" applyFont="1" applyFill="1" applyBorder="1" applyAlignment="1">
      <alignment vertical="center"/>
    </xf>
    <xf numFmtId="177"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177" fontId="11" fillId="0" borderId="0" xfId="0" applyNumberFormat="1" applyFont="1" applyFill="1" applyBorder="1" applyAlignment="1">
      <alignment horizontal="center" vertical="center"/>
    </xf>
    <xf numFmtId="0" fontId="24" fillId="0" borderId="1" xfId="5" applyFont="1" applyFill="1" applyBorder="1" applyAlignment="1">
      <alignment horizontal="center" vertical="center" wrapText="1"/>
    </xf>
    <xf numFmtId="0" fontId="24" fillId="0" borderId="1" xfId="0" applyFont="1" applyFill="1" applyBorder="1" applyAlignment="1">
      <alignment horizontal="center" vertical="center" wrapText="1" shrinkToFit="1"/>
    </xf>
    <xf numFmtId="0" fontId="25" fillId="0" borderId="0" xfId="0" applyFont="1" applyFill="1">
      <alignment vertical="center"/>
    </xf>
    <xf numFmtId="177" fontId="25" fillId="0" borderId="0" xfId="0" applyNumberFormat="1" applyFont="1" applyFill="1">
      <alignment vertical="center"/>
    </xf>
    <xf numFmtId="0" fontId="11" fillId="0" borderId="0" xfId="0" applyFont="1" applyFill="1" applyAlignment="1">
      <alignment horizontal="center" vertical="center" wrapText="1"/>
    </xf>
    <xf numFmtId="0" fontId="14" fillId="0" borderId="0" xfId="0" applyFont="1" applyFill="1" applyAlignment="1">
      <alignment horizontal="center" vertical="center"/>
    </xf>
    <xf numFmtId="0" fontId="12" fillId="0" borderId="0" xfId="0" applyFont="1" applyFill="1" applyAlignment="1">
      <alignment horizontal="right" vertical="center"/>
    </xf>
    <xf numFmtId="0" fontId="15" fillId="0" borderId="1" xfId="0" applyFont="1" applyFill="1" applyBorder="1" applyAlignment="1">
      <alignment horizontal="center" vertical="center" wrapText="1"/>
    </xf>
    <xf numFmtId="179" fontId="9" fillId="5" borderId="4" xfId="0" applyNumberFormat="1" applyFont="1" applyFill="1" applyBorder="1" applyAlignment="1">
      <alignment horizontal="center" vertical="center" wrapText="1"/>
    </xf>
    <xf numFmtId="179" fontId="9" fillId="5" borderId="6" xfId="0" applyNumberFormat="1" applyFont="1" applyFill="1" applyBorder="1" applyAlignment="1">
      <alignment horizontal="center" vertical="center" wrapText="1"/>
    </xf>
    <xf numFmtId="179" fontId="9" fillId="5" borderId="8" xfId="0" applyNumberFormat="1" applyFont="1" applyFill="1" applyBorder="1" applyAlignment="1">
      <alignment horizontal="center" vertical="center" wrapText="1"/>
    </xf>
    <xf numFmtId="177" fontId="6" fillId="0" borderId="4"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177" fontId="6" fillId="0" borderId="14" xfId="0" applyNumberFormat="1" applyFont="1" applyFill="1" applyBorder="1" applyAlignment="1">
      <alignment horizontal="center" vertical="center"/>
    </xf>
    <xf numFmtId="177" fontId="6" fillId="6" borderId="16" xfId="0" applyNumberFormat="1" applyFont="1" applyFill="1" applyBorder="1" applyAlignment="1">
      <alignment horizontal="center" vertical="center"/>
    </xf>
    <xf numFmtId="177" fontId="6" fillId="0" borderId="8"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wrapText="1"/>
    </xf>
    <xf numFmtId="179" fontId="3" fillId="0" borderId="6" xfId="0" applyNumberFormat="1" applyFont="1" applyFill="1" applyBorder="1" applyAlignment="1">
      <alignment horizontal="center" vertical="center" wrapText="1"/>
    </xf>
    <xf numFmtId="0" fontId="7" fillId="0" borderId="10" xfId="0"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9"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0" xfId="0" applyFont="1" applyFill="1" applyAlignment="1">
      <alignment horizontal="center" vertical="center" wrapText="1"/>
    </xf>
  </cellXfs>
  <cellStyles count="10">
    <cellStyle name="百分比" xfId="2" builtinId="5"/>
    <cellStyle name="常规" xfId="0" builtinId="0"/>
    <cellStyle name="常规 2" xfId="6"/>
    <cellStyle name="常规 2 2 2" xfId="5"/>
    <cellStyle name="常规 2 5" xfId="4"/>
    <cellStyle name="常规 3" xfId="7"/>
    <cellStyle name="常规 4" xfId="8"/>
    <cellStyle name="常规 5" xfId="9"/>
    <cellStyle name="常规 6" xfId="3"/>
    <cellStyle name="千位分隔" xfId="1" builtinId="3"/>
  </cellStyles>
  <dxfs count="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A9D08E"/>
      <color rgb="FFFF0000"/>
      <color rgb="FFFFFFFF"/>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ome\kylin\&#26700;&#38754;\home\kylin\.cache\.fr-VV6TfN\2020&#24180;&#31246;&#25910;&#22686;&#37327;&#22870;&#34917;\01&#38271;&#27801;&#24066;\&#24066;&#26412;&#32423;\&#65288;&#25253;&#30465;&#21381;&#25968;&#25454;&#65289;&#8212;&#38468;&#20214;4%202020&#24180;&#24037;&#19994;&#20225;&#19994;&#25216;&#26415;&#25913;&#36896;&#31246;&#25910;&#22686;&#37327;&#22870;&#34917;&#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kylin\&#26700;&#38754;\home\kylin\&#25991;&#26723;\&#26366;&#28925;&#26827;-2021.04&#8212;&#8212;\2021&#24180;6&#26376;\0607&#22686;&#37327;&#22870;&#34917;\F:\&#24494;&#20449;&#35760;&#24405;\WeChat%20Files\wxid_dhfcvd4ts8jh22\FileStorage\File\2021-03\&#38468;&#20214;1%20&#28246;&#21335;&#30465;&#24037;&#19994;&#20225;&#19994;&#25216;&#26415;&#25913;&#36896;&#31246;&#25910;&#22686;&#37327;&#22870;&#34917;&#36164;&#37329;&#30003;&#358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20"/>
      <sheetName val="2019"/>
      <sheetName val="Sheet2"/>
    </sheetNames>
    <sheetDataSet>
      <sheetData sheetId="0" refreshError="1"/>
      <sheetData sheetId="1">
        <row r="1">
          <cell r="A1" t="str">
            <v>社会信用代码</v>
          </cell>
          <cell r="B1" t="str">
            <v>纳税人名称</v>
          </cell>
          <cell r="C1" t="str">
            <v>税收合计</v>
          </cell>
          <cell r="D1" t="str">
            <v>增值税</v>
          </cell>
          <cell r="E1" t="str">
            <v>企业所得税</v>
          </cell>
        </row>
        <row r="2">
          <cell r="A2" t="str">
            <v>91430100768045556L</v>
          </cell>
          <cell r="B2" t="str">
            <v>湖南耐普泵业股份有限公司</v>
          </cell>
          <cell r="C2">
            <v>1074.52</v>
          </cell>
          <cell r="D2">
            <v>668.44</v>
          </cell>
          <cell r="E2">
            <v>255.41</v>
          </cell>
        </row>
        <row r="3">
          <cell r="A3" t="str">
            <v>914301217483508443</v>
          </cell>
          <cell r="B3" t="str">
            <v>长沙梅花汽车制造有限公司</v>
          </cell>
          <cell r="C3">
            <v>2969.72</v>
          </cell>
          <cell r="D3">
            <v>2589.87</v>
          </cell>
          <cell r="E3">
            <v>0</v>
          </cell>
        </row>
        <row r="4">
          <cell r="A4" t="str">
            <v>91430100567699262E</v>
          </cell>
          <cell r="B4" t="str">
            <v>蓝思科技(长沙)有限公司</v>
          </cell>
          <cell r="C4">
            <v>83353.490000000005</v>
          </cell>
          <cell r="D4">
            <v>51539.18</v>
          </cell>
          <cell r="E4">
            <v>24468.97</v>
          </cell>
        </row>
        <row r="5">
          <cell r="A5" t="str">
            <v>914300007389571081</v>
          </cell>
          <cell r="B5" t="str">
            <v>湖南威铭能源科技有限公司</v>
          </cell>
          <cell r="C5">
            <v>1418.07</v>
          </cell>
          <cell r="D5">
            <v>752.26</v>
          </cell>
          <cell r="E5">
            <v>521.96</v>
          </cell>
        </row>
        <row r="6">
          <cell r="A6" t="str">
            <v>914301216735978091</v>
          </cell>
          <cell r="B6" t="str">
            <v>湖南迈通智能装备有限公司</v>
          </cell>
          <cell r="C6">
            <v>541.25</v>
          </cell>
          <cell r="D6">
            <v>475.71</v>
          </cell>
          <cell r="E6">
            <v>0</v>
          </cell>
        </row>
        <row r="7">
          <cell r="A7" t="str">
            <v>91430121MA4M4BXN4M</v>
          </cell>
          <cell r="B7" t="str">
            <v>长沙太空金路桥材料有限公司</v>
          </cell>
          <cell r="C7">
            <v>277.36</v>
          </cell>
          <cell r="D7">
            <v>244.42</v>
          </cell>
          <cell r="E7">
            <v>7.41</v>
          </cell>
        </row>
        <row r="8">
          <cell r="A8" t="str">
            <v>914301003958451970</v>
          </cell>
          <cell r="B8" t="str">
            <v>湖南三一港口设备有限公司</v>
          </cell>
          <cell r="C8">
            <v>5633.77</v>
          </cell>
          <cell r="D8">
            <v>4980.3999999999996</v>
          </cell>
          <cell r="E8">
            <v>316.60000000000002</v>
          </cell>
        </row>
        <row r="9">
          <cell r="A9" t="str">
            <v>914301215617440346</v>
          </cell>
          <cell r="B9" t="str">
            <v>长沙立诚机械有限公司</v>
          </cell>
          <cell r="C9">
            <v>326.2</v>
          </cell>
          <cell r="D9">
            <v>274.83999999999997</v>
          </cell>
          <cell r="E9">
            <v>26.57</v>
          </cell>
        </row>
        <row r="10">
          <cell r="A10" t="str">
            <v>91430100184134520R</v>
          </cell>
          <cell r="B10" t="str">
            <v>湖南中立工程机械有限公司</v>
          </cell>
          <cell r="C10">
            <v>1830.43</v>
          </cell>
          <cell r="D10">
            <v>1441.17</v>
          </cell>
          <cell r="E10">
            <v>221.75</v>
          </cell>
        </row>
        <row r="11">
          <cell r="A11" t="str">
            <v>914300007483882605</v>
          </cell>
          <cell r="B11" t="str">
            <v>三一汽车制造有限公司</v>
          </cell>
          <cell r="C11">
            <v>58798.42</v>
          </cell>
          <cell r="D11">
            <v>43323.519999999997</v>
          </cell>
          <cell r="E11">
            <v>8617.4</v>
          </cell>
        </row>
        <row r="12">
          <cell r="A12" t="str">
            <v>91430122799141540Y</v>
          </cell>
          <cell r="B12" t="str">
            <v>湖南天卓管业有限公司</v>
          </cell>
          <cell r="C12">
            <v>732.22</v>
          </cell>
          <cell r="D12">
            <v>663.93</v>
          </cell>
          <cell r="E12">
            <v>-4.03</v>
          </cell>
        </row>
        <row r="13">
          <cell r="A13" t="str">
            <v>91430100689520873N</v>
          </cell>
          <cell r="B13" t="str">
            <v>湖南鹤祥包装有限公司</v>
          </cell>
          <cell r="C13">
            <v>976.17</v>
          </cell>
          <cell r="D13">
            <v>640.21</v>
          </cell>
          <cell r="E13">
            <v>205.91</v>
          </cell>
        </row>
        <row r="14">
          <cell r="A14" t="str">
            <v>914301003385053729</v>
          </cell>
          <cell r="B14" t="str">
            <v>湖南长城银河科技有限公司</v>
          </cell>
          <cell r="C14">
            <v>952.91</v>
          </cell>
          <cell r="D14">
            <v>663.14</v>
          </cell>
          <cell r="E14">
            <v>220.32</v>
          </cell>
        </row>
        <row r="15">
          <cell r="A15" t="str">
            <v>914301006780303854</v>
          </cell>
          <cell r="B15" t="str">
            <v>湖南沁森高科新材料有限公司</v>
          </cell>
          <cell r="C15">
            <v>914.72</v>
          </cell>
          <cell r="D15">
            <v>752.03</v>
          </cell>
          <cell r="E15">
            <v>54.95</v>
          </cell>
        </row>
        <row r="16">
          <cell r="A16" t="str">
            <v>914301227121995642</v>
          </cell>
          <cell r="B16" t="str">
            <v>湖南联智科技股份有限公司</v>
          </cell>
          <cell r="C16">
            <v>2357.36</v>
          </cell>
          <cell r="D16">
            <v>1107.51</v>
          </cell>
          <cell r="E16">
            <v>1042.0999999999999</v>
          </cell>
        </row>
        <row r="17">
          <cell r="A17" t="str">
            <v>91430100616600709E</v>
          </cell>
          <cell r="B17" t="str">
            <v>湖南维胜科技电路板有限公司</v>
          </cell>
          <cell r="C17">
            <v>2544.5500000000002</v>
          </cell>
          <cell r="D17">
            <v>1469.02</v>
          </cell>
          <cell r="E17">
            <v>784.73</v>
          </cell>
        </row>
        <row r="18">
          <cell r="A18" t="str">
            <v>91430122MA4L7MYAXP</v>
          </cell>
          <cell r="B18" t="str">
            <v>长沙戴卡科技有限公司</v>
          </cell>
          <cell r="C18">
            <v>1533.66</v>
          </cell>
          <cell r="D18">
            <v>1090.74</v>
          </cell>
          <cell r="E18">
            <v>-99.74</v>
          </cell>
        </row>
        <row r="19">
          <cell r="A19" t="str">
            <v>91430121MA4PDC9F0J</v>
          </cell>
          <cell r="B19" t="str">
            <v>湖南新金辐医疗科技有限公司</v>
          </cell>
          <cell r="C19">
            <v>641.98</v>
          </cell>
          <cell r="D19">
            <v>575.98</v>
          </cell>
          <cell r="E19">
            <v>23.49</v>
          </cell>
        </row>
        <row r="20">
          <cell r="A20" t="str">
            <v>91430100559544877X</v>
          </cell>
          <cell r="B20" t="str">
            <v>长沙统一企业有限公司</v>
          </cell>
          <cell r="C20">
            <v>11673.15</v>
          </cell>
          <cell r="D20">
            <v>6860.13</v>
          </cell>
          <cell r="E20">
            <v>3932.46</v>
          </cell>
        </row>
        <row r="21">
          <cell r="A21" t="str">
            <v>91430121745909999L</v>
          </cell>
          <cell r="B21" t="str">
            <v>长沙众城机械有限公司</v>
          </cell>
          <cell r="C21">
            <v>967.09</v>
          </cell>
          <cell r="D21">
            <v>680.81</v>
          </cell>
          <cell r="E21">
            <v>140.66</v>
          </cell>
        </row>
        <row r="22">
          <cell r="A22" t="str">
            <v>91430122062245513K</v>
          </cell>
          <cell r="B22" t="str">
            <v>长沙恒飞电缆有限公司</v>
          </cell>
          <cell r="C22">
            <v>2361.75</v>
          </cell>
          <cell r="D22">
            <v>1314.67</v>
          </cell>
          <cell r="E22">
            <v>339.74</v>
          </cell>
        </row>
        <row r="23">
          <cell r="A23" t="str">
            <v>91430122580900194P</v>
          </cell>
          <cell r="B23" t="str">
            <v>湖南兆恒材料科技有限公司</v>
          </cell>
          <cell r="C23">
            <v>976.41</v>
          </cell>
          <cell r="D23">
            <v>525.99</v>
          </cell>
          <cell r="E23">
            <v>389.02</v>
          </cell>
        </row>
        <row r="24">
          <cell r="A24" t="str">
            <v>91430000707213683U</v>
          </cell>
          <cell r="B24" t="str">
            <v>磐吉奥（湖南）工业有限公司</v>
          </cell>
          <cell r="C24">
            <v>4939.74</v>
          </cell>
          <cell r="D24">
            <v>1760.83</v>
          </cell>
          <cell r="E24">
            <v>2871.83</v>
          </cell>
        </row>
        <row r="25">
          <cell r="A25" t="str">
            <v>914301007580046461</v>
          </cell>
          <cell r="B25" t="str">
            <v>航天凯天环保科技股份有限公司</v>
          </cell>
          <cell r="C25">
            <v>9591.8799999999992</v>
          </cell>
          <cell r="D25">
            <v>6950.1</v>
          </cell>
          <cell r="E25">
            <v>1908.98</v>
          </cell>
        </row>
        <row r="26">
          <cell r="A26" t="str">
            <v>91430100587043922L</v>
          </cell>
          <cell r="B26" t="str">
            <v>湖南柯盛新材料有限公司</v>
          </cell>
          <cell r="C26">
            <v>507.8</v>
          </cell>
          <cell r="D26">
            <v>374.74</v>
          </cell>
          <cell r="E26">
            <v>72.849999999999994</v>
          </cell>
        </row>
        <row r="27">
          <cell r="A27" t="str">
            <v>91430100740620301T</v>
          </cell>
          <cell r="B27" t="str">
            <v>三诺生物传感股份有限公司</v>
          </cell>
          <cell r="C27">
            <v>20148.650000000001</v>
          </cell>
          <cell r="D27">
            <v>10438.09</v>
          </cell>
          <cell r="E27">
            <v>8356.91</v>
          </cell>
        </row>
        <row r="28">
          <cell r="A28" t="str">
            <v>91430100572229898Q</v>
          </cell>
          <cell r="B28" t="str">
            <v>湖南湘联节能科技股份有限公司</v>
          </cell>
          <cell r="C28">
            <v>181.11</v>
          </cell>
          <cell r="D28">
            <v>155.65</v>
          </cell>
          <cell r="E28">
            <v>0</v>
          </cell>
        </row>
        <row r="29">
          <cell r="A29" t="str">
            <v>91430100673566826X</v>
          </cell>
          <cell r="B29" t="str">
            <v>圣湘生物科技股份有限公司</v>
          </cell>
          <cell r="C29">
            <v>42460.1</v>
          </cell>
          <cell r="D29">
            <v>5947.43</v>
          </cell>
          <cell r="E29">
            <v>35732.14</v>
          </cell>
        </row>
        <row r="30">
          <cell r="A30" t="str">
            <v>91430100593256393Q</v>
          </cell>
          <cell r="B30" t="str">
            <v>湖南明康中锦医疗科技发展有限公司</v>
          </cell>
          <cell r="C30">
            <v>4675.6499999999996</v>
          </cell>
          <cell r="D30">
            <v>2791.25</v>
          </cell>
          <cell r="E30">
            <v>1636.85</v>
          </cell>
        </row>
        <row r="31">
          <cell r="A31" t="str">
            <v>914301006918249216</v>
          </cell>
          <cell r="B31" t="str">
            <v>湖南中联重科履带起重机有限公司</v>
          </cell>
          <cell r="C31">
            <v>23253.14</v>
          </cell>
          <cell r="D31">
            <v>13807.3</v>
          </cell>
          <cell r="E31">
            <v>7927.61</v>
          </cell>
        </row>
        <row r="32">
          <cell r="A32" t="str">
            <v>91430112MA4Q82621R</v>
          </cell>
          <cell r="B32" t="str">
            <v>德赛电池（长沙）有限公司</v>
          </cell>
          <cell r="C32">
            <v>1386.29</v>
          </cell>
          <cell r="D32">
            <v>667.32</v>
          </cell>
          <cell r="E32">
            <v>644.35</v>
          </cell>
        </row>
        <row r="33">
          <cell r="A33" t="str">
            <v>914300007121944054</v>
          </cell>
          <cell r="B33" t="str">
            <v>中联重科股份有限公司</v>
          </cell>
          <cell r="C33">
            <v>90515.75</v>
          </cell>
          <cell r="D33">
            <v>47272.7</v>
          </cell>
          <cell r="E33">
            <v>36296.32</v>
          </cell>
        </row>
        <row r="34">
          <cell r="A34" t="str">
            <v>91430100691841721L</v>
          </cell>
          <cell r="B34" t="str">
            <v>长沙市比亚迪汽车有限公司</v>
          </cell>
          <cell r="C34">
            <v>24214.84</v>
          </cell>
          <cell r="D34">
            <v>16838.189999999999</v>
          </cell>
          <cell r="E34">
            <v>0</v>
          </cell>
        </row>
        <row r="35">
          <cell r="A35" t="str">
            <v>914301007680191048</v>
          </cell>
          <cell r="B35" t="str">
            <v>博世汽车部件（长沙）有限公司</v>
          </cell>
          <cell r="C35">
            <v>30855.02</v>
          </cell>
          <cell r="D35">
            <v>22128.02</v>
          </cell>
          <cell r="E35">
            <v>6673.68</v>
          </cell>
        </row>
        <row r="36">
          <cell r="A36" t="str">
            <v>914300007533850216</v>
          </cell>
          <cell r="B36" t="str">
            <v>湖南泰嘉新材料科技股份有限公司</v>
          </cell>
          <cell r="C36">
            <v>2024.46</v>
          </cell>
          <cell r="D36">
            <v>1311.41</v>
          </cell>
          <cell r="E36">
            <v>330.47</v>
          </cell>
        </row>
        <row r="37">
          <cell r="A37" t="str">
            <v>91430100MA4LR1M541</v>
          </cell>
          <cell r="B37" t="str">
            <v>湖南美邻美佳建材有限公司</v>
          </cell>
          <cell r="C37">
            <v>55.75</v>
          </cell>
          <cell r="D37">
            <v>43.95</v>
          </cell>
          <cell r="E37">
            <v>3.52</v>
          </cell>
        </row>
        <row r="38">
          <cell r="A38" t="str">
            <v>91430121MA4LB35N1X</v>
          </cell>
          <cell r="B38" t="str">
            <v>湖南易通星桥汽车零部件有限公司</v>
          </cell>
          <cell r="C38">
            <v>273.64</v>
          </cell>
          <cell r="D38">
            <v>130.91999999999999</v>
          </cell>
          <cell r="E38">
            <v>126.65</v>
          </cell>
        </row>
        <row r="39">
          <cell r="A39" t="str">
            <v>91430112MA4QJE2J8D</v>
          </cell>
          <cell r="B39" t="str">
            <v>长沙比亚迪电子有限公司</v>
          </cell>
          <cell r="C39">
            <v>23806.720000000001</v>
          </cell>
          <cell r="D39">
            <v>17104.849999999999</v>
          </cell>
          <cell r="E39">
            <v>5013.43</v>
          </cell>
        </row>
        <row r="40">
          <cell r="A40" t="str">
            <v>914301007853917172</v>
          </cell>
          <cell r="B40" t="str">
            <v>长沙景嘉微电子股份有限公司</v>
          </cell>
          <cell r="C40">
            <v>2017.28</v>
          </cell>
          <cell r="D40">
            <v>645.77</v>
          </cell>
          <cell r="E40">
            <v>1178.32</v>
          </cell>
        </row>
        <row r="41">
          <cell r="A41" t="str">
            <v>9143000068283188XE</v>
          </cell>
          <cell r="B41" t="str">
            <v>湖南天闻新华印务有限公司</v>
          </cell>
          <cell r="C41">
            <v>1342</v>
          </cell>
          <cell r="D41">
            <v>904.74</v>
          </cell>
          <cell r="E41">
            <v>1.71</v>
          </cell>
        </row>
        <row r="42">
          <cell r="A42" t="str">
            <v>91430121712108378Q</v>
          </cell>
          <cell r="B42" t="str">
            <v>湖南华商文化商务有限公司</v>
          </cell>
          <cell r="C42">
            <v>103.45</v>
          </cell>
          <cell r="D42">
            <v>40.98</v>
          </cell>
          <cell r="E42">
            <v>11.72</v>
          </cell>
        </row>
        <row r="43">
          <cell r="A43" t="str">
            <v>914301227072348552</v>
          </cell>
          <cell r="B43" t="str">
            <v>长沙黑金刚实业有限公司</v>
          </cell>
          <cell r="C43">
            <v>3063.94</v>
          </cell>
          <cell r="D43">
            <v>1949.35</v>
          </cell>
          <cell r="E43">
            <v>847.08</v>
          </cell>
        </row>
        <row r="44">
          <cell r="A44" t="str">
            <v>91430100678040209A</v>
          </cell>
          <cell r="B44" t="str">
            <v>湖南镭目科技有限公司</v>
          </cell>
          <cell r="C44">
            <v>1273.6600000000001</v>
          </cell>
          <cell r="D44">
            <v>931.99</v>
          </cell>
          <cell r="E44">
            <v>175.29</v>
          </cell>
        </row>
        <row r="45">
          <cell r="A45" t="str">
            <v>9143000071704924X1</v>
          </cell>
          <cell r="B45" t="str">
            <v>湖南航天环宇通信科技股份有限公司</v>
          </cell>
          <cell r="C45">
            <v>2495.19</v>
          </cell>
          <cell r="D45">
            <v>396.2</v>
          </cell>
          <cell r="E45">
            <v>1517.46</v>
          </cell>
        </row>
        <row r="46">
          <cell r="A46" t="str">
            <v>914301003960250943</v>
          </cell>
          <cell r="B46" t="str">
            <v>湖南宇环智能装备有限公司</v>
          </cell>
          <cell r="C46">
            <v>591.03</v>
          </cell>
          <cell r="D46">
            <v>133.66999999999999</v>
          </cell>
          <cell r="E46">
            <v>373.13</v>
          </cell>
        </row>
        <row r="47">
          <cell r="A47" t="str">
            <v>91430122760738104W</v>
          </cell>
          <cell r="B47" t="str">
            <v>湖南生命元医药有限责任公司</v>
          </cell>
          <cell r="C47">
            <v>2688.96</v>
          </cell>
          <cell r="D47">
            <v>956.71</v>
          </cell>
          <cell r="E47">
            <v>1555.56</v>
          </cell>
        </row>
        <row r="48">
          <cell r="A48" t="str">
            <v>91430121738972922U</v>
          </cell>
          <cell r="B48" t="str">
            <v>湖南印山台水泥有限公司</v>
          </cell>
          <cell r="C48">
            <v>2649.68</v>
          </cell>
          <cell r="D48">
            <v>1449.09</v>
          </cell>
          <cell r="E48">
            <v>553.36</v>
          </cell>
        </row>
        <row r="49">
          <cell r="A49" t="str">
            <v>91430100768015621G</v>
          </cell>
          <cell r="B49" t="str">
            <v>世邦通信股份有限公司</v>
          </cell>
          <cell r="C49">
            <v>3006.48</v>
          </cell>
          <cell r="D49">
            <v>1976.9</v>
          </cell>
          <cell r="E49">
            <v>793.96</v>
          </cell>
        </row>
        <row r="50">
          <cell r="A50" t="str">
            <v>91430100661699357Q</v>
          </cell>
          <cell r="B50" t="str">
            <v>湖南华中电力铁道设施制造有限公司</v>
          </cell>
          <cell r="C50">
            <v>516.41999999999996</v>
          </cell>
          <cell r="D50">
            <v>488.1</v>
          </cell>
          <cell r="E50">
            <v>0</v>
          </cell>
        </row>
        <row r="51">
          <cell r="A51" t="str">
            <v>91430100616601787P</v>
          </cell>
          <cell r="B51" t="str">
            <v>湖南丽臣奥威实业有限公司</v>
          </cell>
          <cell r="C51">
            <v>2587.69</v>
          </cell>
          <cell r="D51">
            <v>1236.55</v>
          </cell>
          <cell r="E51">
            <v>1271.31</v>
          </cell>
        </row>
        <row r="52">
          <cell r="A52" t="str">
            <v>91430122616839621B</v>
          </cell>
          <cell r="B52" t="str">
            <v>长沙联力实业有限公司</v>
          </cell>
          <cell r="C52">
            <v>1363.22</v>
          </cell>
          <cell r="D52">
            <v>1143.83</v>
          </cell>
          <cell r="E52">
            <v>0</v>
          </cell>
        </row>
        <row r="53">
          <cell r="A53" t="str">
            <v>91430111696240992G</v>
          </cell>
          <cell r="B53" t="str">
            <v>可孚医疗科技股份有限公司</v>
          </cell>
          <cell r="C53">
            <v>9601.3799999999992</v>
          </cell>
          <cell r="D53">
            <v>3449.6</v>
          </cell>
          <cell r="E53">
            <v>5130.18</v>
          </cell>
        </row>
        <row r="54">
          <cell r="A54" t="str">
            <v>91430100396109343U</v>
          </cell>
          <cell r="B54" t="str">
            <v>长沙金鸿顺汽车部件有限公司</v>
          </cell>
          <cell r="C54">
            <v>400.82</v>
          </cell>
          <cell r="D54">
            <v>306.06</v>
          </cell>
          <cell r="E54">
            <v>35.51</v>
          </cell>
        </row>
        <row r="55">
          <cell r="A55" t="str">
            <v>91430000320536103F</v>
          </cell>
          <cell r="B55" t="str">
            <v>英氏控股集团股份有限公司</v>
          </cell>
          <cell r="C55">
            <v>548.30999999999995</v>
          </cell>
          <cell r="D55">
            <v>259.23</v>
          </cell>
          <cell r="E55">
            <v>-8.36</v>
          </cell>
        </row>
        <row r="56">
          <cell r="A56" t="str">
            <v>91430100668577424W</v>
          </cell>
          <cell r="B56" t="str">
            <v>大邦（湖南）生物制药有限公司</v>
          </cell>
          <cell r="C56">
            <v>2971.68</v>
          </cell>
          <cell r="D56">
            <v>2047.28</v>
          </cell>
          <cell r="E56">
            <v>659.57</v>
          </cell>
        </row>
        <row r="57">
          <cell r="A57" t="str">
            <v>91430100MA4L6E08X5</v>
          </cell>
          <cell r="B57" t="str">
            <v>长沙筑友智造科技有限公司</v>
          </cell>
          <cell r="C57">
            <v>985.72</v>
          </cell>
          <cell r="D57">
            <v>627.77</v>
          </cell>
          <cell r="E57">
            <v>0</v>
          </cell>
        </row>
        <row r="58">
          <cell r="A58" t="str">
            <v>914301217767561474</v>
          </cell>
          <cell r="B58" t="str">
            <v>湖南瑞新机械制造有限公司</v>
          </cell>
          <cell r="C58">
            <v>241.99</v>
          </cell>
          <cell r="D58">
            <v>211.2</v>
          </cell>
          <cell r="E58">
            <v>0.11</v>
          </cell>
        </row>
        <row r="59">
          <cell r="A59" t="str">
            <v>91430100325676981L</v>
          </cell>
          <cell r="B59" t="str">
            <v>湖南慈辉医疗科技有限公司</v>
          </cell>
          <cell r="C59">
            <v>241.41</v>
          </cell>
          <cell r="D59">
            <v>223.33</v>
          </cell>
          <cell r="E59">
            <v>2.19</v>
          </cell>
        </row>
        <row r="60">
          <cell r="A60" t="str">
            <v>9143010068031335XR</v>
          </cell>
          <cell r="B60" t="str">
            <v>湖南隆盛达钢管制造有限公司</v>
          </cell>
          <cell r="C60">
            <v>178.44</v>
          </cell>
          <cell r="D60">
            <v>148.56</v>
          </cell>
          <cell r="E60">
            <v>2.93</v>
          </cell>
        </row>
        <row r="61">
          <cell r="A61" t="str">
            <v>91430100696213142E</v>
          </cell>
          <cell r="B61" t="str">
            <v>湖南华曙高科技有限责任公司</v>
          </cell>
          <cell r="C61">
            <v>1951.63</v>
          </cell>
          <cell r="D61">
            <v>1061.26</v>
          </cell>
          <cell r="E61">
            <v>780.84</v>
          </cell>
        </row>
        <row r="62">
          <cell r="A62" t="str">
            <v>914301003385143085</v>
          </cell>
          <cell r="B62" t="str">
            <v>湖南麒麟信安科技股份有限公司</v>
          </cell>
          <cell r="C62">
            <v>1111.94</v>
          </cell>
          <cell r="D62">
            <v>647.54</v>
          </cell>
          <cell r="E62">
            <v>296.43</v>
          </cell>
        </row>
        <row r="63">
          <cell r="A63" t="str">
            <v>914301000558065547</v>
          </cell>
          <cell r="B63" t="str">
            <v>长沙金镂机械科技有限公司</v>
          </cell>
          <cell r="C63">
            <v>181.21</v>
          </cell>
          <cell r="D63">
            <v>160.77000000000001</v>
          </cell>
          <cell r="E63">
            <v>6.76</v>
          </cell>
        </row>
        <row r="64">
          <cell r="A64" t="str">
            <v>91430100574347062M</v>
          </cell>
          <cell r="B64" t="str">
            <v>长沙飞斯特机械制造有限公司</v>
          </cell>
          <cell r="C64">
            <v>328.83</v>
          </cell>
          <cell r="D64">
            <v>214.45</v>
          </cell>
          <cell r="E64">
            <v>97.85</v>
          </cell>
        </row>
        <row r="65">
          <cell r="A65" t="str">
            <v>91430122680302183X</v>
          </cell>
          <cell r="B65" t="str">
            <v>湘江涂料科技有限公司</v>
          </cell>
          <cell r="C65">
            <v>4133.38</v>
          </cell>
          <cell r="D65">
            <v>2791.17</v>
          </cell>
          <cell r="E65">
            <v>518</v>
          </cell>
        </row>
        <row r="66">
          <cell r="A66" t="str">
            <v>914301217347870250</v>
          </cell>
          <cell r="B66" t="str">
            <v>长沙星沙机床有限公司</v>
          </cell>
          <cell r="C66">
            <v>1707.39</v>
          </cell>
          <cell r="D66">
            <v>917.25</v>
          </cell>
          <cell r="E66">
            <v>720.28</v>
          </cell>
        </row>
        <row r="67">
          <cell r="A67" t="str">
            <v>91430122095731067R</v>
          </cell>
          <cell r="B67" t="str">
            <v>湖南华纳大药厂手性药物有限公司</v>
          </cell>
          <cell r="C67">
            <v>1054.3800000000001</v>
          </cell>
          <cell r="D67">
            <v>419.28</v>
          </cell>
          <cell r="E67">
            <v>452.77</v>
          </cell>
        </row>
        <row r="68">
          <cell r="A68" t="str">
            <v>91430000717078948P</v>
          </cell>
          <cell r="B68" t="str">
            <v>湖南大旺食品有限公司</v>
          </cell>
          <cell r="C68">
            <v>14438.18</v>
          </cell>
          <cell r="D68">
            <v>4601.74</v>
          </cell>
          <cell r="E68">
            <v>8982.33</v>
          </cell>
        </row>
        <row r="69">
          <cell r="A69" t="str">
            <v>91430112MA4R02K44K</v>
          </cell>
          <cell r="B69" t="str">
            <v>湖南高程机械有限责任公司</v>
          </cell>
          <cell r="C69">
            <v>230.05</v>
          </cell>
          <cell r="D69">
            <v>212.44</v>
          </cell>
          <cell r="E69">
            <v>1.58</v>
          </cell>
        </row>
        <row r="70">
          <cell r="A70" t="str">
            <v>91430105782854085L</v>
          </cell>
          <cell r="B70" t="str">
            <v>湖南普菲克生物科技有限公司</v>
          </cell>
          <cell r="C70">
            <v>326.51</v>
          </cell>
          <cell r="D70">
            <v>138.05000000000001</v>
          </cell>
          <cell r="E70">
            <v>129.21</v>
          </cell>
        </row>
        <row r="71">
          <cell r="A71" t="str">
            <v>914301006780181677</v>
          </cell>
          <cell r="B71" t="str">
            <v>湖南华诚生物资源股份有限公司</v>
          </cell>
          <cell r="C71">
            <v>757.99</v>
          </cell>
          <cell r="D71">
            <v>79.34</v>
          </cell>
          <cell r="E71">
            <v>618.55999999999995</v>
          </cell>
        </row>
        <row r="72">
          <cell r="A72" t="str">
            <v>914301217506000131</v>
          </cell>
          <cell r="B72" t="str">
            <v>长沙河田白石建材有限公司</v>
          </cell>
          <cell r="C72">
            <v>2006.92</v>
          </cell>
          <cell r="D72">
            <v>1467.32</v>
          </cell>
          <cell r="E72">
            <v>287.29000000000002</v>
          </cell>
        </row>
        <row r="73">
          <cell r="A73" t="str">
            <v>91430121722539366C</v>
          </cell>
          <cell r="B73" t="str">
            <v>长沙迈科轴承有限公司</v>
          </cell>
          <cell r="C73">
            <v>485.66</v>
          </cell>
          <cell r="D73">
            <v>437.89</v>
          </cell>
          <cell r="E73">
            <v>0</v>
          </cell>
        </row>
        <row r="74">
          <cell r="A74" t="str">
            <v>914301227072332898</v>
          </cell>
          <cell r="B74" t="str">
            <v>湖南三环颜料有限公司</v>
          </cell>
          <cell r="C74">
            <v>1932.92</v>
          </cell>
          <cell r="D74">
            <v>385.16</v>
          </cell>
          <cell r="E74">
            <v>1430.61</v>
          </cell>
        </row>
        <row r="75">
          <cell r="A75" t="str">
            <v>91430100184139575J</v>
          </cell>
          <cell r="B75" t="str">
            <v>长沙金龙铸造实业有限公司</v>
          </cell>
          <cell r="C75">
            <v>1043.49</v>
          </cell>
          <cell r="D75">
            <v>968.54</v>
          </cell>
          <cell r="E75">
            <v>0.2</v>
          </cell>
        </row>
        <row r="76">
          <cell r="A76" t="str">
            <v>914301213295038778</v>
          </cell>
          <cell r="B76" t="str">
            <v>湖南星通汽车制造有限公司</v>
          </cell>
          <cell r="C76">
            <v>80.2</v>
          </cell>
          <cell r="D76">
            <v>61.55</v>
          </cell>
          <cell r="E76">
            <v>3.36</v>
          </cell>
        </row>
        <row r="77">
          <cell r="A77" t="str">
            <v>914301217367991346</v>
          </cell>
          <cell r="B77" t="str">
            <v>长沙建鑫机械制造有限公司</v>
          </cell>
          <cell r="C77">
            <v>1299.08</v>
          </cell>
          <cell r="D77">
            <v>1108.3599999999999</v>
          </cell>
          <cell r="E77">
            <v>29.48</v>
          </cell>
        </row>
        <row r="78">
          <cell r="A78" t="str">
            <v>91430000712164273J</v>
          </cell>
          <cell r="B78" t="str">
            <v>山河智能装备股份有限公司</v>
          </cell>
          <cell r="C78">
            <v>28871.97</v>
          </cell>
          <cell r="D78">
            <v>23538.23</v>
          </cell>
          <cell r="E78">
            <v>886.72</v>
          </cell>
        </row>
        <row r="79">
          <cell r="A79" t="str">
            <v>914301217968636365</v>
          </cell>
          <cell r="B79" t="str">
            <v>湖南中天意成机械有限公司</v>
          </cell>
          <cell r="C79">
            <v>904.35</v>
          </cell>
          <cell r="D79">
            <v>756.34</v>
          </cell>
          <cell r="E79">
            <v>80.78</v>
          </cell>
        </row>
        <row r="80">
          <cell r="A80" t="str">
            <v>91430000717052086P</v>
          </cell>
          <cell r="B80" t="str">
            <v>湖南英捷高科技有限责任公司</v>
          </cell>
          <cell r="C80">
            <v>224.31</v>
          </cell>
          <cell r="D80">
            <v>197.29</v>
          </cell>
          <cell r="E80">
            <v>11.57</v>
          </cell>
        </row>
        <row r="81">
          <cell r="A81" t="str">
            <v>91430112MA4PL6W524</v>
          </cell>
          <cell r="B81" t="str">
            <v>长沙鑫浩再生资源利用有限公司</v>
          </cell>
          <cell r="C81">
            <v>122.56</v>
          </cell>
          <cell r="D81">
            <v>114.07</v>
          </cell>
          <cell r="E81">
            <v>0</v>
          </cell>
        </row>
        <row r="82">
          <cell r="A82" t="str">
            <v>91430105768027833H</v>
          </cell>
          <cell r="B82" t="str">
            <v>长沙市雅高彩印有限公司</v>
          </cell>
          <cell r="C82">
            <v>255.94</v>
          </cell>
          <cell r="D82">
            <v>194.89</v>
          </cell>
          <cell r="E82">
            <v>40.75</v>
          </cell>
        </row>
        <row r="83">
          <cell r="A83" t="str">
            <v>91430100MA4QMX3R8H</v>
          </cell>
          <cell r="B83" t="str">
            <v>湖南云箭智能科技有限公司</v>
          </cell>
          <cell r="C83">
            <v>70.290000000000006</v>
          </cell>
          <cell r="D83">
            <v>63.98</v>
          </cell>
          <cell r="E83">
            <v>0</v>
          </cell>
        </row>
        <row r="84">
          <cell r="A84" t="str">
            <v>91430100616796828N</v>
          </cell>
          <cell r="B84" t="str">
            <v>湖南泵阀制造有限公司</v>
          </cell>
          <cell r="C84">
            <v>365.14</v>
          </cell>
          <cell r="D84">
            <v>339.44</v>
          </cell>
          <cell r="E84">
            <v>0</v>
          </cell>
        </row>
        <row r="85">
          <cell r="A85" t="str">
            <v>91430000753367798R</v>
          </cell>
          <cell r="B85" t="str">
            <v>澳优乳业（中国）有限公司</v>
          </cell>
          <cell r="C85">
            <v>15292.06</v>
          </cell>
          <cell r="D85">
            <v>7444.36</v>
          </cell>
          <cell r="E85">
            <v>7138.3</v>
          </cell>
        </row>
        <row r="86">
          <cell r="A86" t="str">
            <v>914301006874341118</v>
          </cell>
          <cell r="B86" t="str">
            <v>长沙海润生物技术有限公司</v>
          </cell>
          <cell r="C86">
            <v>672.29</v>
          </cell>
          <cell r="D86">
            <v>474.08</v>
          </cell>
          <cell r="E86">
            <v>152.03</v>
          </cell>
        </row>
        <row r="87">
          <cell r="A87" t="str">
            <v>914301227923923989</v>
          </cell>
          <cell r="B87" t="str">
            <v>湖南伟达科技有限公司</v>
          </cell>
          <cell r="C87">
            <v>476.58</v>
          </cell>
          <cell r="D87">
            <v>352.22</v>
          </cell>
          <cell r="E87">
            <v>41.81</v>
          </cell>
        </row>
        <row r="88">
          <cell r="A88" t="str">
            <v>91430100184120882J</v>
          </cell>
          <cell r="B88" t="str">
            <v>湖南同心实业有限责任公司</v>
          </cell>
          <cell r="C88">
            <v>833.56</v>
          </cell>
          <cell r="D88">
            <v>779.38</v>
          </cell>
          <cell r="E88">
            <v>0</v>
          </cell>
        </row>
        <row r="89">
          <cell r="A89" t="str">
            <v>914301007607140065</v>
          </cell>
          <cell r="B89" t="str">
            <v>湖南三德科技股份有限公司</v>
          </cell>
          <cell r="C89">
            <v>2321.14</v>
          </cell>
          <cell r="D89">
            <v>1239.67</v>
          </cell>
          <cell r="E89">
            <v>775.51</v>
          </cell>
        </row>
      </sheetData>
      <sheetData sheetId="2">
        <row r="1">
          <cell r="A1" t="str">
            <v>社会信用代码</v>
          </cell>
          <cell r="B1" t="str">
            <v>纳税人名称</v>
          </cell>
          <cell r="C1" t="str">
            <v>税收合计</v>
          </cell>
          <cell r="D1" t="str">
            <v>增值税</v>
          </cell>
          <cell r="E1" t="str">
            <v>企业所得税</v>
          </cell>
        </row>
        <row r="2">
          <cell r="A2" t="str">
            <v>91430100768045556L</v>
          </cell>
          <cell r="B2" t="str">
            <v>湖南耐普泵业股份有限公司</v>
          </cell>
          <cell r="C2">
            <v>1086.1300000000001</v>
          </cell>
          <cell r="D2">
            <v>770.55</v>
          </cell>
          <cell r="E2">
            <v>124.97</v>
          </cell>
        </row>
        <row r="3">
          <cell r="A3" t="str">
            <v>91430100567699262E</v>
          </cell>
          <cell r="B3" t="str">
            <v>蓝思科技(长沙)有限公司</v>
          </cell>
          <cell r="C3">
            <v>89355.21</v>
          </cell>
          <cell r="D3">
            <v>72714.539999999994</v>
          </cell>
          <cell r="E3">
            <v>5370.17</v>
          </cell>
        </row>
        <row r="4">
          <cell r="A4" t="str">
            <v>914301217483508443</v>
          </cell>
          <cell r="B4" t="str">
            <v>长沙梅花汽车制造有限公司</v>
          </cell>
          <cell r="C4">
            <v>1388.08</v>
          </cell>
          <cell r="D4">
            <v>1325.56</v>
          </cell>
          <cell r="E4">
            <v>0</v>
          </cell>
        </row>
        <row r="5">
          <cell r="A5" t="str">
            <v>914301216735978091</v>
          </cell>
          <cell r="B5" t="str">
            <v>湖南迈通智能装备有限公司</v>
          </cell>
          <cell r="C5">
            <v>400.32</v>
          </cell>
          <cell r="D5">
            <v>327.93</v>
          </cell>
          <cell r="E5">
            <v>0</v>
          </cell>
        </row>
        <row r="6">
          <cell r="A6" t="str">
            <v>914301003958451970</v>
          </cell>
          <cell r="B6" t="str">
            <v>湖南三一港口设备有限公司</v>
          </cell>
          <cell r="C6">
            <v>5472.22</v>
          </cell>
          <cell r="D6">
            <v>4762.3100000000004</v>
          </cell>
          <cell r="E6">
            <v>123.38</v>
          </cell>
        </row>
        <row r="7">
          <cell r="A7" t="str">
            <v>91430121MA4M4BXN4M</v>
          </cell>
          <cell r="B7" t="str">
            <v>长沙太空金路桥材料有限公司</v>
          </cell>
          <cell r="C7">
            <v>150.51</v>
          </cell>
          <cell r="D7">
            <v>105.53</v>
          </cell>
          <cell r="E7">
            <v>14.32</v>
          </cell>
        </row>
        <row r="8">
          <cell r="A8" t="str">
            <v>914300007389571081</v>
          </cell>
          <cell r="B8" t="str">
            <v>湖南威铭能源科技有限公司</v>
          </cell>
          <cell r="C8">
            <v>98.53</v>
          </cell>
          <cell r="D8">
            <v>22.21</v>
          </cell>
          <cell r="E8">
            <v>2.2200000000000002</v>
          </cell>
        </row>
        <row r="9">
          <cell r="A9" t="str">
            <v>914301215617440346</v>
          </cell>
          <cell r="B9" t="str">
            <v>长沙立诚机械有限公司</v>
          </cell>
          <cell r="C9">
            <v>267.44</v>
          </cell>
          <cell r="D9">
            <v>235.02</v>
          </cell>
          <cell r="E9">
            <v>9.3000000000000007</v>
          </cell>
        </row>
        <row r="10">
          <cell r="A10" t="str">
            <v>914300007483882605</v>
          </cell>
          <cell r="B10" t="str">
            <v>三一汽车制造有限公司</v>
          </cell>
          <cell r="C10">
            <v>40955.949999999997</v>
          </cell>
          <cell r="D10">
            <v>33378.17</v>
          </cell>
          <cell r="E10">
            <v>0</v>
          </cell>
        </row>
        <row r="11">
          <cell r="A11" t="str">
            <v>91430100184134520R</v>
          </cell>
          <cell r="B11" t="str">
            <v>湖南中立工程机械有限公司</v>
          </cell>
          <cell r="C11">
            <v>1762.91</v>
          </cell>
          <cell r="D11">
            <v>1289.45</v>
          </cell>
          <cell r="E11">
            <v>299.42</v>
          </cell>
        </row>
        <row r="12">
          <cell r="A12" t="str">
            <v>91430100689520873N</v>
          </cell>
          <cell r="B12" t="str">
            <v>湖南鹤祥包装有限公司</v>
          </cell>
          <cell r="C12">
            <v>762.67</v>
          </cell>
          <cell r="D12">
            <v>479.01</v>
          </cell>
          <cell r="E12">
            <v>147.32</v>
          </cell>
        </row>
        <row r="13">
          <cell r="A13" t="str">
            <v>91430122799141540Y</v>
          </cell>
          <cell r="B13" t="str">
            <v>湖南天卓管业有限公司</v>
          </cell>
          <cell r="C13">
            <v>788.7</v>
          </cell>
          <cell r="D13">
            <v>472.03</v>
          </cell>
          <cell r="E13">
            <v>127.98</v>
          </cell>
        </row>
        <row r="14">
          <cell r="A14" t="str">
            <v>914301006780303854</v>
          </cell>
          <cell r="B14" t="str">
            <v>湖南沁森高科新材料有限公司</v>
          </cell>
          <cell r="C14">
            <v>182.77</v>
          </cell>
          <cell r="D14">
            <v>141.08000000000001</v>
          </cell>
          <cell r="E14">
            <v>0</v>
          </cell>
        </row>
        <row r="15">
          <cell r="A15" t="str">
            <v>914301003385053729</v>
          </cell>
          <cell r="B15" t="str">
            <v>湖南长城银河科技有限公司</v>
          </cell>
          <cell r="C15">
            <v>474.13</v>
          </cell>
          <cell r="D15">
            <v>181.23</v>
          </cell>
          <cell r="E15">
            <v>97.95</v>
          </cell>
        </row>
        <row r="16">
          <cell r="A16" t="str">
            <v>91430100616600709E</v>
          </cell>
          <cell r="B16" t="str">
            <v>湖南维胜科技电路板有限公司</v>
          </cell>
          <cell r="C16">
            <v>1732.56</v>
          </cell>
          <cell r="D16">
            <v>826.81</v>
          </cell>
          <cell r="E16">
            <v>587.75</v>
          </cell>
        </row>
        <row r="17">
          <cell r="A17" t="str">
            <v>91430122MA4L7MYAXP</v>
          </cell>
          <cell r="B17" t="str">
            <v>长沙戴卡科技有限公司</v>
          </cell>
          <cell r="C17">
            <v>449.36</v>
          </cell>
          <cell r="D17">
            <v>0</v>
          </cell>
          <cell r="E17">
            <v>0</v>
          </cell>
        </row>
        <row r="18">
          <cell r="A18" t="str">
            <v>914301227121995642</v>
          </cell>
          <cell r="B18" t="str">
            <v>湖南联智科技股份有限公司</v>
          </cell>
          <cell r="C18">
            <v>2396.71</v>
          </cell>
          <cell r="D18">
            <v>766.55</v>
          </cell>
          <cell r="E18">
            <v>821.98</v>
          </cell>
        </row>
        <row r="19">
          <cell r="A19" t="str">
            <v>91430121MA4PDC9F0J</v>
          </cell>
          <cell r="B19" t="str">
            <v>湖南新金辐医疗科技有限公司</v>
          </cell>
          <cell r="C19">
            <v>5.53</v>
          </cell>
          <cell r="D19">
            <v>5.08</v>
          </cell>
          <cell r="E19">
            <v>0</v>
          </cell>
        </row>
        <row r="20">
          <cell r="A20" t="str">
            <v>91430100559544877X</v>
          </cell>
          <cell r="B20" t="str">
            <v>长沙统一企业有限公司</v>
          </cell>
          <cell r="C20">
            <v>10967.18</v>
          </cell>
          <cell r="D20">
            <v>6404.77</v>
          </cell>
          <cell r="E20">
            <v>3654.93</v>
          </cell>
        </row>
        <row r="21">
          <cell r="A21" t="str">
            <v>91430121745909999L</v>
          </cell>
          <cell r="B21" t="str">
            <v>长沙众城机械有限公司</v>
          </cell>
          <cell r="C21">
            <v>840.9</v>
          </cell>
          <cell r="D21">
            <v>638.36</v>
          </cell>
          <cell r="E21">
            <v>19.239999999999998</v>
          </cell>
        </row>
        <row r="22">
          <cell r="A22" t="str">
            <v>91430122062245513K</v>
          </cell>
          <cell r="B22" t="str">
            <v>长沙恒飞电缆有限公司</v>
          </cell>
          <cell r="C22">
            <v>964.77</v>
          </cell>
          <cell r="D22">
            <v>225.99</v>
          </cell>
          <cell r="E22">
            <v>120</v>
          </cell>
        </row>
        <row r="23">
          <cell r="A23" t="str">
            <v>91430122580900194P</v>
          </cell>
          <cell r="B23" t="str">
            <v>湖南兆恒材料科技有限公司</v>
          </cell>
          <cell r="C23">
            <v>643.11</v>
          </cell>
          <cell r="D23">
            <v>374.76</v>
          </cell>
          <cell r="E23">
            <v>230.53</v>
          </cell>
        </row>
        <row r="24">
          <cell r="A24" t="str">
            <v>91430000707213683U</v>
          </cell>
          <cell r="B24" t="str">
            <v>磐吉奥（湖南）工业有限公司</v>
          </cell>
          <cell r="C24">
            <v>3004.38</v>
          </cell>
          <cell r="D24">
            <v>1853.1</v>
          </cell>
          <cell r="E24">
            <v>833.48</v>
          </cell>
        </row>
        <row r="25">
          <cell r="A25" t="str">
            <v>91430100587043922L</v>
          </cell>
          <cell r="B25" t="str">
            <v>湖南柯盛新材料有限公司</v>
          </cell>
          <cell r="C25">
            <v>261.29000000000002</v>
          </cell>
          <cell r="D25">
            <v>199.79</v>
          </cell>
          <cell r="E25">
            <v>0</v>
          </cell>
        </row>
        <row r="26">
          <cell r="A26" t="str">
            <v>914301007580046461</v>
          </cell>
          <cell r="B26" t="str">
            <v>航天凯天环保科技股份有限公司</v>
          </cell>
          <cell r="C26">
            <v>4724.08</v>
          </cell>
          <cell r="D26">
            <v>2912.24</v>
          </cell>
          <cell r="E26">
            <v>815.63</v>
          </cell>
        </row>
        <row r="27">
          <cell r="A27" t="str">
            <v>91430100740620301T</v>
          </cell>
          <cell r="B27" t="str">
            <v>三诺生物传感股份有限公司</v>
          </cell>
          <cell r="C27">
            <v>13335.08</v>
          </cell>
          <cell r="D27">
            <v>5329.86</v>
          </cell>
          <cell r="E27">
            <v>5271.43</v>
          </cell>
        </row>
        <row r="28">
          <cell r="A28" t="str">
            <v>91430100572229898Q</v>
          </cell>
          <cell r="B28" t="str">
            <v>湖南湘联节能科技股份有限公司</v>
          </cell>
          <cell r="C28">
            <v>88.1</v>
          </cell>
          <cell r="D28">
            <v>66.94</v>
          </cell>
          <cell r="E28">
            <v>0</v>
          </cell>
        </row>
        <row r="29">
          <cell r="A29" t="str">
            <v>91430100673566826X</v>
          </cell>
          <cell r="B29" t="str">
            <v>圣湘生物科技股份有限公司</v>
          </cell>
          <cell r="C29">
            <v>1488.59</v>
          </cell>
          <cell r="D29">
            <v>909.48</v>
          </cell>
          <cell r="E29">
            <v>63.2</v>
          </cell>
        </row>
        <row r="30">
          <cell r="A30" t="str">
            <v>91430100593256393Q</v>
          </cell>
          <cell r="B30" t="str">
            <v>湖南明康中锦医疗科技发展有限公司</v>
          </cell>
          <cell r="C30">
            <v>394.99</v>
          </cell>
          <cell r="D30">
            <v>278.92</v>
          </cell>
          <cell r="E30" t="str">
            <v>0.0</v>
          </cell>
        </row>
        <row r="31">
          <cell r="A31" t="str">
            <v>914301006918249216</v>
          </cell>
          <cell r="B31" t="str">
            <v>湖南中联重科履带起重机有限公司</v>
          </cell>
          <cell r="C31">
            <v>10799.74</v>
          </cell>
          <cell r="D31">
            <v>6052.41</v>
          </cell>
          <cell r="E31">
            <v>3795.93</v>
          </cell>
        </row>
        <row r="32">
          <cell r="A32" t="str">
            <v>91430112MA4Q82621R</v>
          </cell>
          <cell r="B32" t="str">
            <v>德赛电池（长沙）有限公司</v>
          </cell>
          <cell r="C32">
            <v>189.73</v>
          </cell>
          <cell r="D32">
            <v>0</v>
          </cell>
          <cell r="E32">
            <v>178.17</v>
          </cell>
        </row>
        <row r="33">
          <cell r="A33" t="str">
            <v>914300007121944054</v>
          </cell>
          <cell r="B33" t="str">
            <v>中联重科股份有限公司</v>
          </cell>
          <cell r="C33">
            <v>82178.55</v>
          </cell>
          <cell r="D33">
            <v>46903.33</v>
          </cell>
          <cell r="E33">
            <v>24825.11</v>
          </cell>
        </row>
        <row r="34">
          <cell r="A34" t="str">
            <v>914301007680191048</v>
          </cell>
          <cell r="B34" t="str">
            <v>博世汽车部件（长沙）有限公司</v>
          </cell>
          <cell r="C34">
            <v>30347.13</v>
          </cell>
          <cell r="D34">
            <v>18835.349999999999</v>
          </cell>
          <cell r="E34">
            <v>8755.16</v>
          </cell>
        </row>
        <row r="35">
          <cell r="A35" t="str">
            <v>914300007533850216</v>
          </cell>
          <cell r="B35" t="str">
            <v>湖南泰嘉新材料科技股份有限公司</v>
          </cell>
          <cell r="C35">
            <v>2181.96</v>
          </cell>
          <cell r="D35">
            <v>666.69</v>
          </cell>
          <cell r="E35">
            <v>674.23</v>
          </cell>
        </row>
        <row r="36">
          <cell r="A36" t="str">
            <v>91430100691841721L</v>
          </cell>
          <cell r="B36" t="str">
            <v>长沙市比亚迪汽车有限公司</v>
          </cell>
          <cell r="C36">
            <v>9215.9699999999993</v>
          </cell>
          <cell r="D36">
            <v>-2675.26</v>
          </cell>
          <cell r="E36">
            <v>4902.71</v>
          </cell>
        </row>
        <row r="37">
          <cell r="A37" t="str">
            <v>91430100MA4LR1M541</v>
          </cell>
          <cell r="B37" t="str">
            <v>湖南美邻美佳建材有限公司</v>
          </cell>
          <cell r="C37">
            <v>30.53</v>
          </cell>
          <cell r="D37">
            <v>27.4</v>
          </cell>
          <cell r="E37">
            <v>1.25</v>
          </cell>
        </row>
        <row r="38">
          <cell r="A38" t="str">
            <v>91430121MA4LB35N1X</v>
          </cell>
          <cell r="B38" t="str">
            <v>湖南易通星桥汽车零部件有限公司</v>
          </cell>
          <cell r="C38">
            <v>238.38</v>
          </cell>
          <cell r="D38">
            <v>127.6</v>
          </cell>
          <cell r="E38">
            <v>101.98</v>
          </cell>
        </row>
        <row r="39">
          <cell r="A39" t="str">
            <v>91430112MA4QJE2J8D</v>
          </cell>
          <cell r="B39" t="str">
            <v>长沙比亚迪电子有限公司</v>
          </cell>
          <cell r="C39">
            <v>7.09</v>
          </cell>
          <cell r="D39">
            <v>0.12</v>
          </cell>
          <cell r="E39">
            <v>0</v>
          </cell>
        </row>
        <row r="40">
          <cell r="A40" t="str">
            <v>914301007853917172</v>
          </cell>
          <cell r="B40" t="str">
            <v>长沙景嘉微电子股份有限公司</v>
          </cell>
          <cell r="C40">
            <v>1748.46</v>
          </cell>
          <cell r="D40">
            <v>-431.61</v>
          </cell>
          <cell r="E40">
            <v>1104.58</v>
          </cell>
        </row>
        <row r="41">
          <cell r="A41" t="str">
            <v>9143000068283188XE</v>
          </cell>
          <cell r="B41" t="str">
            <v>湖南天闻新华印务有限公司</v>
          </cell>
          <cell r="C41">
            <v>612.12</v>
          </cell>
          <cell r="D41">
            <v>195.08</v>
          </cell>
          <cell r="E41">
            <v>0</v>
          </cell>
        </row>
        <row r="42">
          <cell r="A42" t="str">
            <v>914301227072348552</v>
          </cell>
          <cell r="B42" t="str">
            <v>长沙黑金刚实业有限公司</v>
          </cell>
          <cell r="C42">
            <v>2336.73</v>
          </cell>
          <cell r="D42">
            <v>1658.32</v>
          </cell>
          <cell r="E42">
            <v>410.24</v>
          </cell>
        </row>
        <row r="43">
          <cell r="A43" t="str">
            <v>91430100678040209A</v>
          </cell>
          <cell r="B43" t="str">
            <v>湖南镭目科技有限公司</v>
          </cell>
          <cell r="C43">
            <v>1092.4100000000001</v>
          </cell>
          <cell r="D43">
            <v>703.31</v>
          </cell>
          <cell r="E43">
            <v>185.21</v>
          </cell>
        </row>
        <row r="44">
          <cell r="A44" t="str">
            <v>91430121712108378Q</v>
          </cell>
          <cell r="B44" t="str">
            <v>湖南华商文化商务有限公司</v>
          </cell>
          <cell r="C44">
            <v>28.26</v>
          </cell>
          <cell r="D44">
            <v>0.37</v>
          </cell>
          <cell r="E44">
            <v>8.82</v>
          </cell>
        </row>
        <row r="45">
          <cell r="A45" t="str">
            <v>9143000071704924X1</v>
          </cell>
          <cell r="B45" t="str">
            <v>湖南航天环宇通信科技股份有限公司</v>
          </cell>
          <cell r="C45">
            <v>2699.54</v>
          </cell>
          <cell r="D45">
            <v>538.16999999999996</v>
          </cell>
          <cell r="E45">
            <v>1292.07</v>
          </cell>
        </row>
        <row r="46">
          <cell r="A46" t="str">
            <v>914301003960250943</v>
          </cell>
          <cell r="B46" t="str">
            <v>湖南宇环智能装备有限公司</v>
          </cell>
          <cell r="C46">
            <v>-180.11</v>
          </cell>
          <cell r="D46">
            <v>-195.53</v>
          </cell>
          <cell r="E46">
            <v>-54.87</v>
          </cell>
        </row>
        <row r="47">
          <cell r="A47" t="str">
            <v>91430122760738104W</v>
          </cell>
          <cell r="B47" t="str">
            <v>湖南生命元医药有限责任公司</v>
          </cell>
          <cell r="C47">
            <v>1822.42</v>
          </cell>
          <cell r="D47">
            <v>1049.57</v>
          </cell>
          <cell r="E47">
            <v>649.27</v>
          </cell>
        </row>
        <row r="48">
          <cell r="A48" t="str">
            <v>91430121738972922U</v>
          </cell>
          <cell r="B48" t="str">
            <v>湖南印山台水泥有限公司</v>
          </cell>
          <cell r="C48">
            <v>1887.61</v>
          </cell>
          <cell r="D48">
            <v>1344.14</v>
          </cell>
          <cell r="E48">
            <v>0</v>
          </cell>
        </row>
        <row r="49">
          <cell r="A49" t="str">
            <v>91430100768015621G</v>
          </cell>
          <cell r="B49" t="str">
            <v>世邦通信股份有限公司</v>
          </cell>
          <cell r="C49">
            <v>2184.83</v>
          </cell>
          <cell r="D49">
            <v>1391.38</v>
          </cell>
          <cell r="E49">
            <v>535.79999999999995</v>
          </cell>
        </row>
        <row r="50">
          <cell r="A50" t="str">
            <v>91430100661699357Q</v>
          </cell>
          <cell r="B50" t="str">
            <v>湖南华中电力铁道设施制造有限公司</v>
          </cell>
          <cell r="C50">
            <v>346.38</v>
          </cell>
          <cell r="D50">
            <v>273.76</v>
          </cell>
          <cell r="E50">
            <v>0</v>
          </cell>
        </row>
        <row r="51">
          <cell r="A51" t="str">
            <v>91430100616601787P</v>
          </cell>
          <cell r="B51" t="str">
            <v>湖南丽臣奥威实业有限公司</v>
          </cell>
          <cell r="C51">
            <v>1323.95</v>
          </cell>
          <cell r="D51">
            <v>992.71</v>
          </cell>
          <cell r="E51">
            <v>251.33</v>
          </cell>
        </row>
        <row r="52">
          <cell r="A52" t="str">
            <v>91430122616839621B</v>
          </cell>
          <cell r="B52" t="str">
            <v>长沙联力实业有限公司</v>
          </cell>
          <cell r="C52">
            <v>1061.49</v>
          </cell>
          <cell r="D52">
            <v>862.23</v>
          </cell>
          <cell r="E52">
            <v>0</v>
          </cell>
        </row>
        <row r="53">
          <cell r="A53" t="str">
            <v>91430111696240992G</v>
          </cell>
          <cell r="B53" t="str">
            <v>可孚医疗科技股份有限公司</v>
          </cell>
          <cell r="C53">
            <v>2469.94</v>
          </cell>
          <cell r="D53">
            <v>749.48</v>
          </cell>
          <cell r="E53">
            <v>1576.37</v>
          </cell>
        </row>
        <row r="54">
          <cell r="A54" t="str">
            <v>91430100396109343U</v>
          </cell>
          <cell r="B54" t="str">
            <v>长沙金鸿顺汽车部件有限公司</v>
          </cell>
          <cell r="C54">
            <v>148.35</v>
          </cell>
          <cell r="D54">
            <v>166.79</v>
          </cell>
          <cell r="E54">
            <v>-72.12</v>
          </cell>
        </row>
        <row r="55">
          <cell r="A55" t="str">
            <v>91430100668577424W</v>
          </cell>
          <cell r="B55" t="str">
            <v>大邦（湖南）生物制药有限公司</v>
          </cell>
          <cell r="C55">
            <v>1605.86</v>
          </cell>
          <cell r="D55">
            <v>1045.82</v>
          </cell>
          <cell r="E55">
            <v>21.73</v>
          </cell>
        </row>
        <row r="56">
          <cell r="A56" t="str">
            <v>91430000320536103F</v>
          </cell>
          <cell r="B56" t="str">
            <v>英氏控股集团股份有限公司</v>
          </cell>
          <cell r="C56">
            <v>291.14</v>
          </cell>
          <cell r="D56">
            <v>0</v>
          </cell>
          <cell r="E56">
            <v>-3.03</v>
          </cell>
        </row>
        <row r="57">
          <cell r="A57" t="str">
            <v>91430100MA4L6E08X5</v>
          </cell>
          <cell r="B57" t="str">
            <v>长沙筑友智造科技有限公司</v>
          </cell>
          <cell r="C57">
            <v>286.17</v>
          </cell>
          <cell r="D57">
            <v>70.010000000000005</v>
          </cell>
          <cell r="E57">
            <v>0</v>
          </cell>
        </row>
        <row r="58">
          <cell r="A58" t="str">
            <v>91430100325676981L</v>
          </cell>
          <cell r="B58" t="str">
            <v>湖南慈辉医疗科技有限公司</v>
          </cell>
          <cell r="C58">
            <v>30.23</v>
          </cell>
          <cell r="D58">
            <v>27.44</v>
          </cell>
          <cell r="E58">
            <v>0.45</v>
          </cell>
        </row>
        <row r="59">
          <cell r="A59" t="str">
            <v>914301217767561474</v>
          </cell>
          <cell r="B59" t="str">
            <v>湖南瑞新机械制造有限公司</v>
          </cell>
          <cell r="C59">
            <v>128.37</v>
          </cell>
          <cell r="D59">
            <v>106.52</v>
          </cell>
          <cell r="E59">
            <v>2.8</v>
          </cell>
        </row>
        <row r="60">
          <cell r="A60" t="str">
            <v>9143010068031335XR</v>
          </cell>
          <cell r="B60" t="str">
            <v>湖南隆盛达钢管制造有限公司</v>
          </cell>
          <cell r="C60">
            <v>133.69</v>
          </cell>
          <cell r="D60">
            <v>113.39</v>
          </cell>
          <cell r="E60">
            <v>0.65</v>
          </cell>
        </row>
        <row r="61">
          <cell r="A61" t="str">
            <v>91430100696213142E</v>
          </cell>
          <cell r="B61" t="str">
            <v>湖南华曙高科技有限责任公司</v>
          </cell>
          <cell r="C61">
            <v>1125.73</v>
          </cell>
          <cell r="D61">
            <v>822.28</v>
          </cell>
          <cell r="E61">
            <v>168.72</v>
          </cell>
        </row>
        <row r="62">
          <cell r="A62" t="str">
            <v>914301003385143085</v>
          </cell>
          <cell r="B62" t="str">
            <v>湖南麒麟信安科技股份有限公司</v>
          </cell>
          <cell r="C62">
            <v>183.98</v>
          </cell>
          <cell r="D62">
            <v>-39.22</v>
          </cell>
          <cell r="E62">
            <v>45.09</v>
          </cell>
        </row>
        <row r="63">
          <cell r="A63" t="str">
            <v>914301000558065547</v>
          </cell>
          <cell r="B63" t="str">
            <v>长沙金镂机械科技有限公司</v>
          </cell>
          <cell r="C63">
            <v>107.74</v>
          </cell>
          <cell r="D63">
            <v>89.85</v>
          </cell>
          <cell r="E63">
            <v>1.59</v>
          </cell>
        </row>
        <row r="64">
          <cell r="A64" t="str">
            <v>91430100574347062M</v>
          </cell>
          <cell r="B64" t="str">
            <v>长沙飞斯特机械制造有限公司</v>
          </cell>
          <cell r="C64">
            <v>56.2</v>
          </cell>
          <cell r="D64">
            <v>1.93</v>
          </cell>
          <cell r="E64">
            <v>42.47</v>
          </cell>
        </row>
        <row r="65">
          <cell r="A65" t="str">
            <v>914301217347870250</v>
          </cell>
          <cell r="B65" t="str">
            <v>长沙星沙机床有限公司</v>
          </cell>
          <cell r="C65">
            <v>1823.95</v>
          </cell>
          <cell r="D65">
            <v>932.8</v>
          </cell>
          <cell r="E65">
            <v>252.87</v>
          </cell>
        </row>
        <row r="66">
          <cell r="A66" t="str">
            <v>91430122680302183X</v>
          </cell>
          <cell r="B66" t="str">
            <v>湘江涂料科技有限公司</v>
          </cell>
          <cell r="C66">
            <v>4036.69</v>
          </cell>
          <cell r="D66">
            <v>2424.34</v>
          </cell>
          <cell r="E66">
            <v>772.85</v>
          </cell>
        </row>
        <row r="67">
          <cell r="A67" t="str">
            <v>91430122095731067R</v>
          </cell>
          <cell r="B67" t="str">
            <v>湖南华纳大药厂手性药物有限公司</v>
          </cell>
          <cell r="C67">
            <v>154.96</v>
          </cell>
          <cell r="D67">
            <v>0</v>
          </cell>
          <cell r="E67">
            <v>0</v>
          </cell>
        </row>
        <row r="68">
          <cell r="A68" t="str">
            <v>91430000717078948P</v>
          </cell>
          <cell r="B68" t="str">
            <v>湖南大旺食品有限公司</v>
          </cell>
          <cell r="C68">
            <v>10054.91</v>
          </cell>
          <cell r="D68">
            <v>5176.4399999999996</v>
          </cell>
          <cell r="E68">
            <v>4024.96</v>
          </cell>
        </row>
        <row r="69">
          <cell r="A69" t="str">
            <v>91430112MA4R02K44K</v>
          </cell>
          <cell r="B69" t="str">
            <v>湖南高程机械有限责任公司</v>
          </cell>
          <cell r="C69">
            <v>2.62</v>
          </cell>
          <cell r="D69">
            <v>2.4500000000000002</v>
          </cell>
          <cell r="E69">
            <v>0</v>
          </cell>
        </row>
        <row r="70">
          <cell r="A70" t="str">
            <v>914301217506000131</v>
          </cell>
          <cell r="B70" t="str">
            <v>长沙河田白石建材有限公司</v>
          </cell>
          <cell r="C70">
            <v>1695.87</v>
          </cell>
          <cell r="D70">
            <v>1358.95</v>
          </cell>
          <cell r="E70">
            <v>117.16</v>
          </cell>
        </row>
        <row r="71">
          <cell r="A71" t="str">
            <v>914301006780181677</v>
          </cell>
          <cell r="B71" t="str">
            <v>湖南华诚生物资源股份有限公司</v>
          </cell>
          <cell r="C71">
            <v>632.61</v>
          </cell>
          <cell r="D71">
            <v>6.89</v>
          </cell>
          <cell r="E71">
            <v>411.96</v>
          </cell>
        </row>
        <row r="72">
          <cell r="A72" t="str">
            <v>91430105782854085L</v>
          </cell>
          <cell r="B72" t="str">
            <v>湖南普菲克生物科技有限公司</v>
          </cell>
          <cell r="C72">
            <v>201.6</v>
          </cell>
          <cell r="D72">
            <v>93.76</v>
          </cell>
          <cell r="E72">
            <v>47.23</v>
          </cell>
        </row>
        <row r="73">
          <cell r="A73" t="str">
            <v>91430121722539366C</v>
          </cell>
          <cell r="B73" t="str">
            <v>长沙迈科轴承有限公司</v>
          </cell>
          <cell r="C73">
            <v>443.1</v>
          </cell>
          <cell r="D73">
            <v>395.12</v>
          </cell>
          <cell r="E73">
            <v>0</v>
          </cell>
        </row>
        <row r="74">
          <cell r="A74" t="str">
            <v>914301213295038778</v>
          </cell>
          <cell r="B74" t="str">
            <v>湖南星通汽车制造有限公司</v>
          </cell>
          <cell r="C74">
            <v>60.06</v>
          </cell>
          <cell r="D74">
            <v>40.020000000000003</v>
          </cell>
          <cell r="E74">
            <v>10.87</v>
          </cell>
        </row>
        <row r="75">
          <cell r="A75" t="str">
            <v>91430100184139575J</v>
          </cell>
          <cell r="B75" t="str">
            <v>长沙金龙铸造实业有限公司</v>
          </cell>
          <cell r="C75">
            <v>568.97</v>
          </cell>
          <cell r="D75">
            <v>518.41</v>
          </cell>
          <cell r="E75">
            <v>0.12</v>
          </cell>
        </row>
        <row r="76">
          <cell r="A76" t="str">
            <v>914301227072332898</v>
          </cell>
          <cell r="B76" t="str">
            <v>湖南三环颜料有限公司</v>
          </cell>
          <cell r="C76">
            <v>1074.2</v>
          </cell>
          <cell r="D76">
            <v>378.1</v>
          </cell>
          <cell r="E76">
            <v>533.05999999999995</v>
          </cell>
        </row>
        <row r="77">
          <cell r="A77" t="str">
            <v>91430000712164273J</v>
          </cell>
          <cell r="B77" t="str">
            <v>山河智能装备股份有限公司</v>
          </cell>
          <cell r="C77">
            <v>21004.28</v>
          </cell>
          <cell r="D77">
            <v>13726.34</v>
          </cell>
          <cell r="E77">
            <v>3025.26</v>
          </cell>
        </row>
        <row r="78">
          <cell r="A78" t="str">
            <v>914301217367991346</v>
          </cell>
          <cell r="B78" t="str">
            <v>长沙建鑫机械制造有限公司</v>
          </cell>
          <cell r="C78">
            <v>919.15</v>
          </cell>
          <cell r="D78">
            <v>742.99</v>
          </cell>
          <cell r="E78">
            <v>23.84</v>
          </cell>
        </row>
        <row r="79">
          <cell r="A79" t="str">
            <v>91430000717052086P</v>
          </cell>
          <cell r="B79" t="str">
            <v>湖南英捷高科技有限责任公司</v>
          </cell>
          <cell r="C79">
            <v>204.93</v>
          </cell>
          <cell r="D79">
            <v>176.49</v>
          </cell>
          <cell r="E79">
            <v>9.58</v>
          </cell>
        </row>
        <row r="80">
          <cell r="A80" t="str">
            <v>914301217968636365</v>
          </cell>
          <cell r="B80" t="str">
            <v>湖南中天意成机械有限公司</v>
          </cell>
          <cell r="C80">
            <v>842.7</v>
          </cell>
          <cell r="D80">
            <v>716.28</v>
          </cell>
          <cell r="E80">
            <v>46.13</v>
          </cell>
        </row>
        <row r="81">
          <cell r="A81" t="str">
            <v>91430112MA4PL6W524</v>
          </cell>
          <cell r="B81" t="str">
            <v>长沙鑫浩再生资源利用有限公司</v>
          </cell>
          <cell r="C81">
            <v>24.55</v>
          </cell>
          <cell r="D81">
            <v>22.24</v>
          </cell>
          <cell r="E81">
            <v>0</v>
          </cell>
        </row>
        <row r="82">
          <cell r="A82" t="str">
            <v>91430105768027833H</v>
          </cell>
          <cell r="B82" t="str">
            <v>长沙市雅高彩印有限公司</v>
          </cell>
          <cell r="C82">
            <v>230.64</v>
          </cell>
          <cell r="D82">
            <v>175.79</v>
          </cell>
          <cell r="E82">
            <v>34.56</v>
          </cell>
        </row>
        <row r="83">
          <cell r="A83" t="str">
            <v>91430000753367798R</v>
          </cell>
          <cell r="B83" t="str">
            <v>澳优乳业（中国）有限公司</v>
          </cell>
          <cell r="C83">
            <v>15445.61</v>
          </cell>
          <cell r="D83">
            <v>9613.5</v>
          </cell>
          <cell r="E83">
            <v>4517.3599999999997</v>
          </cell>
        </row>
        <row r="84">
          <cell r="A84" t="str">
            <v>91430100616796828N</v>
          </cell>
          <cell r="B84" t="str">
            <v>湖南泵阀制造有限公司</v>
          </cell>
          <cell r="C84">
            <v>375.86</v>
          </cell>
          <cell r="D84">
            <v>340.11</v>
          </cell>
          <cell r="E84">
            <v>0</v>
          </cell>
        </row>
        <row r="85">
          <cell r="A85" t="str">
            <v>91430100184120882J</v>
          </cell>
          <cell r="B85" t="str">
            <v>湖南同心实业有限责任公司</v>
          </cell>
          <cell r="C85">
            <v>851.73</v>
          </cell>
          <cell r="D85">
            <v>735.89</v>
          </cell>
          <cell r="E85">
            <v>0</v>
          </cell>
        </row>
        <row r="86">
          <cell r="A86" t="str">
            <v>914301227923923989</v>
          </cell>
          <cell r="B86" t="str">
            <v>湖南伟达科技有限公司</v>
          </cell>
          <cell r="C86">
            <v>170.95</v>
          </cell>
          <cell r="D86">
            <v>120.59</v>
          </cell>
          <cell r="E86">
            <v>0</v>
          </cell>
        </row>
        <row r="87">
          <cell r="A87" t="str">
            <v>914301007607140065</v>
          </cell>
          <cell r="B87" t="str">
            <v>湖南三德科技股份有限公司</v>
          </cell>
          <cell r="C87">
            <v>2439.1</v>
          </cell>
          <cell r="D87">
            <v>1437.56</v>
          </cell>
          <cell r="E87">
            <v>490.25</v>
          </cell>
        </row>
        <row r="88">
          <cell r="A88" t="str">
            <v>914301006874341118</v>
          </cell>
          <cell r="B88" t="str">
            <v>长沙海润生物技术有限公司</v>
          </cell>
          <cell r="C88">
            <v>444.83</v>
          </cell>
          <cell r="D88">
            <v>313.58999999999997</v>
          </cell>
          <cell r="E88">
            <v>87.55</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1">
          <cell r="C11">
            <v>0</v>
          </cell>
          <cell r="E11">
            <v>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4"/>
  <sheetViews>
    <sheetView tabSelected="1" workbookViewId="0">
      <pane ySplit="4" topLeftCell="A5" activePane="bottomLeft" state="frozen"/>
      <selection pane="bottomLeft" activeCell="K7" sqref="K7"/>
    </sheetView>
  </sheetViews>
  <sheetFormatPr defaultColWidth="9" defaultRowHeight="24.95" customHeight="1"/>
  <cols>
    <col min="1" max="1" width="4.375" style="196" customWidth="1"/>
    <col min="2" max="2" width="43.875" style="196" customWidth="1"/>
    <col min="3" max="3" width="16.375" style="196" customWidth="1"/>
    <col min="4" max="4" width="9" style="196" hidden="1" customWidth="1"/>
    <col min="5" max="5" width="15.5" style="196" hidden="1" customWidth="1"/>
    <col min="6" max="6" width="11.75" style="202"/>
    <col min="7" max="7" width="9" style="196"/>
    <col min="8" max="8" width="11.75" style="196"/>
    <col min="9" max="16384" width="9" style="196"/>
  </cols>
  <sheetData>
    <row r="1" spans="1:6" ht="20.25">
      <c r="A1" s="203" t="s">
        <v>0</v>
      </c>
    </row>
    <row r="2" spans="1:6" ht="69.75" customHeight="1">
      <c r="A2" s="285" t="s">
        <v>2939</v>
      </c>
      <c r="B2" s="247"/>
      <c r="C2" s="247"/>
    </row>
    <row r="3" spans="1:6" s="197" customFormat="1" ht="23.1" customHeight="1">
      <c r="A3" s="248" t="s">
        <v>1</v>
      </c>
      <c r="B3" s="248"/>
      <c r="C3" s="248"/>
      <c r="F3" s="209"/>
    </row>
    <row r="4" spans="1:6" s="198" customFormat="1" ht="51.95" customHeight="1">
      <c r="A4" s="204" t="s">
        <v>2</v>
      </c>
      <c r="B4" s="204" t="s">
        <v>3</v>
      </c>
      <c r="C4" s="204" t="s">
        <v>2940</v>
      </c>
      <c r="D4" s="198" t="s">
        <v>12</v>
      </c>
      <c r="E4" s="198" t="s">
        <v>13</v>
      </c>
      <c r="F4" s="210"/>
    </row>
    <row r="5" spans="1:6" s="198" customFormat="1" ht="24.95" customHeight="1">
      <c r="A5" s="249" t="s">
        <v>14</v>
      </c>
      <c r="B5" s="249"/>
      <c r="C5" s="205">
        <f>C6+C206+C279+C315+C363+C395+C503+C635+C706+C764+C791+C823+C891+C899</f>
        <v>41642.317131149997</v>
      </c>
      <c r="F5" s="210"/>
    </row>
    <row r="6" spans="1:6" s="198" customFormat="1" ht="24.95" customHeight="1">
      <c r="A6" s="204"/>
      <c r="B6" s="204" t="s">
        <v>2863</v>
      </c>
      <c r="C6" s="205">
        <f>C7+C91+C142</f>
        <v>14299.042739504999</v>
      </c>
      <c r="F6" s="210"/>
    </row>
    <row r="7" spans="1:6" s="198" customFormat="1" ht="24.95" customHeight="1">
      <c r="A7" s="204"/>
      <c r="B7" s="204" t="s">
        <v>2864</v>
      </c>
      <c r="C7" s="205">
        <f>SUM(C8:C90)</f>
        <v>9674.8746279650004</v>
      </c>
      <c r="F7" s="210"/>
    </row>
    <row r="8" spans="1:6" s="199" customFormat="1" ht="20.100000000000001" customHeight="1">
      <c r="A8" s="24">
        <v>1</v>
      </c>
      <c r="B8" s="24" t="s">
        <v>15</v>
      </c>
      <c r="C8" s="207">
        <v>853.25766460000011</v>
      </c>
      <c r="D8" s="208" t="e">
        <f>C8-#REF!</f>
        <v>#REF!</v>
      </c>
      <c r="E8" s="211" t="s">
        <v>18</v>
      </c>
      <c r="F8" s="212"/>
    </row>
    <row r="9" spans="1:6" s="199" customFormat="1" ht="20.100000000000001" customHeight="1">
      <c r="A9" s="24">
        <v>2</v>
      </c>
      <c r="B9" s="206" t="s">
        <v>19</v>
      </c>
      <c r="C9" s="207">
        <v>1000</v>
      </c>
      <c r="D9" s="208" t="e">
        <f>C9-#REF!</f>
        <v>#REF!</v>
      </c>
      <c r="F9" s="212"/>
    </row>
    <row r="10" spans="1:6" s="199" customFormat="1" ht="20.100000000000001" customHeight="1">
      <c r="A10" s="24">
        <v>3</v>
      </c>
      <c r="B10" s="206" t="s">
        <v>20</v>
      </c>
      <c r="C10" s="207">
        <v>709.44</v>
      </c>
      <c r="D10" s="208" t="e">
        <f>C10-#REF!</f>
        <v>#REF!</v>
      </c>
      <c r="E10" s="211" t="s">
        <v>18</v>
      </c>
      <c r="F10" s="212"/>
    </row>
    <row r="11" spans="1:6" s="199" customFormat="1" ht="20.100000000000001" customHeight="1">
      <c r="A11" s="24">
        <v>4</v>
      </c>
      <c r="B11" s="206" t="s">
        <v>21</v>
      </c>
      <c r="C11" s="207">
        <v>495.16538742499995</v>
      </c>
      <c r="D11" s="208" t="e">
        <f>C11-#REF!</f>
        <v>#REF!</v>
      </c>
      <c r="F11" s="212"/>
    </row>
    <row r="12" spans="1:6" s="199" customFormat="1" ht="20.100000000000001" customHeight="1">
      <c r="A12" s="24">
        <v>5</v>
      </c>
      <c r="B12" s="206" t="s">
        <v>22</v>
      </c>
      <c r="C12" s="207">
        <v>255.23180513750003</v>
      </c>
      <c r="D12" s="208" t="e">
        <f>C12-#REF!</f>
        <v>#REF!</v>
      </c>
      <c r="F12" s="212"/>
    </row>
    <row r="13" spans="1:6" s="199" customFormat="1" ht="20.100000000000001" customHeight="1">
      <c r="A13" s="24">
        <v>6</v>
      </c>
      <c r="B13" s="206" t="s">
        <v>23</v>
      </c>
      <c r="C13" s="207">
        <v>100.86152845500001</v>
      </c>
      <c r="D13" s="208" t="e">
        <f>C13-#REF!</f>
        <v>#REF!</v>
      </c>
      <c r="F13" s="212"/>
    </row>
    <row r="14" spans="1:6" s="199" customFormat="1" ht="20.100000000000001" customHeight="1">
      <c r="A14" s="24">
        <v>7</v>
      </c>
      <c r="B14" s="206" t="s">
        <v>24</v>
      </c>
      <c r="C14" s="207">
        <v>38.740169162499996</v>
      </c>
      <c r="D14" s="208" t="e">
        <f>C14-#REF!</f>
        <v>#REF!</v>
      </c>
      <c r="F14" s="212"/>
    </row>
    <row r="15" spans="1:6" s="199" customFormat="1" ht="20.100000000000001" customHeight="1">
      <c r="A15" s="24">
        <v>8</v>
      </c>
      <c r="B15" s="206" t="s">
        <v>25</v>
      </c>
      <c r="C15" s="207">
        <v>44.775335715000004</v>
      </c>
      <c r="D15" s="208" t="e">
        <f>C15-#REF!</f>
        <v>#REF!</v>
      </c>
      <c r="F15" s="212"/>
    </row>
    <row r="16" spans="1:6" s="199" customFormat="1" ht="20.100000000000001" customHeight="1">
      <c r="A16" s="24">
        <v>9</v>
      </c>
      <c r="B16" s="206" t="s">
        <v>26</v>
      </c>
      <c r="C16" s="207">
        <v>55.551554917499999</v>
      </c>
      <c r="D16" s="208" t="e">
        <f>C16-#REF!</f>
        <v>#REF!</v>
      </c>
      <c r="F16" s="212"/>
    </row>
    <row r="17" spans="1:6" s="199" customFormat="1" ht="20.100000000000001" customHeight="1">
      <c r="A17" s="24">
        <v>10</v>
      </c>
      <c r="B17" s="206" t="s">
        <v>27</v>
      </c>
      <c r="C17" s="207">
        <v>51.019113579999996</v>
      </c>
      <c r="D17" s="208" t="e">
        <f>C17-#REF!</f>
        <v>#REF!</v>
      </c>
      <c r="F17" s="212"/>
    </row>
    <row r="18" spans="1:6" s="199" customFormat="1" ht="20.100000000000001" customHeight="1">
      <c r="A18" s="24">
        <v>11</v>
      </c>
      <c r="B18" s="206" t="s">
        <v>28</v>
      </c>
      <c r="C18" s="207">
        <v>52.084562675000001</v>
      </c>
      <c r="D18" s="208" t="e">
        <f>C18-#REF!</f>
        <v>#REF!</v>
      </c>
      <c r="F18" s="212"/>
    </row>
    <row r="19" spans="1:6" s="199" customFormat="1" ht="20.100000000000001" customHeight="1">
      <c r="A19" s="24">
        <v>12</v>
      </c>
      <c r="B19" s="206" t="s">
        <v>29</v>
      </c>
      <c r="C19" s="207">
        <v>38.1848346875</v>
      </c>
      <c r="D19" s="208" t="e">
        <f>C19-#REF!</f>
        <v>#REF!</v>
      </c>
      <c r="F19" s="212"/>
    </row>
    <row r="20" spans="1:6" s="199" customFormat="1" ht="20.100000000000001" customHeight="1">
      <c r="A20" s="24">
        <v>13</v>
      </c>
      <c r="B20" s="206" t="s">
        <v>30</v>
      </c>
      <c r="C20" s="207">
        <v>37.461184877499996</v>
      </c>
      <c r="D20" s="208" t="e">
        <f>C20-#REF!</f>
        <v>#REF!</v>
      </c>
      <c r="F20" s="212"/>
    </row>
    <row r="21" spans="1:6" s="199" customFormat="1" ht="20.100000000000001" customHeight="1">
      <c r="A21" s="24">
        <v>14</v>
      </c>
      <c r="B21" s="206" t="s">
        <v>31</v>
      </c>
      <c r="C21" s="207">
        <v>16.933365897499996</v>
      </c>
      <c r="D21" s="208" t="e">
        <f>C21-#REF!</f>
        <v>#REF!</v>
      </c>
      <c r="F21" s="212"/>
    </row>
    <row r="22" spans="1:6" s="199" customFormat="1" ht="20.100000000000001" customHeight="1">
      <c r="A22" s="24">
        <v>15</v>
      </c>
      <c r="B22" s="206" t="s">
        <v>32</v>
      </c>
      <c r="C22" s="207">
        <v>13.899181097500001</v>
      </c>
      <c r="D22" s="208" t="e">
        <f>C22-#REF!</f>
        <v>#REF!</v>
      </c>
      <c r="F22" s="212"/>
    </row>
    <row r="23" spans="1:6" s="199" customFormat="1" ht="20.100000000000001" customHeight="1">
      <c r="A23" s="24">
        <v>16</v>
      </c>
      <c r="B23" s="206" t="s">
        <v>33</v>
      </c>
      <c r="C23" s="207">
        <v>12.347492850000002</v>
      </c>
      <c r="D23" s="208" t="e">
        <f>C23-#REF!</f>
        <v>#REF!</v>
      </c>
      <c r="F23" s="212"/>
    </row>
    <row r="24" spans="1:6" s="199" customFormat="1" ht="20.100000000000001" customHeight="1">
      <c r="A24" s="24">
        <v>17</v>
      </c>
      <c r="B24" s="206" t="s">
        <v>34</v>
      </c>
      <c r="C24" s="207">
        <v>4.6945314700000011</v>
      </c>
      <c r="D24" s="208" t="e">
        <f>C24-#REF!</f>
        <v>#REF!</v>
      </c>
      <c r="F24" s="212"/>
    </row>
    <row r="25" spans="1:6" s="199" customFormat="1" ht="20.100000000000001" customHeight="1">
      <c r="A25" s="24">
        <v>18</v>
      </c>
      <c r="B25" s="206" t="s">
        <v>35</v>
      </c>
      <c r="C25" s="207">
        <v>4.6499327049999959</v>
      </c>
      <c r="D25" s="208" t="e">
        <f>C25-#REF!</f>
        <v>#REF!</v>
      </c>
      <c r="F25" s="212"/>
    </row>
    <row r="26" spans="1:6" s="199" customFormat="1" ht="20.100000000000001" customHeight="1">
      <c r="A26" s="24">
        <v>19</v>
      </c>
      <c r="B26" s="206" t="s">
        <v>36</v>
      </c>
      <c r="C26" s="207">
        <v>1.4194400099999998</v>
      </c>
      <c r="D26" s="208" t="e">
        <f>C26-#REF!</f>
        <v>#REF!</v>
      </c>
      <c r="F26" s="212"/>
    </row>
    <row r="27" spans="1:6" s="199" customFormat="1" ht="20.100000000000001" customHeight="1">
      <c r="A27" s="24">
        <v>20</v>
      </c>
      <c r="B27" s="206" t="s">
        <v>37</v>
      </c>
      <c r="C27" s="207">
        <v>15.305218992499999</v>
      </c>
      <c r="D27" s="208" t="e">
        <f>C27-#REF!</f>
        <v>#REF!</v>
      </c>
      <c r="F27" s="212"/>
    </row>
    <row r="28" spans="1:6" s="199" customFormat="1" ht="20.100000000000001" customHeight="1">
      <c r="A28" s="24">
        <v>21</v>
      </c>
      <c r="B28" s="206" t="s">
        <v>39</v>
      </c>
      <c r="C28" s="207">
        <v>16.467050440000001</v>
      </c>
      <c r="D28" s="208" t="e">
        <f>C28-#REF!</f>
        <v>#REF!</v>
      </c>
      <c r="F28" s="212"/>
    </row>
    <row r="29" spans="1:6" s="199" customFormat="1" ht="20.100000000000001" customHeight="1">
      <c r="A29" s="24">
        <v>22</v>
      </c>
      <c r="B29" s="206" t="s">
        <v>40</v>
      </c>
      <c r="C29" s="207">
        <v>13.396684375</v>
      </c>
      <c r="D29" s="208" t="e">
        <f>C29-#REF!</f>
        <v>#REF!</v>
      </c>
      <c r="F29" s="212"/>
    </row>
    <row r="30" spans="1:6" s="199" customFormat="1" ht="20.100000000000001" customHeight="1">
      <c r="A30" s="24">
        <v>23</v>
      </c>
      <c r="B30" s="206" t="s">
        <v>41</v>
      </c>
      <c r="C30" s="207">
        <v>1.4382619349999981</v>
      </c>
      <c r="D30" s="208" t="e">
        <f>C30-#REF!</f>
        <v>#REF!</v>
      </c>
      <c r="F30" s="212"/>
    </row>
    <row r="31" spans="1:6" s="199" customFormat="1" ht="20.100000000000001" customHeight="1">
      <c r="A31" s="24">
        <v>24</v>
      </c>
      <c r="B31" s="206" t="s">
        <v>42</v>
      </c>
      <c r="C31" s="207">
        <v>10.83509276</v>
      </c>
      <c r="D31" s="208" t="e">
        <f>C31-#REF!</f>
        <v>#REF!</v>
      </c>
      <c r="F31" s="212"/>
    </row>
    <row r="32" spans="1:6" s="199" customFormat="1" ht="20.100000000000001" customHeight="1">
      <c r="A32" s="24">
        <v>25</v>
      </c>
      <c r="B32" s="206" t="s">
        <v>43</v>
      </c>
      <c r="C32" s="207">
        <v>82.33367484499999</v>
      </c>
      <c r="D32" s="208" t="e">
        <f>C32-#REF!</f>
        <v>#REF!</v>
      </c>
      <c r="F32" s="212"/>
    </row>
    <row r="33" spans="1:6" s="199" customFormat="1" ht="20.100000000000001" customHeight="1">
      <c r="A33" s="24">
        <v>26</v>
      </c>
      <c r="B33" s="206" t="s">
        <v>44</v>
      </c>
      <c r="C33" s="207">
        <v>483.5270458</v>
      </c>
      <c r="D33" s="208" t="e">
        <f>C33-#REF!</f>
        <v>#REF!</v>
      </c>
      <c r="F33" s="212"/>
    </row>
    <row r="34" spans="1:6" s="199" customFormat="1" ht="20.100000000000001" customHeight="1">
      <c r="A34" s="24">
        <v>27</v>
      </c>
      <c r="B34" s="206" t="s">
        <v>45</v>
      </c>
      <c r="C34" s="207">
        <v>315.15157959249996</v>
      </c>
      <c r="D34" s="208" t="e">
        <f>C34-#REF!</f>
        <v>#REF!</v>
      </c>
      <c r="F34" s="212"/>
    </row>
    <row r="35" spans="1:6" s="199" customFormat="1" ht="20.100000000000001" customHeight="1">
      <c r="A35" s="24">
        <v>28</v>
      </c>
      <c r="B35" s="206" t="s">
        <v>46</v>
      </c>
      <c r="C35" s="207">
        <v>30.742180744999999</v>
      </c>
      <c r="D35" s="208" t="e">
        <f>C35-#REF!</f>
        <v>#REF!</v>
      </c>
      <c r="F35" s="212"/>
    </row>
    <row r="36" spans="1:6" s="199" customFormat="1" ht="20.100000000000001" customHeight="1">
      <c r="A36" s="24">
        <v>29</v>
      </c>
      <c r="B36" s="206" t="s">
        <v>47</v>
      </c>
      <c r="C36" s="207">
        <v>49.260360962499995</v>
      </c>
      <c r="D36" s="208" t="e">
        <f>C36-#REF!</f>
        <v>#REF!</v>
      </c>
      <c r="F36" s="212"/>
    </row>
    <row r="37" spans="1:6" s="199" customFormat="1" ht="20.100000000000001" customHeight="1">
      <c r="A37" s="24">
        <v>30</v>
      </c>
      <c r="B37" s="206" t="s">
        <v>48</v>
      </c>
      <c r="C37" s="207">
        <v>1000</v>
      </c>
      <c r="D37" s="208" t="e">
        <f>C37-#REF!</f>
        <v>#REF!</v>
      </c>
      <c r="E37" s="211" t="s">
        <v>18</v>
      </c>
      <c r="F37" s="212"/>
    </row>
    <row r="38" spans="1:6" s="199" customFormat="1" ht="20.100000000000001" customHeight="1">
      <c r="A38" s="24">
        <v>31</v>
      </c>
      <c r="B38" s="206" t="s">
        <v>49</v>
      </c>
      <c r="C38" s="207">
        <v>25.358656262500013</v>
      </c>
      <c r="D38" s="208" t="e">
        <f>C38-#REF!</f>
        <v>#REF!</v>
      </c>
      <c r="F38" s="212"/>
    </row>
    <row r="39" spans="1:6" s="199" customFormat="1" ht="20.100000000000001" customHeight="1">
      <c r="A39" s="24">
        <v>32</v>
      </c>
      <c r="B39" s="206" t="s">
        <v>50</v>
      </c>
      <c r="C39" s="207">
        <v>76.438781140000003</v>
      </c>
      <c r="D39" s="208" t="e">
        <f>C39-#REF!</f>
        <v>#REF!</v>
      </c>
      <c r="F39" s="212"/>
    </row>
    <row r="40" spans="1:6" s="199" customFormat="1" ht="20.100000000000001" customHeight="1">
      <c r="A40" s="24">
        <v>33</v>
      </c>
      <c r="B40" s="206" t="s">
        <v>51</v>
      </c>
      <c r="C40" s="207">
        <v>451.4001655574998</v>
      </c>
      <c r="D40" s="208" t="e">
        <f>C40-#REF!</f>
        <v>#REF!</v>
      </c>
      <c r="F40" s="212"/>
    </row>
    <row r="41" spans="1:6" s="199" customFormat="1" ht="20.100000000000001" customHeight="1">
      <c r="A41" s="24">
        <v>34</v>
      </c>
      <c r="B41" s="206" t="s">
        <v>52</v>
      </c>
      <c r="C41" s="207">
        <v>13.590342175000004</v>
      </c>
      <c r="D41" s="208" t="e">
        <f>C41-#REF!</f>
        <v>#REF!</v>
      </c>
      <c r="F41" s="212"/>
    </row>
    <row r="42" spans="1:6" s="199" customFormat="1" ht="20.100000000000001" customHeight="1">
      <c r="A42" s="24">
        <v>35</v>
      </c>
      <c r="B42" s="206" t="s">
        <v>53</v>
      </c>
      <c r="C42" s="207">
        <v>13.697503847500002</v>
      </c>
      <c r="D42" s="208" t="e">
        <f>C42-#REF!</f>
        <v>#REF!</v>
      </c>
      <c r="F42" s="212"/>
    </row>
    <row r="43" spans="1:6" s="199" customFormat="1" ht="20.100000000000001" customHeight="1">
      <c r="A43" s="24">
        <v>36</v>
      </c>
      <c r="B43" s="206" t="s">
        <v>54</v>
      </c>
      <c r="C43" s="207">
        <v>2.6727932500000016</v>
      </c>
      <c r="D43" s="208" t="e">
        <f>C43-#REF!</f>
        <v>#REF!</v>
      </c>
      <c r="F43" s="212"/>
    </row>
    <row r="44" spans="1:6" s="199" customFormat="1" ht="20.100000000000001" customHeight="1">
      <c r="A44" s="24">
        <v>37</v>
      </c>
      <c r="B44" s="206" t="s">
        <v>56</v>
      </c>
      <c r="C44" s="207">
        <v>6.3815201800000008</v>
      </c>
      <c r="D44" s="208" t="e">
        <f>C44-#REF!</f>
        <v>#REF!</v>
      </c>
      <c r="F44" s="212"/>
    </row>
    <row r="45" spans="1:6" s="199" customFormat="1" ht="20.100000000000001" customHeight="1">
      <c r="A45" s="24">
        <v>38</v>
      </c>
      <c r="B45" s="206" t="s">
        <v>57</v>
      </c>
      <c r="C45" s="207">
        <v>39.761556997499994</v>
      </c>
      <c r="D45" s="208" t="e">
        <f>C45-#REF!</f>
        <v>#REF!</v>
      </c>
      <c r="F45" s="212"/>
    </row>
    <row r="46" spans="1:6" s="199" customFormat="1" ht="20.100000000000001" customHeight="1">
      <c r="A46" s="24">
        <v>39</v>
      </c>
      <c r="B46" s="206" t="s">
        <v>58</v>
      </c>
      <c r="C46" s="207">
        <v>79.019258374999993</v>
      </c>
      <c r="D46" s="208" t="e">
        <f>C46-#REF!</f>
        <v>#REF!</v>
      </c>
      <c r="F46" s="212"/>
    </row>
    <row r="47" spans="1:6" s="199" customFormat="1" ht="20.100000000000001" customHeight="1">
      <c r="A47" s="24">
        <v>40</v>
      </c>
      <c r="B47" s="206" t="s">
        <v>59</v>
      </c>
      <c r="C47" s="207">
        <v>9.2363201875000023</v>
      </c>
      <c r="D47" s="208" t="e">
        <f>C47-#REF!</f>
        <v>#REF!</v>
      </c>
      <c r="F47" s="212"/>
    </row>
    <row r="48" spans="1:6" s="199" customFormat="1" ht="20.100000000000001" customHeight="1">
      <c r="A48" s="24">
        <v>41</v>
      </c>
      <c r="B48" s="206" t="s">
        <v>60</v>
      </c>
      <c r="C48" s="207">
        <v>3.5255625274999991</v>
      </c>
      <c r="D48" s="208" t="e">
        <f>C48-#REF!</f>
        <v>#REF!</v>
      </c>
      <c r="F48" s="212"/>
    </row>
    <row r="49" spans="1:6" s="199" customFormat="1" ht="20.100000000000001" customHeight="1">
      <c r="A49" s="24">
        <v>42</v>
      </c>
      <c r="B49" s="206" t="s">
        <v>61</v>
      </c>
      <c r="C49" s="207">
        <v>4.5826271375000021</v>
      </c>
      <c r="D49" s="208" t="e">
        <f>C49-#REF!</f>
        <v>#REF!</v>
      </c>
      <c r="F49" s="212"/>
    </row>
    <row r="50" spans="1:6" s="199" customFormat="1" ht="20.100000000000001" customHeight="1">
      <c r="A50" s="24">
        <v>43</v>
      </c>
      <c r="B50" s="206" t="s">
        <v>62</v>
      </c>
      <c r="C50" s="207">
        <v>9.9379709125000009</v>
      </c>
      <c r="D50" s="208" t="e">
        <f>C50-#REF!</f>
        <v>#REF!</v>
      </c>
      <c r="F50" s="212"/>
    </row>
    <row r="51" spans="1:6" s="199" customFormat="1" ht="20.100000000000001" customHeight="1">
      <c r="A51" s="24">
        <v>44</v>
      </c>
      <c r="B51" s="206" t="s">
        <v>63</v>
      </c>
      <c r="C51" s="207">
        <v>27.072786965000006</v>
      </c>
      <c r="D51" s="208" t="e">
        <f>C51-#REF!</f>
        <v>#REF!</v>
      </c>
      <c r="F51" s="212"/>
    </row>
    <row r="52" spans="1:6" s="199" customFormat="1" ht="20.100000000000001" customHeight="1">
      <c r="A52" s="24">
        <v>45</v>
      </c>
      <c r="B52" s="206" t="s">
        <v>64</v>
      </c>
      <c r="C52" s="207">
        <v>8.2655756349999994</v>
      </c>
      <c r="D52" s="208" t="e">
        <f>C52-#REF!</f>
        <v>#REF!</v>
      </c>
      <c r="F52" s="212"/>
    </row>
    <row r="53" spans="1:6" s="199" customFormat="1" ht="20.100000000000001" customHeight="1">
      <c r="A53" s="24">
        <v>46</v>
      </c>
      <c r="B53" s="206" t="s">
        <v>65</v>
      </c>
      <c r="C53" s="207">
        <v>16.981041880000003</v>
      </c>
      <c r="D53" s="208" t="e">
        <f>C53-#REF!</f>
        <v>#REF!</v>
      </c>
      <c r="F53" s="212"/>
    </row>
    <row r="54" spans="1:6" s="199" customFormat="1" ht="20.100000000000001" customHeight="1">
      <c r="A54" s="24">
        <v>47</v>
      </c>
      <c r="B54" s="206" t="s">
        <v>66</v>
      </c>
      <c r="C54" s="207">
        <v>1.6878736600000008</v>
      </c>
      <c r="D54" s="208" t="e">
        <f>C54-#REF!</f>
        <v>#REF!</v>
      </c>
      <c r="F54" s="212"/>
    </row>
    <row r="55" spans="1:6" s="199" customFormat="1" ht="20.100000000000001" customHeight="1">
      <c r="A55" s="24">
        <v>48</v>
      </c>
      <c r="B55" s="206" t="s">
        <v>67</v>
      </c>
      <c r="C55" s="207">
        <v>28.137724890000001</v>
      </c>
      <c r="D55" s="208" t="e">
        <f>C55-#REF!</f>
        <v>#REF!</v>
      </c>
      <c r="F55" s="212"/>
    </row>
    <row r="56" spans="1:6" s="199" customFormat="1" ht="20.100000000000001" customHeight="1">
      <c r="A56" s="24">
        <v>49</v>
      </c>
      <c r="B56" s="206" t="s">
        <v>68</v>
      </c>
      <c r="C56" s="207">
        <v>2.7117206774999998</v>
      </c>
      <c r="D56" s="208" t="e">
        <f>C56-#REF!</f>
        <v>#REF!</v>
      </c>
      <c r="F56" s="212"/>
    </row>
    <row r="57" spans="1:6" s="199" customFormat="1" ht="20.100000000000001" customHeight="1">
      <c r="A57" s="24">
        <v>50</v>
      </c>
      <c r="B57" s="206" t="s">
        <v>69</v>
      </c>
      <c r="C57" s="207">
        <v>37.090783357500001</v>
      </c>
      <c r="D57" s="208" t="e">
        <f>C57-#REF!</f>
        <v>#REF!</v>
      </c>
      <c r="F57" s="212"/>
    </row>
    <row r="58" spans="1:6" s="199" customFormat="1" ht="20.100000000000001" customHeight="1">
      <c r="A58" s="24">
        <v>51</v>
      </c>
      <c r="B58" s="206" t="s">
        <v>70</v>
      </c>
      <c r="C58" s="207">
        <v>4.7422415424999995</v>
      </c>
      <c r="D58" s="208" t="e">
        <f>C58-#REF!</f>
        <v>#REF!</v>
      </c>
      <c r="F58" s="212"/>
    </row>
    <row r="59" spans="1:6" s="199" customFormat="1" ht="20.100000000000001" customHeight="1">
      <c r="A59" s="24">
        <v>52</v>
      </c>
      <c r="B59" s="206" t="s">
        <v>71</v>
      </c>
      <c r="C59" s="207">
        <v>2.718171062499998</v>
      </c>
      <c r="D59" s="208" t="e">
        <f>C59-#REF!</f>
        <v>#REF!</v>
      </c>
      <c r="F59" s="212"/>
    </row>
    <row r="60" spans="1:6" s="199" customFormat="1" ht="20.100000000000001" customHeight="1">
      <c r="A60" s="24">
        <v>53</v>
      </c>
      <c r="B60" s="206" t="s">
        <v>72</v>
      </c>
      <c r="C60" s="207">
        <v>23.173857872500001</v>
      </c>
      <c r="D60" s="208" t="e">
        <f>C60-#REF!</f>
        <v>#REF!</v>
      </c>
      <c r="F60" s="212"/>
    </row>
    <row r="61" spans="1:6" s="199" customFormat="1" ht="20.100000000000001" customHeight="1">
      <c r="A61" s="24">
        <v>54</v>
      </c>
      <c r="B61" s="206" t="s">
        <v>73</v>
      </c>
      <c r="C61" s="207">
        <v>1.17068683</v>
      </c>
      <c r="D61" s="208" t="e">
        <f>C61-#REF!</f>
        <v>#REF!</v>
      </c>
      <c r="F61" s="212"/>
    </row>
    <row r="62" spans="1:6" s="199" customFormat="1" ht="20.100000000000001" customHeight="1">
      <c r="A62" s="24">
        <v>55</v>
      </c>
      <c r="B62" s="206" t="s">
        <v>74</v>
      </c>
      <c r="C62" s="207">
        <v>0.89473486000000002</v>
      </c>
      <c r="D62" s="208" t="e">
        <f>C62-#REF!</f>
        <v>#REF!</v>
      </c>
      <c r="F62" s="212"/>
    </row>
    <row r="63" spans="1:6" s="199" customFormat="1" ht="20.100000000000001" customHeight="1">
      <c r="A63" s="24">
        <v>56</v>
      </c>
      <c r="B63" s="206" t="s">
        <v>75</v>
      </c>
      <c r="C63" s="207">
        <v>69.6779882875</v>
      </c>
      <c r="D63" s="208" t="e">
        <f>C63-#REF!</f>
        <v>#REF!</v>
      </c>
      <c r="F63" s="212"/>
    </row>
    <row r="64" spans="1:6" s="199" customFormat="1" ht="20.100000000000001" customHeight="1">
      <c r="A64" s="24">
        <v>57</v>
      </c>
      <c r="B64" s="206" t="s">
        <v>77</v>
      </c>
      <c r="C64" s="207">
        <v>7.6361073449999832</v>
      </c>
      <c r="D64" s="208" t="e">
        <f>C64-#REF!</f>
        <v>#REF!</v>
      </c>
      <c r="F64" s="212"/>
    </row>
    <row r="65" spans="1:6" s="199" customFormat="1" ht="20.100000000000001" customHeight="1">
      <c r="A65" s="24">
        <v>58</v>
      </c>
      <c r="B65" s="206" t="s">
        <v>78</v>
      </c>
      <c r="C65" s="207">
        <v>54.293984324999997</v>
      </c>
      <c r="D65" s="208" t="e">
        <f>C65-#REF!</f>
        <v>#REF!</v>
      </c>
      <c r="F65" s="212"/>
    </row>
    <row r="66" spans="1:6" s="199" customFormat="1" ht="20.100000000000001" customHeight="1">
      <c r="A66" s="24">
        <v>59</v>
      </c>
      <c r="B66" s="206" t="s">
        <v>79</v>
      </c>
      <c r="C66" s="207">
        <v>81.226948017499993</v>
      </c>
      <c r="D66" s="208" t="e">
        <f>C66-#REF!</f>
        <v>#REF!</v>
      </c>
      <c r="F66" s="212"/>
    </row>
    <row r="67" spans="1:6" s="199" customFormat="1" ht="20.100000000000001" customHeight="1">
      <c r="A67" s="24">
        <v>60</v>
      </c>
      <c r="B67" s="206" t="s">
        <v>80</v>
      </c>
      <c r="C67" s="207">
        <v>18.961274265</v>
      </c>
      <c r="D67" s="208" t="e">
        <f>C67-#REF!</f>
        <v>#REF!</v>
      </c>
      <c r="F67" s="212"/>
    </row>
    <row r="68" spans="1:6" s="199" customFormat="1" ht="20.100000000000001" customHeight="1">
      <c r="A68" s="24">
        <v>61</v>
      </c>
      <c r="B68" s="206" t="s">
        <v>81</v>
      </c>
      <c r="C68" s="207">
        <v>4.3147104474999987</v>
      </c>
      <c r="D68" s="208" t="e">
        <f>C68-#REF!</f>
        <v>#REF!</v>
      </c>
      <c r="F68" s="212"/>
    </row>
    <row r="69" spans="1:6" s="199" customFormat="1" ht="20.100000000000001" customHeight="1">
      <c r="A69" s="24">
        <v>62</v>
      </c>
      <c r="B69" s="206" t="s">
        <v>82</v>
      </c>
      <c r="C69" s="207">
        <v>17.600398312500005</v>
      </c>
      <c r="D69" s="208" t="e">
        <f>C69-#REF!</f>
        <v>#REF!</v>
      </c>
      <c r="F69" s="212"/>
    </row>
    <row r="70" spans="1:6" s="199" customFormat="1" ht="20.100000000000001" customHeight="1">
      <c r="A70" s="24">
        <v>63</v>
      </c>
      <c r="B70" s="206" t="s">
        <v>83</v>
      </c>
      <c r="C70" s="207">
        <v>5.7395028749999994</v>
      </c>
      <c r="D70" s="208" t="e">
        <f>C70-#REF!</f>
        <v>#REF!</v>
      </c>
      <c r="F70" s="212"/>
    </row>
    <row r="71" spans="1:6" s="199" customFormat="1" ht="20.100000000000001" customHeight="1">
      <c r="A71" s="24">
        <v>64</v>
      </c>
      <c r="B71" s="206" t="s">
        <v>84</v>
      </c>
      <c r="C71" s="207">
        <v>44.399942679999995</v>
      </c>
      <c r="D71" s="208" t="e">
        <f>C71-#REF!</f>
        <v>#REF!</v>
      </c>
      <c r="F71" s="212"/>
    </row>
    <row r="72" spans="1:6" s="199" customFormat="1" ht="20.100000000000001" customHeight="1">
      <c r="A72" s="24">
        <v>65</v>
      </c>
      <c r="B72" s="206" t="s">
        <v>85</v>
      </c>
      <c r="C72" s="207">
        <v>188.10180240999998</v>
      </c>
      <c r="D72" s="208" t="e">
        <f>C72-#REF!</f>
        <v>#REF!</v>
      </c>
      <c r="F72" s="212"/>
    </row>
    <row r="73" spans="1:6" s="199" customFormat="1" ht="20.100000000000001" customHeight="1">
      <c r="A73" s="24">
        <v>66</v>
      </c>
      <c r="B73" s="206" t="s">
        <v>86</v>
      </c>
      <c r="C73" s="207">
        <v>15.032560154999999</v>
      </c>
      <c r="D73" s="208" t="e">
        <f>C73-#REF!</f>
        <v>#REF!</v>
      </c>
      <c r="F73" s="212"/>
    </row>
    <row r="74" spans="1:6" s="199" customFormat="1" ht="20.100000000000001" customHeight="1">
      <c r="A74" s="24">
        <v>67</v>
      </c>
      <c r="B74" s="206" t="s">
        <v>87</v>
      </c>
      <c r="C74" s="207">
        <v>23.778165677499992</v>
      </c>
      <c r="D74" s="208" t="e">
        <f>C74-#REF!</f>
        <v>#REF!</v>
      </c>
      <c r="F74" s="212"/>
    </row>
    <row r="75" spans="1:6" s="199" customFormat="1" ht="20.100000000000001" customHeight="1">
      <c r="A75" s="24">
        <v>68</v>
      </c>
      <c r="B75" s="206" t="s">
        <v>88</v>
      </c>
      <c r="C75" s="207">
        <v>2.3342871799999996</v>
      </c>
      <c r="D75" s="208" t="e">
        <f>C75-#REF!</f>
        <v>#REF!</v>
      </c>
      <c r="F75" s="212"/>
    </row>
    <row r="76" spans="1:6" s="199" customFormat="1" ht="20.100000000000001" customHeight="1">
      <c r="A76" s="24">
        <v>69</v>
      </c>
      <c r="B76" s="206" t="s">
        <v>89</v>
      </c>
      <c r="C76" s="207">
        <v>13.219557909999999</v>
      </c>
      <c r="D76" s="208" t="e">
        <f>C76-#REF!</f>
        <v>#REF!</v>
      </c>
      <c r="F76" s="212"/>
    </row>
    <row r="77" spans="1:6" s="199" customFormat="1" ht="20.100000000000001" customHeight="1">
      <c r="A77" s="24">
        <v>70</v>
      </c>
      <c r="B77" s="206" t="s">
        <v>90</v>
      </c>
      <c r="C77" s="207">
        <v>68.171390125000002</v>
      </c>
      <c r="D77" s="208" t="e">
        <f>C77-#REF!</f>
        <v>#REF!</v>
      </c>
      <c r="F77" s="212"/>
    </row>
    <row r="78" spans="1:6" s="199" customFormat="1" ht="20.100000000000001" customHeight="1">
      <c r="A78" s="24">
        <v>71</v>
      </c>
      <c r="B78" s="206" t="s">
        <v>91</v>
      </c>
      <c r="C78" s="207">
        <v>53.371608479999999</v>
      </c>
      <c r="D78" s="208" t="e">
        <f>C78-#REF!</f>
        <v>#REF!</v>
      </c>
      <c r="F78" s="212"/>
    </row>
    <row r="79" spans="1:6" s="199" customFormat="1" ht="20.100000000000001" customHeight="1">
      <c r="A79" s="24">
        <v>72</v>
      </c>
      <c r="B79" s="206" t="s">
        <v>92</v>
      </c>
      <c r="C79" s="207">
        <v>1000</v>
      </c>
      <c r="D79" s="208" t="e">
        <f>C79-#REF!</f>
        <v>#REF!</v>
      </c>
      <c r="F79" s="212"/>
    </row>
    <row r="80" spans="1:6" s="199" customFormat="1" ht="20.100000000000001" customHeight="1">
      <c r="A80" s="24">
        <v>73</v>
      </c>
      <c r="B80" s="206" t="s">
        <v>93</v>
      </c>
      <c r="C80" s="207">
        <v>16.986006555000003</v>
      </c>
      <c r="D80" s="208" t="e">
        <f>C80-#REF!</f>
        <v>#REF!</v>
      </c>
      <c r="F80" s="212"/>
    </row>
    <row r="81" spans="1:6" s="199" customFormat="1" ht="20.100000000000001" customHeight="1">
      <c r="A81" s="24">
        <v>74</v>
      </c>
      <c r="B81" s="206" t="s">
        <v>94</v>
      </c>
      <c r="C81" s="207">
        <v>44.354245749999997</v>
      </c>
      <c r="D81" s="208" t="e">
        <f>C81-#REF!</f>
        <v>#REF!</v>
      </c>
      <c r="F81" s="212"/>
    </row>
    <row r="82" spans="1:6" s="199" customFormat="1" ht="20.100000000000001" customHeight="1">
      <c r="A82" s="24">
        <v>75</v>
      </c>
      <c r="B82" s="206" t="s">
        <v>95</v>
      </c>
      <c r="C82" s="207">
        <v>758.22955936750009</v>
      </c>
      <c r="D82" s="208" t="e">
        <f>C82-#REF!</f>
        <v>#REF!</v>
      </c>
      <c r="E82" s="211" t="s">
        <v>97</v>
      </c>
      <c r="F82" s="212"/>
    </row>
    <row r="83" spans="1:6" s="199" customFormat="1" ht="20.100000000000001" customHeight="1">
      <c r="A83" s="24">
        <v>76</v>
      </c>
      <c r="B83" s="206" t="s">
        <v>98</v>
      </c>
      <c r="C83" s="207">
        <v>377.85746103500003</v>
      </c>
      <c r="D83" s="208" t="e">
        <f>C83-#REF!</f>
        <v>#REF!</v>
      </c>
      <c r="F83" s="212"/>
    </row>
    <row r="84" spans="1:6" s="199" customFormat="1" ht="20.100000000000001" customHeight="1">
      <c r="A84" s="24">
        <v>77</v>
      </c>
      <c r="B84" s="206" t="s">
        <v>99</v>
      </c>
      <c r="C84" s="207">
        <v>3.9988779375000001</v>
      </c>
      <c r="D84" s="208" t="e">
        <f>C84-#REF!</f>
        <v>#REF!</v>
      </c>
      <c r="F84" s="212"/>
    </row>
    <row r="85" spans="1:6" s="199" customFormat="1" ht="20.100000000000001" customHeight="1">
      <c r="A85" s="24">
        <v>78</v>
      </c>
      <c r="B85" s="206" t="s">
        <v>100</v>
      </c>
      <c r="C85" s="207">
        <v>7.6866843749999996</v>
      </c>
      <c r="D85" s="208" t="e">
        <f>C85-#REF!</f>
        <v>#REF!</v>
      </c>
      <c r="F85" s="212"/>
    </row>
    <row r="86" spans="1:6" s="199" customFormat="1" ht="20.100000000000001" customHeight="1">
      <c r="A86" s="24">
        <v>79</v>
      </c>
      <c r="B86" s="206" t="s">
        <v>102</v>
      </c>
      <c r="C86" s="207">
        <v>4.8219021250000047</v>
      </c>
      <c r="D86" s="208" t="e">
        <f>C86-#REF!</f>
        <v>#REF!</v>
      </c>
      <c r="F86" s="212"/>
    </row>
    <row r="87" spans="1:6" s="199" customFormat="1" ht="20.100000000000001" customHeight="1">
      <c r="A87" s="24">
        <v>80</v>
      </c>
      <c r="B87" s="206" t="s">
        <v>103</v>
      </c>
      <c r="C87" s="207">
        <v>46.029116745000024</v>
      </c>
      <c r="D87" s="208" t="e">
        <f>C87-#REF!</f>
        <v>#REF!</v>
      </c>
      <c r="F87" s="212"/>
    </row>
    <row r="88" spans="1:6" s="199" customFormat="1" ht="20.100000000000001" customHeight="1">
      <c r="A88" s="24">
        <v>81</v>
      </c>
      <c r="B88" s="206" t="s">
        <v>104</v>
      </c>
      <c r="C88" s="207">
        <v>1.5646522774999996</v>
      </c>
      <c r="D88" s="208" t="e">
        <f>C88-#REF!</f>
        <v>#REF!</v>
      </c>
      <c r="F88" s="212"/>
    </row>
    <row r="89" spans="1:6" s="199" customFormat="1" ht="20.100000000000001" customHeight="1">
      <c r="A89" s="24">
        <v>82</v>
      </c>
      <c r="B89" s="206" t="s">
        <v>105</v>
      </c>
      <c r="C89" s="207">
        <v>34.859636125000002</v>
      </c>
      <c r="D89" s="208" t="e">
        <f>C89-#REF!</f>
        <v>#REF!</v>
      </c>
      <c r="F89" s="212"/>
    </row>
    <row r="90" spans="1:6" s="199" customFormat="1" ht="20.100000000000001" customHeight="1">
      <c r="A90" s="24">
        <v>83</v>
      </c>
      <c r="B90" s="206" t="s">
        <v>106</v>
      </c>
      <c r="C90" s="207">
        <v>16.201763687500002</v>
      </c>
      <c r="D90" s="208" t="e">
        <f>C90-#REF!</f>
        <v>#REF!</v>
      </c>
      <c r="F90" s="212"/>
    </row>
    <row r="91" spans="1:6" s="198" customFormat="1" ht="20.100000000000001" customHeight="1">
      <c r="A91" s="204"/>
      <c r="B91" s="232" t="s">
        <v>2865</v>
      </c>
      <c r="C91" s="233">
        <f>SUM(C92:C141)</f>
        <v>2268.2716858400004</v>
      </c>
      <c r="D91" s="234"/>
      <c r="F91" s="210"/>
    </row>
    <row r="92" spans="1:6" s="199" customFormat="1" ht="20.100000000000001" customHeight="1">
      <c r="A92" s="24">
        <v>84</v>
      </c>
      <c r="B92" s="206" t="s">
        <v>108</v>
      </c>
      <c r="C92" s="207">
        <v>26.536462484999966</v>
      </c>
      <c r="D92" s="208" t="e">
        <f>C92-#REF!</f>
        <v>#REF!</v>
      </c>
      <c r="F92" s="212"/>
    </row>
    <row r="93" spans="1:6" s="199" customFormat="1" ht="20.100000000000001" customHeight="1">
      <c r="A93" s="24">
        <v>85</v>
      </c>
      <c r="B93" s="206" t="s">
        <v>110</v>
      </c>
      <c r="C93" s="207">
        <v>20.270714235</v>
      </c>
      <c r="D93" s="208" t="e">
        <f>C93-#REF!</f>
        <v>#REF!</v>
      </c>
      <c r="F93" s="212"/>
    </row>
    <row r="94" spans="1:6" s="199" customFormat="1" ht="20.100000000000001" customHeight="1">
      <c r="A94" s="24">
        <v>86</v>
      </c>
      <c r="B94" s="206" t="s">
        <v>111</v>
      </c>
      <c r="C94" s="207">
        <v>13.534595699999999</v>
      </c>
      <c r="D94" s="208" t="e">
        <f>C94-#REF!</f>
        <v>#REF!</v>
      </c>
      <c r="F94" s="212"/>
    </row>
    <row r="95" spans="1:6" s="199" customFormat="1" ht="20.100000000000001" customHeight="1">
      <c r="A95" s="24">
        <v>87</v>
      </c>
      <c r="B95" s="206" t="s">
        <v>112</v>
      </c>
      <c r="C95" s="207">
        <v>12.643843967499997</v>
      </c>
      <c r="D95" s="208" t="e">
        <f>C95-#REF!</f>
        <v>#REF!</v>
      </c>
      <c r="F95" s="212"/>
    </row>
    <row r="96" spans="1:6" s="199" customFormat="1" ht="20.100000000000001" customHeight="1">
      <c r="A96" s="24">
        <v>88</v>
      </c>
      <c r="B96" s="206" t="s">
        <v>113</v>
      </c>
      <c r="C96" s="207">
        <v>59.040313125000004</v>
      </c>
      <c r="D96" s="208" t="e">
        <f>C96-#REF!</f>
        <v>#REF!</v>
      </c>
      <c r="F96" s="212"/>
    </row>
    <row r="97" spans="1:6" s="199" customFormat="1" ht="20.100000000000001" customHeight="1">
      <c r="A97" s="24">
        <v>89</v>
      </c>
      <c r="B97" s="206" t="s">
        <v>114</v>
      </c>
      <c r="C97" s="207">
        <v>20.9124097025</v>
      </c>
      <c r="D97" s="208" t="e">
        <f>C97-#REF!</f>
        <v>#REF!</v>
      </c>
      <c r="F97" s="212"/>
    </row>
    <row r="98" spans="1:6" s="199" customFormat="1" ht="20.100000000000001" customHeight="1">
      <c r="A98" s="24">
        <v>90</v>
      </c>
      <c r="B98" s="206" t="s">
        <v>115</v>
      </c>
      <c r="C98" s="207">
        <v>1.9040833225</v>
      </c>
      <c r="D98" s="208" t="e">
        <f>C98-#REF!</f>
        <v>#REF!</v>
      </c>
      <c r="F98" s="212"/>
    </row>
    <row r="99" spans="1:6" s="199" customFormat="1" ht="20.100000000000001" customHeight="1">
      <c r="A99" s="24">
        <v>91</v>
      </c>
      <c r="B99" s="206" t="s">
        <v>116</v>
      </c>
      <c r="C99" s="207">
        <v>47.488154864999998</v>
      </c>
      <c r="D99" s="208" t="e">
        <f>C99-#REF!</f>
        <v>#REF!</v>
      </c>
      <c r="F99" s="212"/>
    </row>
    <row r="100" spans="1:6" s="199" customFormat="1" ht="20.100000000000001" customHeight="1">
      <c r="A100" s="24">
        <v>92</v>
      </c>
      <c r="B100" s="206" t="s">
        <v>117</v>
      </c>
      <c r="C100" s="207">
        <v>5.8659036874999995</v>
      </c>
      <c r="D100" s="208" t="e">
        <f>C100-#REF!</f>
        <v>#REF!</v>
      </c>
      <c r="F100" s="212"/>
    </row>
    <row r="101" spans="1:6" s="199" customFormat="1" ht="20.100000000000001" customHeight="1">
      <c r="A101" s="24">
        <v>93</v>
      </c>
      <c r="B101" s="206" t="s">
        <v>118</v>
      </c>
      <c r="C101" s="207">
        <v>11.146756034999997</v>
      </c>
      <c r="D101" s="208" t="e">
        <f>C101-#REF!</f>
        <v>#REF!</v>
      </c>
      <c r="F101" s="212"/>
    </row>
    <row r="102" spans="1:6" s="199" customFormat="1" ht="20.100000000000001" customHeight="1">
      <c r="A102" s="24">
        <v>94</v>
      </c>
      <c r="B102" s="206" t="s">
        <v>119</v>
      </c>
      <c r="C102" s="207">
        <v>16.008348022500002</v>
      </c>
      <c r="D102" s="208" t="e">
        <f>C102-#REF!</f>
        <v>#REF!</v>
      </c>
      <c r="F102" s="212"/>
    </row>
    <row r="103" spans="1:6" s="199" customFormat="1" ht="20.100000000000001" customHeight="1">
      <c r="A103" s="24">
        <v>95</v>
      </c>
      <c r="B103" s="206" t="s">
        <v>120</v>
      </c>
      <c r="C103" s="207">
        <v>18.943434075000003</v>
      </c>
      <c r="D103" s="208" t="e">
        <f>C103-#REF!</f>
        <v>#REF!</v>
      </c>
      <c r="F103" s="212"/>
    </row>
    <row r="104" spans="1:6" s="199" customFormat="1" ht="20.100000000000001" customHeight="1">
      <c r="A104" s="24">
        <v>96</v>
      </c>
      <c r="B104" s="206" t="s">
        <v>121</v>
      </c>
      <c r="C104" s="207">
        <v>81.102132967499998</v>
      </c>
      <c r="D104" s="208" t="e">
        <f>C104-#REF!</f>
        <v>#REF!</v>
      </c>
      <c r="F104" s="212"/>
    </row>
    <row r="105" spans="1:6" s="199" customFormat="1" ht="20.100000000000001" customHeight="1">
      <c r="A105" s="24">
        <v>97</v>
      </c>
      <c r="B105" s="206" t="s">
        <v>122</v>
      </c>
      <c r="C105" s="207">
        <v>375</v>
      </c>
      <c r="D105" s="208" t="e">
        <f>C105-#REF!</f>
        <v>#REF!</v>
      </c>
      <c r="F105" s="212"/>
    </row>
    <row r="106" spans="1:6" s="199" customFormat="1" ht="20.100000000000001" customHeight="1">
      <c r="A106" s="24">
        <v>98</v>
      </c>
      <c r="B106" s="206" t="s">
        <v>123</v>
      </c>
      <c r="C106" s="207">
        <v>1.9180330299999997</v>
      </c>
      <c r="D106" s="208" t="e">
        <f>C106-#REF!</f>
        <v>#REF!</v>
      </c>
      <c r="F106" s="212"/>
    </row>
    <row r="107" spans="1:6" s="199" customFormat="1" ht="20.100000000000001" customHeight="1">
      <c r="A107" s="24">
        <v>99</v>
      </c>
      <c r="B107" s="206" t="s">
        <v>124</v>
      </c>
      <c r="C107" s="207">
        <v>10.970020937499999</v>
      </c>
      <c r="D107" s="208" t="e">
        <f>C107-#REF!</f>
        <v>#REF!</v>
      </c>
      <c r="F107" s="212"/>
    </row>
    <row r="108" spans="1:6" s="199" customFormat="1" ht="20.100000000000001" customHeight="1">
      <c r="A108" s="24">
        <v>100</v>
      </c>
      <c r="B108" s="206" t="s">
        <v>125</v>
      </c>
      <c r="C108" s="207">
        <v>7.0911880925000013</v>
      </c>
      <c r="D108" s="208" t="e">
        <f>C108-#REF!</f>
        <v>#REF!</v>
      </c>
      <c r="F108" s="212"/>
    </row>
    <row r="109" spans="1:6" s="199" customFormat="1" ht="20.100000000000001" customHeight="1">
      <c r="A109" s="24">
        <v>101</v>
      </c>
      <c r="B109" s="206" t="s">
        <v>126</v>
      </c>
      <c r="C109" s="207">
        <v>1.5638230625</v>
      </c>
      <c r="D109" s="208" t="e">
        <f>C109-#REF!</f>
        <v>#REF!</v>
      </c>
      <c r="F109" s="212"/>
    </row>
    <row r="110" spans="1:6" s="199" customFormat="1" ht="20.100000000000001" customHeight="1">
      <c r="A110" s="24">
        <v>102</v>
      </c>
      <c r="B110" s="206" t="s">
        <v>127</v>
      </c>
      <c r="C110" s="207">
        <v>64.889508187499999</v>
      </c>
      <c r="D110" s="208" t="e">
        <f>C110-#REF!</f>
        <v>#REF!</v>
      </c>
      <c r="F110" s="212"/>
    </row>
    <row r="111" spans="1:6" s="199" customFormat="1" ht="20.100000000000001" customHeight="1">
      <c r="A111" s="24">
        <v>103</v>
      </c>
      <c r="B111" s="206" t="s">
        <v>128</v>
      </c>
      <c r="C111" s="207">
        <v>6.9751766699999997</v>
      </c>
      <c r="D111" s="208" t="e">
        <f>C111-#REF!</f>
        <v>#REF!</v>
      </c>
      <c r="F111" s="212"/>
    </row>
    <row r="112" spans="1:6" s="199" customFormat="1" ht="20.100000000000001" customHeight="1">
      <c r="A112" s="24">
        <v>104</v>
      </c>
      <c r="B112" s="206" t="s">
        <v>129</v>
      </c>
      <c r="C112" s="207">
        <v>24.707722939999996</v>
      </c>
      <c r="D112" s="208" t="e">
        <f>C112-#REF!</f>
        <v>#REF!</v>
      </c>
      <c r="F112" s="212"/>
    </row>
    <row r="113" spans="1:6" s="199" customFormat="1" ht="20.100000000000001" customHeight="1">
      <c r="A113" s="24">
        <v>105</v>
      </c>
      <c r="B113" s="206" t="s">
        <v>130</v>
      </c>
      <c r="C113" s="207">
        <v>6.1816402500000001</v>
      </c>
      <c r="D113" s="208" t="e">
        <f>C113-#REF!</f>
        <v>#REF!</v>
      </c>
      <c r="F113" s="212"/>
    </row>
    <row r="114" spans="1:6" s="199" customFormat="1" ht="20.100000000000001" customHeight="1">
      <c r="A114" s="24">
        <v>106</v>
      </c>
      <c r="B114" s="206" t="s">
        <v>131</v>
      </c>
      <c r="C114" s="207">
        <v>37.518024197500004</v>
      </c>
      <c r="D114" s="208" t="e">
        <f>C114-#REF!</f>
        <v>#REF!</v>
      </c>
      <c r="F114" s="212"/>
    </row>
    <row r="115" spans="1:6" s="199" customFormat="1" ht="20.100000000000001" customHeight="1">
      <c r="A115" s="24">
        <v>107</v>
      </c>
      <c r="B115" s="206" t="s">
        <v>132</v>
      </c>
      <c r="C115" s="207">
        <v>2.1112583749999998</v>
      </c>
      <c r="D115" s="208" t="e">
        <f>C115-#REF!</f>
        <v>#REF!</v>
      </c>
      <c r="F115" s="212"/>
    </row>
    <row r="116" spans="1:6" s="199" customFormat="1" ht="20.100000000000001" customHeight="1">
      <c r="A116" s="24">
        <v>108</v>
      </c>
      <c r="B116" s="206" t="s">
        <v>133</v>
      </c>
      <c r="C116" s="207">
        <v>4.0939169524999999</v>
      </c>
      <c r="D116" s="208" t="e">
        <f>C116-#REF!</f>
        <v>#REF!</v>
      </c>
      <c r="F116" s="212"/>
    </row>
    <row r="117" spans="1:6" s="199" customFormat="1" ht="20.100000000000001" customHeight="1">
      <c r="A117" s="24">
        <v>109</v>
      </c>
      <c r="B117" s="206" t="s">
        <v>134</v>
      </c>
      <c r="C117" s="207">
        <v>5.5017596875000017</v>
      </c>
      <c r="D117" s="208" t="e">
        <f>C117-#REF!</f>
        <v>#REF!</v>
      </c>
      <c r="F117" s="212"/>
    </row>
    <row r="118" spans="1:6" s="199" customFormat="1" ht="20.100000000000001" customHeight="1">
      <c r="A118" s="24">
        <v>110</v>
      </c>
      <c r="B118" s="206" t="s">
        <v>135</v>
      </c>
      <c r="C118" s="207">
        <v>1000</v>
      </c>
      <c r="D118" s="208" t="e">
        <f>C118-#REF!</f>
        <v>#REF!</v>
      </c>
      <c r="F118" s="212"/>
    </row>
    <row r="119" spans="1:6" s="199" customFormat="1" ht="20.100000000000001" customHeight="1">
      <c r="A119" s="24">
        <v>111</v>
      </c>
      <c r="B119" s="206" t="s">
        <v>136</v>
      </c>
      <c r="C119" s="207">
        <v>6.0467288750000012</v>
      </c>
      <c r="D119" s="208" t="e">
        <f>C119-#REF!</f>
        <v>#REF!</v>
      </c>
      <c r="F119" s="212"/>
    </row>
    <row r="120" spans="1:6" s="199" customFormat="1" ht="20.100000000000001" customHeight="1">
      <c r="A120" s="24">
        <v>112</v>
      </c>
      <c r="B120" s="206" t="s">
        <v>137</v>
      </c>
      <c r="C120" s="207">
        <v>16.884748579999997</v>
      </c>
      <c r="D120" s="208" t="e">
        <f>C120-#REF!</f>
        <v>#REF!</v>
      </c>
      <c r="F120" s="212"/>
    </row>
    <row r="121" spans="1:6" s="199" customFormat="1" ht="20.100000000000001" customHeight="1">
      <c r="A121" s="24">
        <v>113</v>
      </c>
      <c r="B121" s="206" t="s">
        <v>138</v>
      </c>
      <c r="C121" s="207">
        <v>41.620451379999999</v>
      </c>
      <c r="D121" s="208" t="e">
        <f>C121-#REF!</f>
        <v>#REF!</v>
      </c>
      <c r="F121" s="212"/>
    </row>
    <row r="122" spans="1:6" s="199" customFormat="1" ht="20.100000000000001" customHeight="1">
      <c r="A122" s="24">
        <v>114</v>
      </c>
      <c r="B122" s="206" t="s">
        <v>139</v>
      </c>
      <c r="C122" s="207">
        <v>0.99225800000000008</v>
      </c>
      <c r="D122" s="208" t="e">
        <f>C122-#REF!</f>
        <v>#REF!</v>
      </c>
      <c r="F122" s="212"/>
    </row>
    <row r="123" spans="1:6" s="199" customFormat="1" ht="20.100000000000001" customHeight="1">
      <c r="A123" s="24">
        <v>115</v>
      </c>
      <c r="B123" s="206" t="s">
        <v>140</v>
      </c>
      <c r="C123" s="207">
        <v>9.5009122599999998</v>
      </c>
      <c r="D123" s="208" t="e">
        <f>C123-#REF!</f>
        <v>#REF!</v>
      </c>
      <c r="F123" s="212"/>
    </row>
    <row r="124" spans="1:6" s="199" customFormat="1" ht="20.100000000000001" customHeight="1">
      <c r="A124" s="24">
        <v>116</v>
      </c>
      <c r="B124" s="206" t="s">
        <v>141</v>
      </c>
      <c r="C124" s="207">
        <v>43.961891220000005</v>
      </c>
      <c r="D124" s="208" t="e">
        <f>C124-#REF!</f>
        <v>#REF!</v>
      </c>
      <c r="F124" s="212"/>
    </row>
    <row r="125" spans="1:6" s="199" customFormat="1" ht="20.100000000000001" customHeight="1">
      <c r="A125" s="24">
        <v>117</v>
      </c>
      <c r="B125" s="206" t="s">
        <v>142</v>
      </c>
      <c r="C125" s="207">
        <v>64.169509437500011</v>
      </c>
      <c r="D125" s="208" t="e">
        <f>C125-#REF!</f>
        <v>#REF!</v>
      </c>
      <c r="F125" s="212"/>
    </row>
    <row r="126" spans="1:6" s="199" customFormat="1" ht="20.100000000000001" customHeight="1">
      <c r="A126" s="24">
        <v>118</v>
      </c>
      <c r="B126" s="206" t="s">
        <v>143</v>
      </c>
      <c r="C126" s="207">
        <v>11.499692655</v>
      </c>
      <c r="D126" s="208" t="e">
        <f>C126-#REF!</f>
        <v>#REF!</v>
      </c>
      <c r="F126" s="212"/>
    </row>
    <row r="127" spans="1:6" s="199" customFormat="1" ht="20.100000000000001" customHeight="1">
      <c r="A127" s="24">
        <v>119</v>
      </c>
      <c r="B127" s="206" t="s">
        <v>144</v>
      </c>
      <c r="C127" s="207">
        <v>8.5760623774999996</v>
      </c>
      <c r="D127" s="208" t="e">
        <f>C127-#REF!</f>
        <v>#REF!</v>
      </c>
      <c r="F127" s="212"/>
    </row>
    <row r="128" spans="1:6" s="199" customFormat="1" ht="20.100000000000001" customHeight="1">
      <c r="A128" s="24">
        <v>120</v>
      </c>
      <c r="B128" s="206" t="s">
        <v>145</v>
      </c>
      <c r="C128" s="207">
        <v>12.269427595</v>
      </c>
      <c r="D128" s="208" t="e">
        <f>C128-#REF!</f>
        <v>#REF!</v>
      </c>
      <c r="F128" s="212"/>
    </row>
    <row r="129" spans="1:6" s="199" customFormat="1" ht="20.100000000000001" customHeight="1">
      <c r="A129" s="24">
        <v>121</v>
      </c>
      <c r="B129" s="206" t="s">
        <v>146</v>
      </c>
      <c r="C129" s="207">
        <v>9.9418812925000015</v>
      </c>
      <c r="D129" s="208" t="e">
        <f>C129-#REF!</f>
        <v>#REF!</v>
      </c>
      <c r="F129" s="212"/>
    </row>
    <row r="130" spans="1:6" s="199" customFormat="1" ht="20.100000000000001" customHeight="1">
      <c r="A130" s="24">
        <v>122</v>
      </c>
      <c r="B130" s="206" t="s">
        <v>147</v>
      </c>
      <c r="C130" s="207">
        <v>5.6346692174999999</v>
      </c>
      <c r="D130" s="208" t="e">
        <f>C130-#REF!</f>
        <v>#REF!</v>
      </c>
      <c r="F130" s="212"/>
    </row>
    <row r="131" spans="1:6" s="199" customFormat="1" ht="20.100000000000001" customHeight="1">
      <c r="A131" s="24">
        <v>123</v>
      </c>
      <c r="B131" s="206" t="s">
        <v>148</v>
      </c>
      <c r="C131" s="207">
        <v>4.6753736249999998</v>
      </c>
      <c r="D131" s="208" t="e">
        <f>C131-#REF!</f>
        <v>#REF!</v>
      </c>
      <c r="F131" s="212"/>
    </row>
    <row r="132" spans="1:6" s="199" customFormat="1" ht="20.100000000000001" customHeight="1">
      <c r="A132" s="24">
        <v>124</v>
      </c>
      <c r="B132" s="206" t="s">
        <v>149</v>
      </c>
      <c r="C132" s="207">
        <v>5.2442678950000001</v>
      </c>
      <c r="D132" s="208" t="e">
        <f>C132-#REF!</f>
        <v>#REF!</v>
      </c>
      <c r="F132" s="212"/>
    </row>
    <row r="133" spans="1:6" s="199" customFormat="1" ht="20.100000000000001" customHeight="1">
      <c r="A133" s="24">
        <v>125</v>
      </c>
      <c r="B133" s="206" t="s">
        <v>150</v>
      </c>
      <c r="C133" s="207">
        <v>1.8114736150000001</v>
      </c>
      <c r="D133" s="208" t="e">
        <f>C133-#REF!</f>
        <v>#REF!</v>
      </c>
      <c r="F133" s="212"/>
    </row>
    <row r="134" spans="1:6" s="199" customFormat="1" ht="20.100000000000001" customHeight="1">
      <c r="A134" s="24">
        <v>126</v>
      </c>
      <c r="B134" s="206" t="s">
        <v>151</v>
      </c>
      <c r="C134" s="207">
        <v>1.6214457874999995</v>
      </c>
      <c r="D134" s="208" t="e">
        <f>C134-#REF!</f>
        <v>#REF!</v>
      </c>
      <c r="F134" s="212"/>
    </row>
    <row r="135" spans="1:6" s="199" customFormat="1" ht="20.100000000000001" customHeight="1">
      <c r="A135" s="24">
        <v>127</v>
      </c>
      <c r="B135" s="206" t="s">
        <v>152</v>
      </c>
      <c r="C135" s="207">
        <v>3.2142870174999998</v>
      </c>
      <c r="D135" s="208" t="e">
        <f>C135-#REF!</f>
        <v>#REF!</v>
      </c>
      <c r="F135" s="212"/>
    </row>
    <row r="136" spans="1:6" s="199" customFormat="1" ht="20.100000000000001" customHeight="1">
      <c r="A136" s="24">
        <v>128</v>
      </c>
      <c r="B136" s="206" t="s">
        <v>153</v>
      </c>
      <c r="C136" s="207">
        <v>3.6321282149999998</v>
      </c>
      <c r="D136" s="208" t="e">
        <f>C136-#REF!</f>
        <v>#REF!</v>
      </c>
      <c r="F136" s="212"/>
    </row>
    <row r="137" spans="1:6" s="199" customFormat="1" ht="20.100000000000001" customHeight="1">
      <c r="A137" s="24">
        <v>129</v>
      </c>
      <c r="B137" s="206" t="s">
        <v>154</v>
      </c>
      <c r="C137" s="207">
        <v>2.3782620374999994</v>
      </c>
      <c r="D137" s="208" t="e">
        <f>C137-#REF!</f>
        <v>#REF!</v>
      </c>
      <c r="F137" s="212"/>
    </row>
    <row r="138" spans="1:6" s="199" customFormat="1" ht="20.100000000000001" customHeight="1">
      <c r="A138" s="24">
        <v>130</v>
      </c>
      <c r="B138" s="206" t="s">
        <v>155</v>
      </c>
      <c r="C138" s="207">
        <v>10.453668265000001</v>
      </c>
      <c r="D138" s="208" t="e">
        <f>C138-#REF!</f>
        <v>#REF!</v>
      </c>
      <c r="F138" s="212"/>
    </row>
    <row r="139" spans="1:6" s="199" customFormat="1" ht="20.100000000000001" customHeight="1">
      <c r="A139" s="24">
        <v>131</v>
      </c>
      <c r="B139" s="206" t="s">
        <v>156</v>
      </c>
      <c r="C139" s="207">
        <v>101.4082119225</v>
      </c>
      <c r="D139" s="208" t="e">
        <f>C139-#REF!</f>
        <v>#REF!</v>
      </c>
      <c r="F139" s="212"/>
    </row>
    <row r="140" spans="1:6" s="199" customFormat="1" ht="20.100000000000001" customHeight="1">
      <c r="A140" s="24">
        <v>132</v>
      </c>
      <c r="B140" s="206" t="s">
        <v>157</v>
      </c>
      <c r="C140" s="207">
        <v>8.0534956349999991</v>
      </c>
      <c r="D140" s="208" t="e">
        <f>C140-#REF!</f>
        <v>#REF!</v>
      </c>
      <c r="F140" s="212"/>
    </row>
    <row r="141" spans="1:6" s="199" customFormat="1" ht="20.100000000000001" customHeight="1">
      <c r="A141" s="24">
        <v>133</v>
      </c>
      <c r="B141" s="206" t="s">
        <v>158</v>
      </c>
      <c r="C141" s="207">
        <v>10.7616143625</v>
      </c>
      <c r="D141" s="208" t="e">
        <f>C141-#REF!</f>
        <v>#REF!</v>
      </c>
      <c r="F141" s="212"/>
    </row>
    <row r="142" spans="1:6" s="198" customFormat="1" ht="20.100000000000001" customHeight="1">
      <c r="A142" s="204"/>
      <c r="B142" s="232" t="s">
        <v>2866</v>
      </c>
      <c r="C142" s="233">
        <f>SUM(C143:C205)</f>
        <v>2355.8964256999993</v>
      </c>
      <c r="D142" s="234"/>
      <c r="F142" s="210"/>
    </row>
    <row r="143" spans="1:6" s="199" customFormat="1" ht="20.100000000000001" customHeight="1">
      <c r="A143" s="24">
        <v>134</v>
      </c>
      <c r="B143" s="206" t="s">
        <v>159</v>
      </c>
      <c r="C143" s="207">
        <v>304.24654241999997</v>
      </c>
      <c r="D143" s="208" t="e">
        <f>C143-#REF!</f>
        <v>#REF!</v>
      </c>
      <c r="F143" s="212"/>
    </row>
    <row r="144" spans="1:6" s="199" customFormat="1" ht="20.100000000000001" customHeight="1">
      <c r="A144" s="24">
        <v>135</v>
      </c>
      <c r="B144" s="206" t="s">
        <v>161</v>
      </c>
      <c r="C144" s="207">
        <v>260.39447631249999</v>
      </c>
      <c r="D144" s="208" t="e">
        <f>C144-#REF!</f>
        <v>#REF!</v>
      </c>
      <c r="F144" s="212"/>
    </row>
    <row r="145" spans="1:6" s="199" customFormat="1" ht="20.100000000000001" customHeight="1">
      <c r="A145" s="24">
        <v>136</v>
      </c>
      <c r="B145" s="206" t="s">
        <v>162</v>
      </c>
      <c r="C145" s="207">
        <v>252.79627063749999</v>
      </c>
      <c r="D145" s="208" t="e">
        <f>C145-#REF!</f>
        <v>#REF!</v>
      </c>
      <c r="F145" s="212"/>
    </row>
    <row r="146" spans="1:6" s="199" customFormat="1" ht="20.100000000000001" customHeight="1">
      <c r="A146" s="24">
        <v>137</v>
      </c>
      <c r="B146" s="206" t="s">
        <v>163</v>
      </c>
      <c r="C146" s="207">
        <v>227.856034405</v>
      </c>
      <c r="D146" s="208" t="e">
        <f>C146-#REF!</f>
        <v>#REF!</v>
      </c>
      <c r="F146" s="212"/>
    </row>
    <row r="147" spans="1:6" s="199" customFormat="1" ht="20.100000000000001" customHeight="1">
      <c r="A147" s="24">
        <v>138</v>
      </c>
      <c r="B147" s="206" t="s">
        <v>164</v>
      </c>
      <c r="C147" s="207">
        <v>73.70061843000002</v>
      </c>
      <c r="D147" s="208" t="e">
        <f>C147-#REF!</f>
        <v>#REF!</v>
      </c>
      <c r="F147" s="212"/>
    </row>
    <row r="148" spans="1:6" s="199" customFormat="1" ht="20.100000000000001" customHeight="1">
      <c r="A148" s="24">
        <v>139</v>
      </c>
      <c r="B148" s="206" t="s">
        <v>165</v>
      </c>
      <c r="C148" s="207">
        <v>124.7139518825</v>
      </c>
      <c r="D148" s="208" t="e">
        <f>C148-#REF!</f>
        <v>#REF!</v>
      </c>
      <c r="F148" s="212"/>
    </row>
    <row r="149" spans="1:6" s="199" customFormat="1" ht="20.100000000000001" customHeight="1">
      <c r="A149" s="24">
        <v>140</v>
      </c>
      <c r="B149" s="206" t="s">
        <v>166</v>
      </c>
      <c r="C149" s="207">
        <v>99.572021739999997</v>
      </c>
      <c r="D149" s="208" t="e">
        <f>C149-#REF!</f>
        <v>#REF!</v>
      </c>
      <c r="F149" s="212"/>
    </row>
    <row r="150" spans="1:6" s="199" customFormat="1" ht="20.100000000000001" customHeight="1">
      <c r="A150" s="24">
        <v>141</v>
      </c>
      <c r="B150" s="206" t="s">
        <v>167</v>
      </c>
      <c r="C150" s="207">
        <v>97.885812009999995</v>
      </c>
      <c r="D150" s="208" t="e">
        <f>C150-#REF!</f>
        <v>#REF!</v>
      </c>
      <c r="F150" s="212"/>
    </row>
    <row r="151" spans="1:6" s="199" customFormat="1" ht="20.100000000000001" customHeight="1">
      <c r="A151" s="24">
        <v>142</v>
      </c>
      <c r="B151" s="206" t="s">
        <v>168</v>
      </c>
      <c r="C151" s="207">
        <v>87.545531327500015</v>
      </c>
      <c r="D151" s="208" t="e">
        <f>C151-#REF!</f>
        <v>#REF!</v>
      </c>
      <c r="F151" s="212"/>
    </row>
    <row r="152" spans="1:6" s="199" customFormat="1" ht="20.100000000000001" customHeight="1">
      <c r="A152" s="24">
        <v>143</v>
      </c>
      <c r="B152" s="206" t="s">
        <v>169</v>
      </c>
      <c r="C152" s="207">
        <v>72.285592129999998</v>
      </c>
      <c r="D152" s="208" t="e">
        <f>C152-#REF!</f>
        <v>#REF!</v>
      </c>
      <c r="F152" s="212"/>
    </row>
    <row r="153" spans="1:6" s="199" customFormat="1" ht="20.100000000000001" customHeight="1">
      <c r="A153" s="24">
        <v>144</v>
      </c>
      <c r="B153" s="206" t="s">
        <v>170</v>
      </c>
      <c r="C153" s="207">
        <v>57.956523132499996</v>
      </c>
      <c r="D153" s="208" t="e">
        <f>C153-#REF!</f>
        <v>#REF!</v>
      </c>
      <c r="F153" s="212"/>
    </row>
    <row r="154" spans="1:6" s="199" customFormat="1" ht="20.100000000000001" customHeight="1">
      <c r="A154" s="24">
        <v>145</v>
      </c>
      <c r="B154" s="206" t="s">
        <v>171</v>
      </c>
      <c r="C154" s="207">
        <v>56.796651437499996</v>
      </c>
      <c r="D154" s="208" t="e">
        <f>C154-#REF!</f>
        <v>#REF!</v>
      </c>
      <c r="F154" s="212"/>
    </row>
    <row r="155" spans="1:6" s="199" customFormat="1" ht="20.100000000000001" customHeight="1">
      <c r="A155" s="24">
        <v>146</v>
      </c>
      <c r="B155" s="206" t="s">
        <v>172</v>
      </c>
      <c r="C155" s="207">
        <v>38.754228449999999</v>
      </c>
      <c r="D155" s="208" t="e">
        <f>C155-#REF!</f>
        <v>#REF!</v>
      </c>
      <c r="F155" s="212"/>
    </row>
    <row r="156" spans="1:6" s="199" customFormat="1" ht="20.100000000000001" customHeight="1">
      <c r="A156" s="24">
        <v>147</v>
      </c>
      <c r="B156" s="206" t="s">
        <v>173</v>
      </c>
      <c r="C156" s="207">
        <v>36.063643522500001</v>
      </c>
      <c r="D156" s="208" t="e">
        <f>C156-#REF!</f>
        <v>#REF!</v>
      </c>
      <c r="F156" s="212"/>
    </row>
    <row r="157" spans="1:6" s="199" customFormat="1" ht="20.100000000000001" customHeight="1">
      <c r="A157" s="24">
        <v>148</v>
      </c>
      <c r="B157" s="206" t="s">
        <v>174</v>
      </c>
      <c r="C157" s="207">
        <v>34.987101802500007</v>
      </c>
      <c r="D157" s="208" t="e">
        <f>C157-#REF!</f>
        <v>#REF!</v>
      </c>
      <c r="F157" s="212"/>
    </row>
    <row r="158" spans="1:6" s="199" customFormat="1" ht="20.100000000000001" customHeight="1">
      <c r="A158" s="24">
        <v>149</v>
      </c>
      <c r="B158" s="206" t="s">
        <v>175</v>
      </c>
      <c r="C158" s="207">
        <v>33.343338742500002</v>
      </c>
      <c r="D158" s="208" t="e">
        <f>C158-#REF!</f>
        <v>#REF!</v>
      </c>
      <c r="F158" s="212"/>
    </row>
    <row r="159" spans="1:6" s="199" customFormat="1" ht="20.100000000000001" customHeight="1">
      <c r="A159" s="24">
        <v>150</v>
      </c>
      <c r="B159" s="206" t="s">
        <v>176</v>
      </c>
      <c r="C159" s="207">
        <v>31.746764754999997</v>
      </c>
      <c r="D159" s="208" t="e">
        <f>C159-#REF!</f>
        <v>#REF!</v>
      </c>
      <c r="F159" s="212"/>
    </row>
    <row r="160" spans="1:6" s="199" customFormat="1" ht="20.100000000000001" customHeight="1">
      <c r="A160" s="24">
        <v>151</v>
      </c>
      <c r="B160" s="206" t="s">
        <v>177</v>
      </c>
      <c r="C160" s="207">
        <v>31.787733827499999</v>
      </c>
      <c r="D160" s="208" t="e">
        <f>C160-#REF!</f>
        <v>#REF!</v>
      </c>
      <c r="F160" s="212"/>
    </row>
    <row r="161" spans="1:6" s="199" customFormat="1" ht="20.100000000000001" customHeight="1">
      <c r="A161" s="24">
        <v>152</v>
      </c>
      <c r="B161" s="206" t="s">
        <v>178</v>
      </c>
      <c r="C161" s="207">
        <v>27.135270240000001</v>
      </c>
      <c r="D161" s="208" t="e">
        <f>C161-#REF!</f>
        <v>#REF!</v>
      </c>
      <c r="F161" s="212"/>
    </row>
    <row r="162" spans="1:6" s="199" customFormat="1" ht="20.100000000000001" customHeight="1">
      <c r="A162" s="24">
        <v>153</v>
      </c>
      <c r="B162" s="206" t="s">
        <v>179</v>
      </c>
      <c r="C162" s="207">
        <v>24.745133750000001</v>
      </c>
      <c r="D162" s="208" t="e">
        <f>C162-#REF!</f>
        <v>#REF!</v>
      </c>
      <c r="F162" s="212"/>
    </row>
    <row r="163" spans="1:6" s="199" customFormat="1" ht="20.100000000000001" customHeight="1">
      <c r="A163" s="24">
        <v>154</v>
      </c>
      <c r="B163" s="206" t="s">
        <v>180</v>
      </c>
      <c r="C163" s="207">
        <v>22.7053988925</v>
      </c>
      <c r="D163" s="208" t="e">
        <f>C163-#REF!</f>
        <v>#REF!</v>
      </c>
      <c r="F163" s="212"/>
    </row>
    <row r="164" spans="1:6" s="199" customFormat="1" ht="20.100000000000001" customHeight="1">
      <c r="A164" s="24">
        <v>155</v>
      </c>
      <c r="B164" s="206" t="s">
        <v>181</v>
      </c>
      <c r="C164" s="207">
        <v>22.3763619725</v>
      </c>
      <c r="D164" s="208" t="e">
        <f>C164-#REF!</f>
        <v>#REF!</v>
      </c>
      <c r="F164" s="212"/>
    </row>
    <row r="165" spans="1:6" s="199" customFormat="1" ht="20.100000000000001" customHeight="1">
      <c r="A165" s="24">
        <v>156</v>
      </c>
      <c r="B165" s="206" t="s">
        <v>182</v>
      </c>
      <c r="C165" s="207">
        <v>25.716012059999997</v>
      </c>
      <c r="D165" s="208" t="e">
        <f>C165-#REF!</f>
        <v>#REF!</v>
      </c>
      <c r="F165" s="212"/>
    </row>
    <row r="166" spans="1:6" s="199" customFormat="1" ht="20.100000000000001" customHeight="1">
      <c r="A166" s="24">
        <v>157</v>
      </c>
      <c r="B166" s="206" t="s">
        <v>183</v>
      </c>
      <c r="C166" s="207">
        <v>20.734246712499999</v>
      </c>
      <c r="D166" s="208" t="e">
        <f>C166-#REF!</f>
        <v>#REF!</v>
      </c>
      <c r="F166" s="212"/>
    </row>
    <row r="167" spans="1:6" s="199" customFormat="1" ht="20.100000000000001" customHeight="1">
      <c r="A167" s="24">
        <v>158</v>
      </c>
      <c r="B167" s="206" t="s">
        <v>184</v>
      </c>
      <c r="C167" s="207">
        <v>19.961104564999999</v>
      </c>
      <c r="D167" s="208" t="e">
        <f>C167-#REF!</f>
        <v>#REF!</v>
      </c>
      <c r="F167" s="212"/>
    </row>
    <row r="168" spans="1:6" s="199" customFormat="1" ht="20.100000000000001" customHeight="1">
      <c r="A168" s="24">
        <v>159</v>
      </c>
      <c r="B168" s="206" t="s">
        <v>185</v>
      </c>
      <c r="C168" s="207">
        <v>19.610476832499998</v>
      </c>
      <c r="D168" s="208" t="e">
        <f>C168-#REF!</f>
        <v>#REF!</v>
      </c>
      <c r="F168" s="212"/>
    </row>
    <row r="169" spans="1:6" s="199" customFormat="1" ht="20.100000000000001" customHeight="1">
      <c r="A169" s="24">
        <v>160</v>
      </c>
      <c r="B169" s="206" t="s">
        <v>186</v>
      </c>
      <c r="C169" s="207">
        <v>15.1880833125</v>
      </c>
      <c r="D169" s="208" t="e">
        <f>C169-#REF!</f>
        <v>#REF!</v>
      </c>
      <c r="F169" s="212"/>
    </row>
    <row r="170" spans="1:6" s="199" customFormat="1" ht="20.100000000000001" customHeight="1">
      <c r="A170" s="24">
        <v>161</v>
      </c>
      <c r="B170" s="206" t="s">
        <v>187</v>
      </c>
      <c r="C170" s="207">
        <v>14.4811959025</v>
      </c>
      <c r="D170" s="208" t="e">
        <f>C170-#REF!</f>
        <v>#REF!</v>
      </c>
      <c r="F170" s="212"/>
    </row>
    <row r="171" spans="1:6" s="199" customFormat="1" ht="20.100000000000001" customHeight="1">
      <c r="A171" s="24">
        <v>162</v>
      </c>
      <c r="B171" s="206" t="s">
        <v>188</v>
      </c>
      <c r="C171" s="207">
        <v>38.142549660000007</v>
      </c>
      <c r="D171" s="208" t="e">
        <f>C171-#REF!</f>
        <v>#REF!</v>
      </c>
      <c r="F171" s="212"/>
    </row>
    <row r="172" spans="1:6" s="199" customFormat="1" ht="20.100000000000001" customHeight="1">
      <c r="A172" s="24">
        <v>163</v>
      </c>
      <c r="B172" s="206" t="s">
        <v>189</v>
      </c>
      <c r="C172" s="207">
        <v>13.611317802499997</v>
      </c>
      <c r="D172" s="208" t="e">
        <f>C172-#REF!</f>
        <v>#REF!</v>
      </c>
      <c r="F172" s="212"/>
    </row>
    <row r="173" spans="1:6" s="199" customFormat="1" ht="20.100000000000001" customHeight="1">
      <c r="A173" s="24">
        <v>164</v>
      </c>
      <c r="B173" s="206" t="s">
        <v>190</v>
      </c>
      <c r="C173" s="207">
        <v>10.431748262499994</v>
      </c>
      <c r="D173" s="208" t="e">
        <f>C173-#REF!</f>
        <v>#REF!</v>
      </c>
      <c r="F173" s="212"/>
    </row>
    <row r="174" spans="1:6" s="199" customFormat="1" ht="20.100000000000001" customHeight="1">
      <c r="A174" s="24">
        <v>165</v>
      </c>
      <c r="B174" s="206" t="s">
        <v>191</v>
      </c>
      <c r="C174" s="207">
        <v>10.388516945000001</v>
      </c>
      <c r="D174" s="208" t="e">
        <f>C174-#REF!</f>
        <v>#REF!</v>
      </c>
      <c r="F174" s="212"/>
    </row>
    <row r="175" spans="1:6" s="199" customFormat="1" ht="20.100000000000001" customHeight="1">
      <c r="A175" s="24">
        <v>166</v>
      </c>
      <c r="B175" s="206" t="s">
        <v>192</v>
      </c>
      <c r="C175" s="207">
        <v>10.253714907499997</v>
      </c>
      <c r="D175" s="208" t="e">
        <f>C175-#REF!</f>
        <v>#REF!</v>
      </c>
      <c r="F175" s="212"/>
    </row>
    <row r="176" spans="1:6" s="199" customFormat="1" ht="20.100000000000001" customHeight="1">
      <c r="A176" s="24">
        <v>167</v>
      </c>
      <c r="B176" s="206" t="s">
        <v>193</v>
      </c>
      <c r="C176" s="207">
        <v>9.130773039999994</v>
      </c>
      <c r="D176" s="208" t="e">
        <f>C176-#REF!</f>
        <v>#REF!</v>
      </c>
      <c r="F176" s="212"/>
    </row>
    <row r="177" spans="1:6" s="199" customFormat="1" ht="20.100000000000001" customHeight="1">
      <c r="A177" s="24">
        <v>168</v>
      </c>
      <c r="B177" s="206" t="s">
        <v>194</v>
      </c>
      <c r="C177" s="207">
        <v>8.5426329949999982</v>
      </c>
      <c r="D177" s="208" t="e">
        <f>C177-#REF!</f>
        <v>#REF!</v>
      </c>
      <c r="F177" s="212"/>
    </row>
    <row r="178" spans="1:6" s="199" customFormat="1" ht="20.100000000000001" customHeight="1">
      <c r="A178" s="24">
        <v>169</v>
      </c>
      <c r="B178" s="206" t="s">
        <v>195</v>
      </c>
      <c r="C178" s="207">
        <v>8.319160542499997</v>
      </c>
      <c r="D178" s="208" t="e">
        <f>C178-#REF!</f>
        <v>#REF!</v>
      </c>
      <c r="F178" s="212"/>
    </row>
    <row r="179" spans="1:6" s="199" customFormat="1" ht="20.100000000000001" customHeight="1">
      <c r="A179" s="24">
        <v>170</v>
      </c>
      <c r="B179" s="206" t="s">
        <v>196</v>
      </c>
      <c r="C179" s="207">
        <v>8.2084321874999997</v>
      </c>
      <c r="D179" s="208" t="e">
        <f>C179-#REF!</f>
        <v>#REF!</v>
      </c>
      <c r="F179" s="212"/>
    </row>
    <row r="180" spans="1:6" s="199" customFormat="1" ht="20.100000000000001" customHeight="1">
      <c r="A180" s="24">
        <v>171</v>
      </c>
      <c r="B180" s="206" t="s">
        <v>197</v>
      </c>
      <c r="C180" s="207">
        <v>8.2467813525000011</v>
      </c>
      <c r="D180" s="208" t="e">
        <f>C180-#REF!</f>
        <v>#REF!</v>
      </c>
      <c r="F180" s="212"/>
    </row>
    <row r="181" spans="1:6" s="199" customFormat="1" ht="20.100000000000001" customHeight="1">
      <c r="A181" s="24">
        <v>172</v>
      </c>
      <c r="B181" s="206" t="s">
        <v>198</v>
      </c>
      <c r="C181" s="207">
        <v>7.0178988349999996</v>
      </c>
      <c r="D181" s="208" t="e">
        <f>C181-#REF!</f>
        <v>#REF!</v>
      </c>
      <c r="F181" s="212"/>
    </row>
    <row r="182" spans="1:6" s="199" customFormat="1" ht="20.100000000000001" customHeight="1">
      <c r="A182" s="24">
        <v>173</v>
      </c>
      <c r="B182" s="206" t="s">
        <v>199</v>
      </c>
      <c r="C182" s="207">
        <v>6.8972285275000047</v>
      </c>
      <c r="D182" s="208" t="e">
        <f>C182-#REF!</f>
        <v>#REF!</v>
      </c>
      <c r="F182" s="212"/>
    </row>
    <row r="183" spans="1:6" s="199" customFormat="1" ht="20.100000000000001" customHeight="1">
      <c r="A183" s="24">
        <v>174</v>
      </c>
      <c r="B183" s="206" t="s">
        <v>200</v>
      </c>
      <c r="C183" s="207">
        <v>6.9355835074999987</v>
      </c>
      <c r="D183" s="208" t="e">
        <f>C183-#REF!</f>
        <v>#REF!</v>
      </c>
      <c r="F183" s="212"/>
    </row>
    <row r="184" spans="1:6" s="199" customFormat="1" ht="20.100000000000001" customHeight="1">
      <c r="A184" s="24">
        <v>175</v>
      </c>
      <c r="B184" s="206" t="s">
        <v>201</v>
      </c>
      <c r="C184" s="207">
        <v>6.5086794049999996</v>
      </c>
      <c r="D184" s="208" t="e">
        <f>C184-#REF!</f>
        <v>#REF!</v>
      </c>
      <c r="F184" s="212"/>
    </row>
    <row r="185" spans="1:6" s="199" customFormat="1" ht="20.100000000000001" customHeight="1">
      <c r="A185" s="24">
        <v>176</v>
      </c>
      <c r="B185" s="206" t="s">
        <v>202</v>
      </c>
      <c r="C185" s="207">
        <v>6.4009598474999994</v>
      </c>
      <c r="D185" s="208" t="e">
        <f>C185-#REF!</f>
        <v>#REF!</v>
      </c>
      <c r="F185" s="212"/>
    </row>
    <row r="186" spans="1:6" s="199" customFormat="1" ht="20.100000000000001" customHeight="1">
      <c r="A186" s="24">
        <v>177</v>
      </c>
      <c r="B186" s="206" t="s">
        <v>203</v>
      </c>
      <c r="C186" s="207">
        <v>5.7086819374999997</v>
      </c>
      <c r="D186" s="208" t="e">
        <f>C186-#REF!</f>
        <v>#REF!</v>
      </c>
      <c r="F186" s="212"/>
    </row>
    <row r="187" spans="1:6" s="199" customFormat="1" ht="20.100000000000001" customHeight="1">
      <c r="A187" s="24">
        <v>178</v>
      </c>
      <c r="B187" s="206" t="s">
        <v>204</v>
      </c>
      <c r="C187" s="207">
        <v>5.6569520624999985</v>
      </c>
      <c r="D187" s="208" t="e">
        <f>C187-#REF!</f>
        <v>#REF!</v>
      </c>
      <c r="F187" s="212"/>
    </row>
    <row r="188" spans="1:6" s="199" customFormat="1" ht="20.100000000000001" customHeight="1">
      <c r="A188" s="24">
        <v>179</v>
      </c>
      <c r="B188" s="206" t="s">
        <v>205</v>
      </c>
      <c r="C188" s="207">
        <v>5.5417132499999999</v>
      </c>
      <c r="D188" s="208" t="e">
        <f>C188-#REF!</f>
        <v>#REF!</v>
      </c>
      <c r="F188" s="212"/>
    </row>
    <row r="189" spans="1:6" s="199" customFormat="1" ht="20.100000000000001" customHeight="1">
      <c r="A189" s="24">
        <v>180</v>
      </c>
      <c r="B189" s="206" t="s">
        <v>206</v>
      </c>
      <c r="C189" s="207">
        <v>4.5439526250000029</v>
      </c>
      <c r="D189" s="208" t="e">
        <f>C189-#REF!</f>
        <v>#REF!</v>
      </c>
      <c r="F189" s="212"/>
    </row>
    <row r="190" spans="1:6" s="199" customFormat="1" ht="20.100000000000001" customHeight="1">
      <c r="A190" s="24">
        <v>181</v>
      </c>
      <c r="B190" s="206" t="s">
        <v>207</v>
      </c>
      <c r="C190" s="207">
        <v>4.3119067500000003</v>
      </c>
      <c r="D190" s="208" t="e">
        <f>C190-#REF!</f>
        <v>#REF!</v>
      </c>
      <c r="F190" s="212"/>
    </row>
    <row r="191" spans="1:6" s="199" customFormat="1" ht="20.100000000000001" customHeight="1">
      <c r="A191" s="24">
        <v>182</v>
      </c>
      <c r="B191" s="206" t="s">
        <v>208</v>
      </c>
      <c r="C191" s="207">
        <v>4.0684215650000013</v>
      </c>
      <c r="D191" s="208" t="e">
        <f>C191-#REF!</f>
        <v>#REF!</v>
      </c>
      <c r="F191" s="212"/>
    </row>
    <row r="192" spans="1:6" s="199" customFormat="1" ht="20.100000000000001" customHeight="1">
      <c r="A192" s="24">
        <v>183</v>
      </c>
      <c r="B192" s="206" t="s">
        <v>209</v>
      </c>
      <c r="C192" s="207">
        <v>3.9460851774999988</v>
      </c>
      <c r="D192" s="208" t="e">
        <f>C192-#REF!</f>
        <v>#REF!</v>
      </c>
      <c r="F192" s="212"/>
    </row>
    <row r="193" spans="1:6" s="199" customFormat="1" ht="20.100000000000001" customHeight="1">
      <c r="A193" s="24">
        <v>184</v>
      </c>
      <c r="B193" s="206" t="s">
        <v>210</v>
      </c>
      <c r="C193" s="207">
        <v>3.93658522</v>
      </c>
      <c r="D193" s="208" t="e">
        <f>C193-#REF!</f>
        <v>#REF!</v>
      </c>
      <c r="F193" s="212"/>
    </row>
    <row r="194" spans="1:6" s="199" customFormat="1" ht="20.100000000000001" customHeight="1">
      <c r="A194" s="24">
        <v>185</v>
      </c>
      <c r="B194" s="206" t="s">
        <v>211</v>
      </c>
      <c r="C194" s="207">
        <v>3.3378467649999966</v>
      </c>
      <c r="D194" s="208" t="e">
        <f>C194-#REF!</f>
        <v>#REF!</v>
      </c>
      <c r="F194" s="212"/>
    </row>
    <row r="195" spans="1:6" s="199" customFormat="1" ht="20.100000000000001" customHeight="1">
      <c r="A195" s="24">
        <v>186</v>
      </c>
      <c r="B195" s="206" t="s">
        <v>212</v>
      </c>
      <c r="C195" s="207">
        <v>3.2300805975000002</v>
      </c>
      <c r="D195" s="208" t="e">
        <f>C195-#REF!</f>
        <v>#REF!</v>
      </c>
      <c r="F195" s="212"/>
    </row>
    <row r="196" spans="1:6" s="199" customFormat="1" ht="20.100000000000001" customHeight="1">
      <c r="A196" s="24">
        <v>187</v>
      </c>
      <c r="B196" s="206" t="s">
        <v>213</v>
      </c>
      <c r="C196" s="207">
        <v>2.7769003749999994</v>
      </c>
      <c r="D196" s="208" t="e">
        <f>C196-#REF!</f>
        <v>#REF!</v>
      </c>
      <c r="F196" s="212"/>
    </row>
    <row r="197" spans="1:6" s="199" customFormat="1" ht="20.100000000000001" customHeight="1">
      <c r="A197" s="24">
        <v>188</v>
      </c>
      <c r="B197" s="206" t="s">
        <v>214</v>
      </c>
      <c r="C197" s="207">
        <v>2.2915754000000006</v>
      </c>
      <c r="D197" s="208" t="e">
        <f>C197-#REF!</f>
        <v>#REF!</v>
      </c>
      <c r="F197" s="212"/>
    </row>
    <row r="198" spans="1:6" s="199" customFormat="1" ht="20.100000000000001" customHeight="1">
      <c r="A198" s="24">
        <v>189</v>
      </c>
      <c r="B198" s="206" t="s">
        <v>215</v>
      </c>
      <c r="C198" s="207">
        <v>2.2622813125000008</v>
      </c>
      <c r="D198" s="208" t="e">
        <f>C198-#REF!</f>
        <v>#REF!</v>
      </c>
      <c r="F198" s="212"/>
    </row>
    <row r="199" spans="1:6" s="199" customFormat="1" ht="20.100000000000001" customHeight="1">
      <c r="A199" s="24">
        <v>190</v>
      </c>
      <c r="B199" s="206" t="s">
        <v>216</v>
      </c>
      <c r="C199" s="207">
        <v>2.1477128399999992</v>
      </c>
      <c r="D199" s="208" t="e">
        <f>C199-#REF!</f>
        <v>#REF!</v>
      </c>
      <c r="F199" s="212"/>
    </row>
    <row r="200" spans="1:6" s="199" customFormat="1" ht="20.100000000000001" customHeight="1">
      <c r="A200" s="24">
        <v>191</v>
      </c>
      <c r="B200" s="206" t="s">
        <v>217</v>
      </c>
      <c r="C200" s="207">
        <v>2.0736004500000003</v>
      </c>
      <c r="D200" s="208" t="e">
        <f>C200-#REF!</f>
        <v>#REF!</v>
      </c>
      <c r="F200" s="212"/>
    </row>
    <row r="201" spans="1:6" s="199" customFormat="1" ht="20.100000000000001" customHeight="1">
      <c r="A201" s="24">
        <v>192</v>
      </c>
      <c r="B201" s="206" t="s">
        <v>218</v>
      </c>
      <c r="C201" s="207">
        <v>2.0404890174999997</v>
      </c>
      <c r="D201" s="208" t="e">
        <f>C201-#REF!</f>
        <v>#REF!</v>
      </c>
      <c r="F201" s="212"/>
    </row>
    <row r="202" spans="1:6" s="199" customFormat="1" ht="20.100000000000001" customHeight="1">
      <c r="A202" s="24">
        <v>193</v>
      </c>
      <c r="B202" s="206" t="s">
        <v>219</v>
      </c>
      <c r="C202" s="207">
        <v>1.1522210024999995</v>
      </c>
      <c r="D202" s="208" t="e">
        <f>C202-#REF!</f>
        <v>#REF!</v>
      </c>
      <c r="F202" s="212"/>
    </row>
    <row r="203" spans="1:6" s="199" customFormat="1" ht="20.100000000000001" customHeight="1">
      <c r="A203" s="24">
        <v>194</v>
      </c>
      <c r="B203" s="206" t="s">
        <v>220</v>
      </c>
      <c r="C203" s="207">
        <v>1.0056269474999997</v>
      </c>
      <c r="D203" s="208" t="e">
        <f>C203-#REF!</f>
        <v>#REF!</v>
      </c>
      <c r="F203" s="212"/>
    </row>
    <row r="204" spans="1:6" s="199" customFormat="1" ht="20.100000000000001" customHeight="1">
      <c r="A204" s="24">
        <v>195</v>
      </c>
      <c r="B204" s="206" t="s">
        <v>221</v>
      </c>
      <c r="C204" s="207">
        <v>1.0918756325000001</v>
      </c>
      <c r="D204" s="208" t="e">
        <f>C204-#REF!</f>
        <v>#REF!</v>
      </c>
      <c r="F204" s="212"/>
    </row>
    <row r="205" spans="1:6" s="199" customFormat="1" ht="20.100000000000001" customHeight="1">
      <c r="A205" s="24">
        <v>196</v>
      </c>
      <c r="B205" s="206" t="s">
        <v>222</v>
      </c>
      <c r="C205" s="207">
        <v>0.64981774999999997</v>
      </c>
      <c r="D205" s="208" t="e">
        <f>C205-#REF!</f>
        <v>#REF!</v>
      </c>
      <c r="F205" s="212"/>
    </row>
    <row r="206" spans="1:6" s="198" customFormat="1" ht="20.100000000000001" customHeight="1">
      <c r="A206" s="204"/>
      <c r="B206" s="232" t="s">
        <v>2867</v>
      </c>
      <c r="C206" s="233">
        <f>C207+C245+C250+C259+C263</f>
        <v>3991.0737886500006</v>
      </c>
      <c r="D206" s="234"/>
      <c r="F206" s="210"/>
    </row>
    <row r="207" spans="1:6" s="198" customFormat="1" ht="20.100000000000001" customHeight="1">
      <c r="A207" s="204"/>
      <c r="B207" s="232" t="s">
        <v>2864</v>
      </c>
      <c r="C207" s="233">
        <f>SUM(C208:C244)</f>
        <v>3184.7176824500002</v>
      </c>
      <c r="D207" s="234"/>
      <c r="F207" s="210"/>
    </row>
    <row r="208" spans="1:6" s="199" customFormat="1" ht="20.100000000000001" customHeight="1">
      <c r="A208" s="24">
        <v>197</v>
      </c>
      <c r="B208" s="206" t="s">
        <v>223</v>
      </c>
      <c r="C208" s="207">
        <v>73.560429687500005</v>
      </c>
      <c r="D208" s="208" t="e">
        <f>C208-#REF!</f>
        <v>#REF!</v>
      </c>
      <c r="F208" s="212"/>
    </row>
    <row r="209" spans="1:6" s="199" customFormat="1" ht="20.100000000000001" customHeight="1">
      <c r="A209" s="24">
        <v>198</v>
      </c>
      <c r="B209" s="206" t="s">
        <v>226</v>
      </c>
      <c r="C209" s="207">
        <v>10.1729030075</v>
      </c>
      <c r="D209" s="208" t="e">
        <f>C209-#REF!</f>
        <v>#REF!</v>
      </c>
      <c r="F209" s="212"/>
    </row>
    <row r="210" spans="1:6" s="199" customFormat="1" ht="20.100000000000001" customHeight="1">
      <c r="A210" s="24">
        <v>199</v>
      </c>
      <c r="B210" s="206" t="s">
        <v>227</v>
      </c>
      <c r="C210" s="207">
        <v>3.1201996325000003</v>
      </c>
      <c r="D210" s="208" t="e">
        <f>C210-#REF!</f>
        <v>#REF!</v>
      </c>
      <c r="F210" s="212"/>
    </row>
    <row r="211" spans="1:6" s="199" customFormat="1" ht="20.100000000000001" customHeight="1">
      <c r="A211" s="24">
        <v>200</v>
      </c>
      <c r="B211" s="214" t="s">
        <v>228</v>
      </c>
      <c r="C211" s="207">
        <v>4.3013563750000001</v>
      </c>
      <c r="D211" s="208" t="e">
        <f>C211-#REF!</f>
        <v>#REF!</v>
      </c>
      <c r="F211" s="212"/>
    </row>
    <row r="212" spans="1:6" s="199" customFormat="1" ht="20.100000000000001" customHeight="1">
      <c r="A212" s="24">
        <v>201</v>
      </c>
      <c r="B212" s="206" t="s">
        <v>229</v>
      </c>
      <c r="C212" s="207">
        <v>435.68518825249987</v>
      </c>
      <c r="D212" s="208" t="e">
        <f>C212-#REF!</f>
        <v>#REF!</v>
      </c>
      <c r="F212" s="212"/>
    </row>
    <row r="213" spans="1:6" s="199" customFormat="1" ht="20.100000000000001" customHeight="1">
      <c r="A213" s="24">
        <v>202</v>
      </c>
      <c r="B213" s="206" t="s">
        <v>230</v>
      </c>
      <c r="C213" s="207">
        <v>3.0821993924999993</v>
      </c>
      <c r="D213" s="208" t="e">
        <f>C213-#REF!</f>
        <v>#REF!</v>
      </c>
      <c r="F213" s="212"/>
    </row>
    <row r="214" spans="1:6" s="199" customFormat="1" ht="20.100000000000001" customHeight="1">
      <c r="A214" s="24">
        <v>203</v>
      </c>
      <c r="B214" s="206" t="s">
        <v>231</v>
      </c>
      <c r="C214" s="207">
        <v>110.830605425</v>
      </c>
      <c r="D214" s="208" t="e">
        <f>C214-#REF!</f>
        <v>#REF!</v>
      </c>
      <c r="F214" s="212"/>
    </row>
    <row r="215" spans="1:6" s="199" customFormat="1" ht="20.100000000000001" customHeight="1">
      <c r="A215" s="24">
        <v>204</v>
      </c>
      <c r="B215" s="206" t="s">
        <v>232</v>
      </c>
      <c r="C215" s="207">
        <v>1.0126475174999996</v>
      </c>
      <c r="D215" s="208" t="e">
        <f>C215-#REF!</f>
        <v>#REF!</v>
      </c>
      <c r="F215" s="212"/>
    </row>
    <row r="216" spans="1:6" s="199" customFormat="1" ht="20.100000000000001" customHeight="1">
      <c r="A216" s="24">
        <v>205</v>
      </c>
      <c r="B216" s="206" t="s">
        <v>233</v>
      </c>
      <c r="C216" s="207">
        <v>10.120541192500001</v>
      </c>
      <c r="D216" s="208" t="e">
        <f>C216-#REF!</f>
        <v>#REF!</v>
      </c>
      <c r="F216" s="212"/>
    </row>
    <row r="217" spans="1:6" s="199" customFormat="1" ht="20.100000000000001" customHeight="1">
      <c r="A217" s="24">
        <v>206</v>
      </c>
      <c r="B217" s="206" t="s">
        <v>234</v>
      </c>
      <c r="C217" s="207">
        <v>25.294293482499999</v>
      </c>
      <c r="D217" s="208" t="e">
        <f>C217-#REF!</f>
        <v>#REF!</v>
      </c>
      <c r="F217" s="212"/>
    </row>
    <row r="218" spans="1:6" s="199" customFormat="1" ht="20.100000000000001" customHeight="1">
      <c r="A218" s="24">
        <v>207</v>
      </c>
      <c r="B218" s="206" t="s">
        <v>235</v>
      </c>
      <c r="C218" s="207">
        <v>1.8874184999999999</v>
      </c>
      <c r="D218" s="208" t="e">
        <f>C218-#REF!</f>
        <v>#REF!</v>
      </c>
      <c r="F218" s="212"/>
    </row>
    <row r="219" spans="1:6" s="199" customFormat="1" ht="20.100000000000001" customHeight="1">
      <c r="A219" s="24">
        <v>208</v>
      </c>
      <c r="B219" s="206" t="s">
        <v>236</v>
      </c>
      <c r="C219" s="207">
        <v>99.502003152500023</v>
      </c>
      <c r="D219" s="208" t="e">
        <f>C219-#REF!</f>
        <v>#REF!</v>
      </c>
      <c r="F219" s="212"/>
    </row>
    <row r="220" spans="1:6" s="199" customFormat="1" ht="20.100000000000001" customHeight="1">
      <c r="A220" s="24">
        <v>209</v>
      </c>
      <c r="B220" s="206" t="s">
        <v>238</v>
      </c>
      <c r="C220" s="207">
        <v>5.5760842624999976</v>
      </c>
      <c r="D220" s="208" t="e">
        <f>C220-#REF!</f>
        <v>#REF!</v>
      </c>
      <c r="F220" s="212"/>
    </row>
    <row r="221" spans="1:6" s="199" customFormat="1" ht="20.100000000000001" customHeight="1">
      <c r="A221" s="24">
        <v>210</v>
      </c>
      <c r="B221" s="206" t="s">
        <v>239</v>
      </c>
      <c r="C221" s="207">
        <v>5.0388525624999989</v>
      </c>
      <c r="D221" s="208" t="e">
        <f>C221-#REF!</f>
        <v>#REF!</v>
      </c>
      <c r="F221" s="212"/>
    </row>
    <row r="222" spans="1:6" s="199" customFormat="1" ht="20.100000000000001" customHeight="1">
      <c r="A222" s="24">
        <v>211</v>
      </c>
      <c r="B222" s="206" t="s">
        <v>240</v>
      </c>
      <c r="C222" s="207">
        <v>13.798924524999997</v>
      </c>
      <c r="D222" s="208" t="e">
        <f>C222-#REF!</f>
        <v>#REF!</v>
      </c>
      <c r="F222" s="212"/>
    </row>
    <row r="223" spans="1:6" s="199" customFormat="1" ht="20.100000000000001" customHeight="1">
      <c r="A223" s="24">
        <v>212</v>
      </c>
      <c r="B223" s="206" t="s">
        <v>241</v>
      </c>
      <c r="C223" s="207">
        <v>12.806988525</v>
      </c>
      <c r="D223" s="208" t="e">
        <f>C223-#REF!</f>
        <v>#REF!</v>
      </c>
      <c r="F223" s="212"/>
    </row>
    <row r="224" spans="1:6" s="199" customFormat="1" ht="20.100000000000001" customHeight="1">
      <c r="A224" s="24">
        <v>213</v>
      </c>
      <c r="B224" s="206" t="s">
        <v>242</v>
      </c>
      <c r="C224" s="207">
        <v>85.546843499999994</v>
      </c>
      <c r="D224" s="208" t="e">
        <f>C224-#REF!</f>
        <v>#REF!</v>
      </c>
      <c r="F224" s="212"/>
    </row>
    <row r="225" spans="1:6" s="199" customFormat="1" ht="20.100000000000001" customHeight="1">
      <c r="A225" s="24">
        <v>214</v>
      </c>
      <c r="B225" s="206" t="s">
        <v>244</v>
      </c>
      <c r="C225" s="207">
        <v>125.56164439</v>
      </c>
      <c r="D225" s="208" t="e">
        <f>C225-#REF!</f>
        <v>#REF!</v>
      </c>
      <c r="F225" s="212"/>
    </row>
    <row r="226" spans="1:6" s="199" customFormat="1" ht="20.100000000000001" customHeight="1">
      <c r="A226" s="24">
        <v>215</v>
      </c>
      <c r="B226" s="206" t="s">
        <v>245</v>
      </c>
      <c r="C226" s="207">
        <v>21.462519064999999</v>
      </c>
      <c r="D226" s="208" t="e">
        <f>C226-#REF!</f>
        <v>#REF!</v>
      </c>
      <c r="F226" s="212"/>
    </row>
    <row r="227" spans="1:6" s="199" customFormat="1" ht="20.100000000000001" customHeight="1">
      <c r="A227" s="24">
        <v>216</v>
      </c>
      <c r="B227" s="206" t="s">
        <v>246</v>
      </c>
      <c r="C227" s="207">
        <v>20.6857660925</v>
      </c>
      <c r="D227" s="208" t="e">
        <f>C227-#REF!</f>
        <v>#REF!</v>
      </c>
      <c r="F227" s="212"/>
    </row>
    <row r="228" spans="1:6" s="199" customFormat="1" ht="20.100000000000001" customHeight="1">
      <c r="A228" s="24">
        <v>217</v>
      </c>
      <c r="B228" s="206" t="s">
        <v>247</v>
      </c>
      <c r="C228" s="207">
        <v>142.56254232250001</v>
      </c>
      <c r="D228" s="208" t="e">
        <f>C228-#REF!</f>
        <v>#REF!</v>
      </c>
      <c r="F228" s="212"/>
    </row>
    <row r="229" spans="1:6" s="199" customFormat="1" ht="20.100000000000001" customHeight="1">
      <c r="A229" s="24">
        <v>218</v>
      </c>
      <c r="B229" s="206" t="s">
        <v>249</v>
      </c>
      <c r="C229" s="207">
        <v>438.55604151249997</v>
      </c>
      <c r="D229" s="208" t="e">
        <f>C229-#REF!</f>
        <v>#REF!</v>
      </c>
      <c r="F229" s="212"/>
    </row>
    <row r="230" spans="1:6" s="199" customFormat="1" ht="20.100000000000001" customHeight="1">
      <c r="A230" s="24">
        <v>219</v>
      </c>
      <c r="B230" s="206" t="s">
        <v>250</v>
      </c>
      <c r="C230" s="207">
        <v>23.671952807499999</v>
      </c>
      <c r="D230" s="208" t="e">
        <f>C230-#REF!</f>
        <v>#REF!</v>
      </c>
      <c r="F230" s="212"/>
    </row>
    <row r="231" spans="1:6" s="199" customFormat="1" ht="20.100000000000001" customHeight="1">
      <c r="A231" s="24">
        <v>220</v>
      </c>
      <c r="B231" s="206" t="s">
        <v>251</v>
      </c>
      <c r="C231" s="207">
        <v>360.56703141000003</v>
      </c>
      <c r="D231" s="208" t="e">
        <f>C231-#REF!</f>
        <v>#REF!</v>
      </c>
      <c r="F231" s="212"/>
    </row>
    <row r="232" spans="1:6" s="199" customFormat="1" ht="20.100000000000001" customHeight="1">
      <c r="A232" s="24">
        <v>221</v>
      </c>
      <c r="B232" s="206" t="s">
        <v>252</v>
      </c>
      <c r="C232" s="207">
        <v>0.63636475499999978</v>
      </c>
      <c r="D232" s="208" t="e">
        <f>C232-#REF!</f>
        <v>#REF!</v>
      </c>
      <c r="F232" s="212"/>
    </row>
    <row r="233" spans="1:6" s="199" customFormat="1" ht="20.100000000000001" customHeight="1">
      <c r="A233" s="24">
        <v>222</v>
      </c>
      <c r="B233" s="206" t="s">
        <v>253</v>
      </c>
      <c r="C233" s="207">
        <v>6.8081318124999974</v>
      </c>
      <c r="D233" s="208" t="e">
        <f>C233-#REF!</f>
        <v>#REF!</v>
      </c>
      <c r="F233" s="212"/>
    </row>
    <row r="234" spans="1:6" s="199" customFormat="1" ht="20.100000000000001" customHeight="1">
      <c r="A234" s="24">
        <v>223</v>
      </c>
      <c r="B234" s="206" t="s">
        <v>254</v>
      </c>
      <c r="C234" s="207">
        <v>1.3940306249999974</v>
      </c>
      <c r="D234" s="208" t="e">
        <f>C234-#REF!</f>
        <v>#REF!</v>
      </c>
      <c r="F234" s="212"/>
    </row>
    <row r="235" spans="1:6" s="199" customFormat="1" ht="20.100000000000001" customHeight="1">
      <c r="A235" s="24">
        <v>224</v>
      </c>
      <c r="B235" s="206" t="s">
        <v>255</v>
      </c>
      <c r="C235" s="207">
        <v>915.30038074999993</v>
      </c>
      <c r="D235" s="208" t="e">
        <f>C235-#REF!</f>
        <v>#REF!</v>
      </c>
      <c r="F235" s="212"/>
    </row>
    <row r="236" spans="1:6" s="199" customFormat="1" ht="20.100000000000001" customHeight="1">
      <c r="A236" s="24">
        <v>225</v>
      </c>
      <c r="B236" s="206" t="s">
        <v>256</v>
      </c>
      <c r="C236" s="207">
        <v>11.961856124999999</v>
      </c>
      <c r="D236" s="208" t="e">
        <f>C236-#REF!</f>
        <v>#REF!</v>
      </c>
      <c r="F236" s="212"/>
    </row>
    <row r="237" spans="1:6" s="199" customFormat="1" ht="20.100000000000001" customHeight="1">
      <c r="A237" s="24">
        <v>226</v>
      </c>
      <c r="B237" s="206" t="s">
        <v>257</v>
      </c>
      <c r="C237" s="207">
        <v>18.302148497500003</v>
      </c>
      <c r="D237" s="208" t="e">
        <f>C237-#REF!</f>
        <v>#REF!</v>
      </c>
      <c r="F237" s="212"/>
    </row>
    <row r="238" spans="1:6" s="199" customFormat="1" ht="20.100000000000001" customHeight="1">
      <c r="A238" s="24">
        <v>227</v>
      </c>
      <c r="B238" s="206" t="s">
        <v>258</v>
      </c>
      <c r="C238" s="207">
        <v>27.317450217500003</v>
      </c>
      <c r="D238" s="208" t="e">
        <f>C238-#REF!</f>
        <v>#REF!</v>
      </c>
      <c r="F238" s="212"/>
    </row>
    <row r="239" spans="1:6" s="199" customFormat="1" ht="20.100000000000001" customHeight="1">
      <c r="A239" s="24">
        <v>228</v>
      </c>
      <c r="B239" s="206" t="s">
        <v>259</v>
      </c>
      <c r="C239" s="207">
        <v>70.948892687499992</v>
      </c>
      <c r="D239" s="208" t="e">
        <f>C239-#REF!</f>
        <v>#REF!</v>
      </c>
      <c r="F239" s="212"/>
    </row>
    <row r="240" spans="1:6" s="199" customFormat="1" ht="20.100000000000001" customHeight="1">
      <c r="A240" s="24">
        <v>229</v>
      </c>
      <c r="B240" s="206" t="s">
        <v>260</v>
      </c>
      <c r="C240" s="207">
        <v>4.1028391525000076</v>
      </c>
      <c r="D240" s="208" t="e">
        <f>C240-#REF!</f>
        <v>#REF!</v>
      </c>
      <c r="F240" s="212"/>
    </row>
    <row r="241" spans="1:6" s="199" customFormat="1" ht="20.100000000000001" customHeight="1">
      <c r="A241" s="24">
        <v>230</v>
      </c>
      <c r="B241" s="206" t="s">
        <v>261</v>
      </c>
      <c r="C241" s="207">
        <v>19.529328632499997</v>
      </c>
      <c r="D241" s="208" t="e">
        <f>C241-#REF!</f>
        <v>#REF!</v>
      </c>
      <c r="F241" s="212"/>
    </row>
    <row r="242" spans="1:6" s="199" customFormat="1" ht="20.100000000000001" customHeight="1">
      <c r="A242" s="24">
        <v>231</v>
      </c>
      <c r="B242" s="206" t="s">
        <v>262</v>
      </c>
      <c r="C242" s="207">
        <v>38.050139892499999</v>
      </c>
      <c r="D242" s="208" t="e">
        <f>C242-#REF!</f>
        <v>#REF!</v>
      </c>
      <c r="F242" s="212"/>
    </row>
    <row r="243" spans="1:6" s="199" customFormat="1" ht="20.100000000000001" customHeight="1">
      <c r="A243" s="24">
        <v>232</v>
      </c>
      <c r="B243" s="206" t="s">
        <v>264</v>
      </c>
      <c r="C243" s="207">
        <v>4.6554462274999953</v>
      </c>
      <c r="D243" s="208" t="e">
        <f>C243-#REF!</f>
        <v>#REF!</v>
      </c>
      <c r="F243" s="212"/>
    </row>
    <row r="244" spans="1:6" s="199" customFormat="1" ht="20.100000000000001" customHeight="1">
      <c r="A244" s="24">
        <v>233</v>
      </c>
      <c r="B244" s="206" t="s">
        <v>265</v>
      </c>
      <c r="C244" s="207">
        <v>31.3056964825</v>
      </c>
      <c r="D244" s="208" t="e">
        <f>C244-#REF!</f>
        <v>#REF!</v>
      </c>
      <c r="F244" s="212"/>
    </row>
    <row r="245" spans="1:6" s="198" customFormat="1" ht="20.100000000000001" customHeight="1">
      <c r="A245" s="204"/>
      <c r="B245" s="232" t="s">
        <v>2868</v>
      </c>
      <c r="C245" s="233">
        <f>SUM(C246:C249)</f>
        <v>175.72743627249997</v>
      </c>
      <c r="D245" s="234"/>
      <c r="F245" s="210"/>
    </row>
    <row r="246" spans="1:6" s="199" customFormat="1" ht="20.100000000000001" customHeight="1">
      <c r="A246" s="24">
        <v>234</v>
      </c>
      <c r="B246" s="206" t="s">
        <v>266</v>
      </c>
      <c r="C246" s="207">
        <v>12.419537482500001</v>
      </c>
      <c r="D246" s="208" t="e">
        <f>C246-#REF!</f>
        <v>#REF!</v>
      </c>
      <c r="F246" s="212"/>
    </row>
    <row r="247" spans="1:6" s="199" customFormat="1" ht="20.100000000000001" customHeight="1">
      <c r="A247" s="24">
        <v>235</v>
      </c>
      <c r="B247" s="206" t="s">
        <v>268</v>
      </c>
      <c r="C247" s="207">
        <v>159.27731968499998</v>
      </c>
      <c r="D247" s="208" t="e">
        <f>C247-#REF!</f>
        <v>#REF!</v>
      </c>
      <c r="F247" s="212"/>
    </row>
    <row r="248" spans="1:6" s="199" customFormat="1" ht="20.100000000000001" customHeight="1">
      <c r="A248" s="24">
        <v>236</v>
      </c>
      <c r="B248" s="206" t="s">
        <v>269</v>
      </c>
      <c r="C248" s="207">
        <v>2.0455762924999998</v>
      </c>
      <c r="D248" s="208" t="e">
        <f>C248-#REF!</f>
        <v>#REF!</v>
      </c>
      <c r="F248" s="212"/>
    </row>
    <row r="249" spans="1:6" s="199" customFormat="1" ht="20.100000000000001" customHeight="1">
      <c r="A249" s="24">
        <v>237</v>
      </c>
      <c r="B249" s="206" t="s">
        <v>270</v>
      </c>
      <c r="C249" s="207">
        <v>1.9850028124999994</v>
      </c>
      <c r="D249" s="208" t="e">
        <f>C249-#REF!</f>
        <v>#REF!</v>
      </c>
      <c r="F249" s="212"/>
    </row>
    <row r="250" spans="1:6" s="198" customFormat="1" ht="20.100000000000001" customHeight="1">
      <c r="A250" s="204"/>
      <c r="B250" s="232" t="s">
        <v>2869</v>
      </c>
      <c r="C250" s="233">
        <f>SUM(C251:C258)</f>
        <v>407.9900640175</v>
      </c>
      <c r="D250" s="234"/>
      <c r="F250" s="210"/>
    </row>
    <row r="251" spans="1:6" s="199" customFormat="1" ht="20.100000000000001" customHeight="1">
      <c r="A251" s="24">
        <v>238</v>
      </c>
      <c r="B251" s="206" t="s">
        <v>271</v>
      </c>
      <c r="C251" s="207">
        <v>11.66679910749999</v>
      </c>
      <c r="D251" s="208" t="e">
        <f>C251-#REF!</f>
        <v>#REF!</v>
      </c>
      <c r="F251" s="212"/>
    </row>
    <row r="252" spans="1:6" s="199" customFormat="1" ht="20.100000000000001" customHeight="1">
      <c r="A252" s="24">
        <v>239</v>
      </c>
      <c r="B252" s="206" t="s">
        <v>273</v>
      </c>
      <c r="C252" s="207">
        <v>14.213026682500002</v>
      </c>
      <c r="D252" s="208" t="e">
        <f>C252-#REF!</f>
        <v>#REF!</v>
      </c>
      <c r="F252" s="212"/>
    </row>
    <row r="253" spans="1:6" s="199" customFormat="1" ht="20.100000000000001" customHeight="1">
      <c r="A253" s="24">
        <v>240</v>
      </c>
      <c r="B253" s="206" t="s">
        <v>274</v>
      </c>
      <c r="C253" s="207">
        <v>3.7509576324999996</v>
      </c>
      <c r="D253" s="208" t="e">
        <f>C253-#REF!</f>
        <v>#REF!</v>
      </c>
      <c r="F253" s="212"/>
    </row>
    <row r="254" spans="1:6" s="199" customFormat="1" ht="20.100000000000001" customHeight="1">
      <c r="A254" s="24">
        <v>241</v>
      </c>
      <c r="B254" s="206" t="s">
        <v>275</v>
      </c>
      <c r="C254" s="207">
        <v>5.7310996774999978</v>
      </c>
      <c r="D254" s="208" t="e">
        <f>C254-#REF!</f>
        <v>#REF!</v>
      </c>
      <c r="F254" s="212"/>
    </row>
    <row r="255" spans="1:6" s="199" customFormat="1" ht="20.100000000000001" customHeight="1">
      <c r="A255" s="24">
        <v>242</v>
      </c>
      <c r="B255" s="206" t="s">
        <v>276</v>
      </c>
      <c r="C255" s="207">
        <v>2.1297312500000025</v>
      </c>
      <c r="D255" s="208" t="e">
        <f>C255-#REF!</f>
        <v>#REF!</v>
      </c>
      <c r="F255" s="212"/>
    </row>
    <row r="256" spans="1:6" s="199" customFormat="1" ht="20.100000000000001" customHeight="1">
      <c r="A256" s="24">
        <v>243</v>
      </c>
      <c r="B256" s="206" t="s">
        <v>277</v>
      </c>
      <c r="C256" s="207">
        <v>4.3626579999999988</v>
      </c>
      <c r="D256" s="208" t="e">
        <f>C256-#REF!</f>
        <v>#REF!</v>
      </c>
      <c r="F256" s="212"/>
    </row>
    <row r="257" spans="1:6" s="199" customFormat="1" ht="20.100000000000001" customHeight="1">
      <c r="A257" s="24">
        <v>244</v>
      </c>
      <c r="B257" s="206" t="s">
        <v>278</v>
      </c>
      <c r="C257" s="207">
        <v>341.48</v>
      </c>
      <c r="D257" s="208" t="e">
        <f>C257-#REF!</f>
        <v>#REF!</v>
      </c>
      <c r="F257" s="212"/>
    </row>
    <row r="258" spans="1:6" s="199" customFormat="1" ht="20.100000000000001" customHeight="1">
      <c r="A258" s="24">
        <v>245</v>
      </c>
      <c r="B258" s="206" t="s">
        <v>279</v>
      </c>
      <c r="C258" s="207">
        <v>24.655791667499997</v>
      </c>
      <c r="D258" s="208" t="e">
        <f>C258-#REF!</f>
        <v>#REF!</v>
      </c>
      <c r="F258" s="212"/>
    </row>
    <row r="259" spans="1:6" s="198" customFormat="1" ht="20.100000000000001" customHeight="1">
      <c r="A259" s="204"/>
      <c r="B259" s="232" t="s">
        <v>2870</v>
      </c>
      <c r="C259" s="233">
        <f>SUM(C260:C262)</f>
        <v>17.873751787500002</v>
      </c>
      <c r="D259" s="234"/>
      <c r="F259" s="210"/>
    </row>
    <row r="260" spans="1:6" s="199" customFormat="1" ht="20.100000000000001" customHeight="1">
      <c r="A260" s="24">
        <v>246</v>
      </c>
      <c r="B260" s="206" t="s">
        <v>280</v>
      </c>
      <c r="C260" s="207">
        <v>10.190459812500002</v>
      </c>
      <c r="D260" s="208" t="e">
        <f>C260-#REF!</f>
        <v>#REF!</v>
      </c>
      <c r="F260" s="212"/>
    </row>
    <row r="261" spans="1:6" s="199" customFormat="1" ht="20.100000000000001" customHeight="1">
      <c r="A261" s="24">
        <v>247</v>
      </c>
      <c r="B261" s="206" t="s">
        <v>282</v>
      </c>
      <c r="C261" s="207">
        <v>2.8705739375000001</v>
      </c>
      <c r="D261" s="208" t="e">
        <f>C261-#REF!</f>
        <v>#REF!</v>
      </c>
      <c r="F261" s="212"/>
    </row>
    <row r="262" spans="1:6" s="199" customFormat="1" ht="20.100000000000001" customHeight="1">
      <c r="A262" s="24">
        <v>248</v>
      </c>
      <c r="B262" s="206" t="s">
        <v>283</v>
      </c>
      <c r="C262" s="207">
        <v>4.8127180375000007</v>
      </c>
      <c r="D262" s="208" t="e">
        <f>C262-#REF!</f>
        <v>#REF!</v>
      </c>
      <c r="F262" s="212"/>
    </row>
    <row r="263" spans="1:6" s="198" customFormat="1" ht="20.100000000000001" customHeight="1">
      <c r="A263" s="204"/>
      <c r="B263" s="232" t="s">
        <v>2871</v>
      </c>
      <c r="C263" s="233">
        <f>SUM(C264:C278)</f>
        <v>204.76485412249997</v>
      </c>
      <c r="D263" s="234"/>
      <c r="F263" s="210"/>
    </row>
    <row r="264" spans="1:6" s="199" customFormat="1" ht="20.100000000000001" customHeight="1">
      <c r="A264" s="24">
        <v>249</v>
      </c>
      <c r="B264" s="206" t="s">
        <v>284</v>
      </c>
      <c r="C264" s="207">
        <v>120.77680821499997</v>
      </c>
      <c r="D264" s="208" t="e">
        <f>C264-#REF!</f>
        <v>#REF!</v>
      </c>
      <c r="F264" s="212"/>
    </row>
    <row r="265" spans="1:6" s="199" customFormat="1" ht="20.100000000000001" customHeight="1">
      <c r="A265" s="24">
        <v>250</v>
      </c>
      <c r="B265" s="206" t="s">
        <v>286</v>
      </c>
      <c r="C265" s="207">
        <v>3.1517450625000016</v>
      </c>
      <c r="D265" s="208" t="e">
        <f>C265-#REF!</f>
        <v>#REF!</v>
      </c>
      <c r="F265" s="212"/>
    </row>
    <row r="266" spans="1:6" s="199" customFormat="1" ht="20.100000000000001" customHeight="1">
      <c r="A266" s="24">
        <v>251</v>
      </c>
      <c r="B266" s="206" t="s">
        <v>287</v>
      </c>
      <c r="C266" s="207">
        <v>4.5830943475000003</v>
      </c>
      <c r="D266" s="208" t="e">
        <f>C266-#REF!</f>
        <v>#REF!</v>
      </c>
      <c r="F266" s="212"/>
    </row>
    <row r="267" spans="1:6" s="199" customFormat="1" ht="20.100000000000001" customHeight="1">
      <c r="A267" s="24">
        <v>252</v>
      </c>
      <c r="B267" s="206" t="s">
        <v>288</v>
      </c>
      <c r="C267" s="207">
        <v>1.0637642550000002</v>
      </c>
      <c r="D267" s="208" t="e">
        <f>C267-#REF!</f>
        <v>#REF!</v>
      </c>
      <c r="F267" s="212"/>
    </row>
    <row r="268" spans="1:6" s="199" customFormat="1" ht="20.100000000000001" customHeight="1">
      <c r="A268" s="24">
        <v>253</v>
      </c>
      <c r="B268" s="206" t="s">
        <v>289</v>
      </c>
      <c r="C268" s="207">
        <v>2.0485752499999998</v>
      </c>
      <c r="D268" s="208" t="e">
        <f>C268-#REF!</f>
        <v>#REF!</v>
      </c>
      <c r="F268" s="212"/>
    </row>
    <row r="269" spans="1:6" s="199" customFormat="1" ht="20.100000000000001" customHeight="1">
      <c r="A269" s="24">
        <v>254</v>
      </c>
      <c r="B269" s="206" t="s">
        <v>290</v>
      </c>
      <c r="C269" s="207">
        <v>7.0885047499999985</v>
      </c>
      <c r="D269" s="208" t="e">
        <f>C269-#REF!</f>
        <v>#REF!</v>
      </c>
      <c r="F269" s="212"/>
    </row>
    <row r="270" spans="1:6" s="199" customFormat="1" ht="20.100000000000001" customHeight="1">
      <c r="A270" s="24">
        <v>255</v>
      </c>
      <c r="B270" s="206" t="s">
        <v>291</v>
      </c>
      <c r="C270" s="207">
        <v>15.494645090000001</v>
      </c>
      <c r="D270" s="208" t="e">
        <f>C270-#REF!</f>
        <v>#REF!</v>
      </c>
      <c r="F270" s="212"/>
    </row>
    <row r="271" spans="1:6" s="199" customFormat="1" ht="20.100000000000001" customHeight="1">
      <c r="A271" s="24">
        <v>256</v>
      </c>
      <c r="B271" s="206" t="s">
        <v>292</v>
      </c>
      <c r="C271" s="207">
        <v>14.461770435</v>
      </c>
      <c r="D271" s="208" t="e">
        <f>C271-#REF!</f>
        <v>#REF!</v>
      </c>
      <c r="F271" s="212"/>
    </row>
    <row r="272" spans="1:6" s="199" customFormat="1" ht="20.100000000000001" customHeight="1">
      <c r="A272" s="24">
        <v>257</v>
      </c>
      <c r="B272" s="206" t="s">
        <v>293</v>
      </c>
      <c r="C272" s="207">
        <v>1.4828447500000004</v>
      </c>
      <c r="D272" s="208" t="e">
        <f>C272-#REF!</f>
        <v>#REF!</v>
      </c>
      <c r="F272" s="212"/>
    </row>
    <row r="273" spans="1:6" s="199" customFormat="1" ht="20.100000000000001" customHeight="1">
      <c r="A273" s="24">
        <v>258</v>
      </c>
      <c r="B273" s="206" t="s">
        <v>294</v>
      </c>
      <c r="C273" s="207">
        <v>6.275263830000001</v>
      </c>
      <c r="D273" s="208" t="e">
        <f>C273-#REF!</f>
        <v>#REF!</v>
      </c>
      <c r="F273" s="212"/>
    </row>
    <row r="274" spans="1:6" s="199" customFormat="1" ht="20.100000000000001" customHeight="1">
      <c r="A274" s="24">
        <v>259</v>
      </c>
      <c r="B274" s="206" t="s">
        <v>295</v>
      </c>
      <c r="C274" s="207">
        <v>3.7709480750000006</v>
      </c>
      <c r="D274" s="208" t="e">
        <f>C274-#REF!</f>
        <v>#REF!</v>
      </c>
      <c r="F274" s="212"/>
    </row>
    <row r="275" spans="1:6" s="199" customFormat="1" ht="20.100000000000001" customHeight="1">
      <c r="A275" s="24">
        <v>260</v>
      </c>
      <c r="B275" s="206" t="s">
        <v>296</v>
      </c>
      <c r="C275" s="207">
        <v>11.183384937500001</v>
      </c>
      <c r="D275" s="208" t="e">
        <f>C275-#REF!</f>
        <v>#REF!</v>
      </c>
      <c r="F275" s="212"/>
    </row>
    <row r="276" spans="1:6" s="199" customFormat="1" ht="20.100000000000001" customHeight="1">
      <c r="A276" s="24">
        <v>261</v>
      </c>
      <c r="B276" s="206" t="s">
        <v>297</v>
      </c>
      <c r="C276" s="207">
        <v>2.5842563125</v>
      </c>
      <c r="D276" s="208" t="e">
        <f>C276-#REF!</f>
        <v>#REF!</v>
      </c>
      <c r="F276" s="212"/>
    </row>
    <row r="277" spans="1:6" s="199" customFormat="1" ht="20.100000000000001" customHeight="1">
      <c r="A277" s="24">
        <v>262</v>
      </c>
      <c r="B277" s="206" t="s">
        <v>298</v>
      </c>
      <c r="C277" s="207">
        <v>9.3953870624999993</v>
      </c>
      <c r="D277" s="208" t="e">
        <f>C277-#REF!</f>
        <v>#REF!</v>
      </c>
      <c r="F277" s="212"/>
    </row>
    <row r="278" spans="1:6" s="199" customFormat="1" ht="20.100000000000001" customHeight="1">
      <c r="A278" s="24">
        <v>263</v>
      </c>
      <c r="B278" s="206" t="s">
        <v>299</v>
      </c>
      <c r="C278" s="207">
        <v>1.4038617499999995</v>
      </c>
      <c r="D278" s="208" t="e">
        <f>C278-#REF!</f>
        <v>#REF!</v>
      </c>
      <c r="F278" s="212"/>
    </row>
    <row r="279" spans="1:6" s="198" customFormat="1" ht="20.100000000000001" customHeight="1">
      <c r="A279" s="204"/>
      <c r="B279" s="232" t="s">
        <v>2872</v>
      </c>
      <c r="C279" s="233">
        <f>C280+C302+C305+C312</f>
        <v>2010.5954272324998</v>
      </c>
      <c r="D279" s="234"/>
      <c r="F279" s="210"/>
    </row>
    <row r="280" spans="1:6" s="198" customFormat="1" ht="20.100000000000001" customHeight="1">
      <c r="A280" s="204"/>
      <c r="B280" s="232" t="s">
        <v>2864</v>
      </c>
      <c r="C280" s="233">
        <f>SUM(C281:C301)</f>
        <v>1448.3005158724998</v>
      </c>
      <c r="D280" s="234"/>
      <c r="F280" s="210"/>
    </row>
    <row r="281" spans="1:6" s="199" customFormat="1" ht="20.100000000000001" customHeight="1">
      <c r="A281" s="24">
        <v>264</v>
      </c>
      <c r="B281" s="206" t="s">
        <v>300</v>
      </c>
      <c r="C281" s="207">
        <v>635.76904450249992</v>
      </c>
      <c r="D281" s="208" t="e">
        <f>C281-#REF!</f>
        <v>#REF!</v>
      </c>
      <c r="F281" s="212"/>
    </row>
    <row r="282" spans="1:6" s="199" customFormat="1" ht="20.100000000000001" customHeight="1">
      <c r="A282" s="24">
        <v>265</v>
      </c>
      <c r="B282" s="206" t="s">
        <v>303</v>
      </c>
      <c r="C282" s="207">
        <v>135.53902149999999</v>
      </c>
      <c r="D282" s="208" t="e">
        <f>C282-#REF!</f>
        <v>#REF!</v>
      </c>
      <c r="F282" s="212"/>
    </row>
    <row r="283" spans="1:6" s="199" customFormat="1" ht="20.100000000000001" customHeight="1">
      <c r="A283" s="24">
        <v>266</v>
      </c>
      <c r="B283" s="206" t="s">
        <v>304</v>
      </c>
      <c r="C283" s="207">
        <v>18.806700035000006</v>
      </c>
      <c r="D283" s="208" t="e">
        <f>C283-#REF!</f>
        <v>#REF!</v>
      </c>
      <c r="F283" s="212"/>
    </row>
    <row r="284" spans="1:6" s="199" customFormat="1" ht="20.100000000000001" customHeight="1">
      <c r="A284" s="24">
        <v>267</v>
      </c>
      <c r="B284" s="206" t="s">
        <v>306</v>
      </c>
      <c r="C284" s="207">
        <v>28.778355249999997</v>
      </c>
      <c r="D284" s="208" t="e">
        <f>C284-#REF!</f>
        <v>#REF!</v>
      </c>
      <c r="F284" s="212"/>
    </row>
    <row r="285" spans="1:6" s="199" customFormat="1" ht="20.100000000000001" customHeight="1">
      <c r="A285" s="24">
        <v>268</v>
      </c>
      <c r="B285" s="206" t="s">
        <v>307</v>
      </c>
      <c r="C285" s="207">
        <v>55.109074330000006</v>
      </c>
      <c r="D285" s="208" t="e">
        <f>C285-#REF!</f>
        <v>#REF!</v>
      </c>
      <c r="F285" s="212"/>
    </row>
    <row r="286" spans="1:6" s="199" customFormat="1" ht="20.100000000000001" customHeight="1">
      <c r="A286" s="24">
        <v>269</v>
      </c>
      <c r="B286" s="206" t="s">
        <v>309</v>
      </c>
      <c r="C286" s="207">
        <v>17.501717182499995</v>
      </c>
      <c r="D286" s="208" t="e">
        <f>C286-#REF!</f>
        <v>#REF!</v>
      </c>
      <c r="F286" s="212"/>
    </row>
    <row r="287" spans="1:6" s="199" customFormat="1" ht="20.100000000000001" customHeight="1">
      <c r="A287" s="24">
        <v>270</v>
      </c>
      <c r="B287" s="206" t="s">
        <v>310</v>
      </c>
      <c r="C287" s="207">
        <v>10.6930089975</v>
      </c>
      <c r="D287" s="208" t="e">
        <f>C287-#REF!</f>
        <v>#REF!</v>
      </c>
      <c r="F287" s="212"/>
    </row>
    <row r="288" spans="1:6" s="199" customFormat="1" ht="20.100000000000001" customHeight="1">
      <c r="A288" s="24">
        <v>271</v>
      </c>
      <c r="B288" s="206" t="s">
        <v>311</v>
      </c>
      <c r="C288" s="207">
        <v>54.715102932500002</v>
      </c>
      <c r="D288" s="208" t="e">
        <f>C288-#REF!</f>
        <v>#REF!</v>
      </c>
      <c r="F288" s="212"/>
    </row>
    <row r="289" spans="1:6" s="199" customFormat="1" ht="20.100000000000001" customHeight="1">
      <c r="A289" s="24">
        <v>272</v>
      </c>
      <c r="B289" s="206" t="s">
        <v>312</v>
      </c>
      <c r="C289" s="207">
        <v>72.857138832499999</v>
      </c>
      <c r="D289" s="208" t="e">
        <f>C289-#REF!</f>
        <v>#REF!</v>
      </c>
      <c r="F289" s="212"/>
    </row>
    <row r="290" spans="1:6" s="199" customFormat="1" ht="20.100000000000001" customHeight="1">
      <c r="A290" s="24">
        <v>273</v>
      </c>
      <c r="B290" s="206" t="s">
        <v>313</v>
      </c>
      <c r="C290" s="207">
        <v>11.165582880000006</v>
      </c>
      <c r="D290" s="208" t="e">
        <f>C290-#REF!</f>
        <v>#REF!</v>
      </c>
      <c r="F290" s="212"/>
    </row>
    <row r="291" spans="1:6" s="199" customFormat="1" ht="20.100000000000001" customHeight="1">
      <c r="A291" s="24">
        <v>274</v>
      </c>
      <c r="B291" s="206" t="s">
        <v>314</v>
      </c>
      <c r="C291" s="207">
        <v>17.744163037499998</v>
      </c>
      <c r="D291" s="208" t="e">
        <f>C291-#REF!</f>
        <v>#REF!</v>
      </c>
      <c r="F291" s="212"/>
    </row>
    <row r="292" spans="1:6" s="199" customFormat="1" ht="20.100000000000001" customHeight="1">
      <c r="A292" s="24">
        <v>275</v>
      </c>
      <c r="B292" s="206" t="s">
        <v>315</v>
      </c>
      <c r="C292" s="207">
        <v>94.634943819999975</v>
      </c>
      <c r="D292" s="208" t="e">
        <f>C292-#REF!</f>
        <v>#REF!</v>
      </c>
      <c r="F292" s="212"/>
    </row>
    <row r="293" spans="1:6" s="199" customFormat="1" ht="20.100000000000001" customHeight="1">
      <c r="A293" s="24">
        <v>276</v>
      </c>
      <c r="B293" s="206" t="s">
        <v>316</v>
      </c>
      <c r="C293" s="207">
        <v>99.734195042500005</v>
      </c>
      <c r="D293" s="208" t="e">
        <f>C293-#REF!</f>
        <v>#REF!</v>
      </c>
      <c r="F293" s="212"/>
    </row>
    <row r="294" spans="1:6" s="199" customFormat="1" ht="20.100000000000001" customHeight="1">
      <c r="A294" s="24">
        <v>277</v>
      </c>
      <c r="B294" s="206" t="s">
        <v>318</v>
      </c>
      <c r="C294" s="207">
        <v>16.517275812499999</v>
      </c>
      <c r="D294" s="208" t="e">
        <f>C294-#REF!</f>
        <v>#REF!</v>
      </c>
      <c r="F294" s="212"/>
    </row>
    <row r="295" spans="1:6" s="199" customFormat="1" ht="20.100000000000001" customHeight="1">
      <c r="A295" s="24">
        <v>278</v>
      </c>
      <c r="B295" s="206" t="s">
        <v>319</v>
      </c>
      <c r="C295" s="207">
        <v>35.251180339999998</v>
      </c>
      <c r="D295" s="208" t="e">
        <f>C295-#REF!</f>
        <v>#REF!</v>
      </c>
      <c r="F295" s="212"/>
    </row>
    <row r="296" spans="1:6" s="199" customFormat="1" ht="20.100000000000001" customHeight="1">
      <c r="A296" s="24">
        <v>279</v>
      </c>
      <c r="B296" s="206" t="s">
        <v>320</v>
      </c>
      <c r="C296" s="207">
        <v>89.486010464999993</v>
      </c>
      <c r="D296" s="208" t="e">
        <f>C296-#REF!</f>
        <v>#REF!</v>
      </c>
      <c r="F296" s="212"/>
    </row>
    <row r="297" spans="1:6" s="199" customFormat="1" ht="20.100000000000001" customHeight="1">
      <c r="A297" s="24">
        <v>280</v>
      </c>
      <c r="B297" s="206" t="s">
        <v>321</v>
      </c>
      <c r="C297" s="207">
        <v>3.6813047274999997</v>
      </c>
      <c r="D297" s="208" t="e">
        <f>C297-#REF!</f>
        <v>#REF!</v>
      </c>
      <c r="F297" s="212"/>
    </row>
    <row r="298" spans="1:6" s="199" customFormat="1" ht="20.100000000000001" customHeight="1">
      <c r="A298" s="24">
        <v>281</v>
      </c>
      <c r="B298" s="206" t="s">
        <v>322</v>
      </c>
      <c r="C298" s="207">
        <v>17.0249634975</v>
      </c>
      <c r="D298" s="208" t="e">
        <f>C298-#REF!</f>
        <v>#REF!</v>
      </c>
      <c r="F298" s="212"/>
    </row>
    <row r="299" spans="1:6" s="199" customFormat="1" ht="20.100000000000001" customHeight="1">
      <c r="A299" s="24">
        <v>282</v>
      </c>
      <c r="B299" s="206" t="s">
        <v>323</v>
      </c>
      <c r="C299" s="207">
        <v>23.14771537499999</v>
      </c>
      <c r="D299" s="208" t="e">
        <f>C299-#REF!</f>
        <v>#REF!</v>
      </c>
      <c r="F299" s="212"/>
    </row>
    <row r="300" spans="1:6" s="199" customFormat="1" ht="20.100000000000001" customHeight="1">
      <c r="A300" s="24">
        <v>283</v>
      </c>
      <c r="B300" s="206" t="s">
        <v>324</v>
      </c>
      <c r="C300" s="207">
        <v>4.8266136875000001</v>
      </c>
      <c r="D300" s="208" t="e">
        <f>C300-#REF!</f>
        <v>#REF!</v>
      </c>
      <c r="F300" s="212"/>
    </row>
    <row r="301" spans="1:6" s="199" customFormat="1" ht="20.100000000000001" customHeight="1">
      <c r="A301" s="24">
        <v>284</v>
      </c>
      <c r="B301" s="206" t="s">
        <v>325</v>
      </c>
      <c r="C301" s="207">
        <v>5.3174036250000114</v>
      </c>
      <c r="D301" s="208" t="e">
        <f>C301-#REF!</f>
        <v>#REF!</v>
      </c>
      <c r="F301" s="212"/>
    </row>
    <row r="302" spans="1:6" s="198" customFormat="1" ht="20.100000000000001" customHeight="1">
      <c r="A302" s="204"/>
      <c r="B302" s="232" t="s">
        <v>2873</v>
      </c>
      <c r="C302" s="233">
        <f>SUM(C303:C304)</f>
        <v>178.57796243250002</v>
      </c>
      <c r="D302" s="234"/>
      <c r="F302" s="210"/>
    </row>
    <row r="303" spans="1:6" s="199" customFormat="1" ht="20.100000000000001" customHeight="1">
      <c r="A303" s="24">
        <v>285</v>
      </c>
      <c r="B303" s="206" t="s">
        <v>326</v>
      </c>
      <c r="C303" s="207">
        <v>170.05503239250001</v>
      </c>
      <c r="D303" s="208" t="e">
        <f>C303-#REF!</f>
        <v>#REF!</v>
      </c>
      <c r="F303" s="212"/>
    </row>
    <row r="304" spans="1:6" s="199" customFormat="1" ht="20.100000000000001" customHeight="1">
      <c r="A304" s="24">
        <v>286</v>
      </c>
      <c r="B304" s="206" t="s">
        <v>328</v>
      </c>
      <c r="C304" s="207">
        <v>8.5229300400000021</v>
      </c>
      <c r="D304" s="208" t="e">
        <f>C304-#REF!</f>
        <v>#REF!</v>
      </c>
      <c r="F304" s="212"/>
    </row>
    <row r="305" spans="1:6" s="198" customFormat="1" ht="20.100000000000001" customHeight="1">
      <c r="A305" s="204"/>
      <c r="B305" s="232" t="s">
        <v>2874</v>
      </c>
      <c r="C305" s="233">
        <f>SUM(C306:C311)</f>
        <v>232.21441238499997</v>
      </c>
      <c r="D305" s="234"/>
      <c r="F305" s="210"/>
    </row>
    <row r="306" spans="1:6" s="199" customFormat="1" ht="20.100000000000001" customHeight="1">
      <c r="A306" s="24">
        <v>287</v>
      </c>
      <c r="B306" s="206" t="s">
        <v>329</v>
      </c>
      <c r="C306" s="207">
        <v>125.98668723749999</v>
      </c>
      <c r="D306" s="208" t="e">
        <f>C306-#REF!</f>
        <v>#REF!</v>
      </c>
      <c r="F306" s="212"/>
    </row>
    <row r="307" spans="1:6" s="199" customFormat="1" ht="20.100000000000001" customHeight="1">
      <c r="A307" s="24">
        <v>288</v>
      </c>
      <c r="B307" s="206" t="s">
        <v>331</v>
      </c>
      <c r="C307" s="207">
        <v>11.396414619999996</v>
      </c>
      <c r="D307" s="208" t="e">
        <f>C307-#REF!</f>
        <v>#REF!</v>
      </c>
      <c r="F307" s="212"/>
    </row>
    <row r="308" spans="1:6" s="199" customFormat="1" ht="20.100000000000001" customHeight="1">
      <c r="A308" s="24">
        <v>289</v>
      </c>
      <c r="B308" s="206" t="s">
        <v>332</v>
      </c>
      <c r="C308" s="207">
        <v>8.1368265399999977</v>
      </c>
      <c r="D308" s="208" t="e">
        <f>C308-#REF!</f>
        <v>#REF!</v>
      </c>
      <c r="F308" s="212"/>
    </row>
    <row r="309" spans="1:6" s="199" customFormat="1" ht="20.100000000000001" customHeight="1">
      <c r="A309" s="24">
        <v>290</v>
      </c>
      <c r="B309" s="206" t="s">
        <v>333</v>
      </c>
      <c r="C309" s="207">
        <v>3.0221233700000001</v>
      </c>
      <c r="D309" s="208" t="e">
        <f>C309-#REF!</f>
        <v>#REF!</v>
      </c>
      <c r="F309" s="212"/>
    </row>
    <row r="310" spans="1:6" s="199" customFormat="1" ht="20.100000000000001" customHeight="1">
      <c r="A310" s="24">
        <v>291</v>
      </c>
      <c r="B310" s="206" t="s">
        <v>334</v>
      </c>
      <c r="C310" s="207">
        <v>5.3404653125000001</v>
      </c>
      <c r="D310" s="208" t="e">
        <f>C310-#REF!</f>
        <v>#REF!</v>
      </c>
      <c r="F310" s="212"/>
    </row>
    <row r="311" spans="1:6" s="199" customFormat="1" ht="20.100000000000001" customHeight="1">
      <c r="A311" s="24">
        <v>292</v>
      </c>
      <c r="B311" s="206" t="s">
        <v>335</v>
      </c>
      <c r="C311" s="207">
        <v>78.331895305000018</v>
      </c>
      <c r="D311" s="208" t="e">
        <f>C311-#REF!</f>
        <v>#REF!</v>
      </c>
      <c r="F311" s="212"/>
    </row>
    <row r="312" spans="1:6" s="198" customFormat="1" ht="20.100000000000001" customHeight="1">
      <c r="A312" s="204"/>
      <c r="B312" s="232" t="s">
        <v>2875</v>
      </c>
      <c r="C312" s="233">
        <f>SUM(C313:C314)</f>
        <v>151.5025365425</v>
      </c>
      <c r="D312" s="234"/>
      <c r="F312" s="210"/>
    </row>
    <row r="313" spans="1:6" s="199" customFormat="1" ht="20.100000000000001" customHeight="1">
      <c r="A313" s="24">
        <v>293</v>
      </c>
      <c r="B313" s="206" t="s">
        <v>336</v>
      </c>
      <c r="C313" s="207">
        <v>124.8961505625</v>
      </c>
      <c r="D313" s="208" t="e">
        <f>C313-#REF!</f>
        <v>#REF!</v>
      </c>
      <c r="F313" s="212"/>
    </row>
    <row r="314" spans="1:6" s="199" customFormat="1" ht="20.100000000000001" customHeight="1">
      <c r="A314" s="24">
        <v>294</v>
      </c>
      <c r="B314" s="206" t="s">
        <v>338</v>
      </c>
      <c r="C314" s="207">
        <v>26.606385979999995</v>
      </c>
      <c r="D314" s="208" t="e">
        <f>C314-#REF!</f>
        <v>#REF!</v>
      </c>
      <c r="F314" s="212"/>
    </row>
    <row r="315" spans="1:6" s="198" customFormat="1" ht="20.100000000000001" customHeight="1">
      <c r="A315" s="204"/>
      <c r="B315" s="232" t="s">
        <v>2876</v>
      </c>
      <c r="C315" s="233">
        <f>C316+C327+C331+C336+C342+C346+C353</f>
        <v>2384.4229191949998</v>
      </c>
      <c r="D315" s="234"/>
      <c r="F315" s="210"/>
    </row>
    <row r="316" spans="1:6" s="198" customFormat="1" ht="20.100000000000001" customHeight="1">
      <c r="A316" s="204"/>
      <c r="B316" s="232" t="s">
        <v>2864</v>
      </c>
      <c r="C316" s="233">
        <f>SUM(C317:C326)</f>
        <v>1267.0351753625</v>
      </c>
      <c r="D316" s="234"/>
      <c r="F316" s="210"/>
    </row>
    <row r="317" spans="1:6" s="199" customFormat="1" ht="20.100000000000001" customHeight="1">
      <c r="A317" s="24">
        <v>295</v>
      </c>
      <c r="B317" s="206" t="s">
        <v>340</v>
      </c>
      <c r="C317" s="207">
        <v>19.344865785</v>
      </c>
      <c r="D317" s="208" t="e">
        <f>C317-#REF!</f>
        <v>#REF!</v>
      </c>
      <c r="F317" s="212"/>
    </row>
    <row r="318" spans="1:6" s="199" customFormat="1" ht="20.100000000000001" customHeight="1">
      <c r="A318" s="24">
        <v>296</v>
      </c>
      <c r="B318" s="206" t="s">
        <v>343</v>
      </c>
      <c r="C318" s="207">
        <v>32.060013209999994</v>
      </c>
      <c r="D318" s="208" t="e">
        <f>C318-#REF!</f>
        <v>#REF!</v>
      </c>
      <c r="F318" s="212"/>
    </row>
    <row r="319" spans="1:6" s="199" customFormat="1" ht="20.100000000000001" customHeight="1">
      <c r="A319" s="24">
        <v>297</v>
      </c>
      <c r="B319" s="206" t="s">
        <v>344</v>
      </c>
      <c r="C319" s="207">
        <v>60.415177700000008</v>
      </c>
      <c r="D319" s="208" t="e">
        <f>C319-#REF!</f>
        <v>#REF!</v>
      </c>
      <c r="F319" s="212"/>
    </row>
    <row r="320" spans="1:6" s="199" customFormat="1" ht="20.100000000000001" customHeight="1">
      <c r="A320" s="24">
        <v>298</v>
      </c>
      <c r="B320" s="206" t="s">
        <v>345</v>
      </c>
      <c r="C320" s="207">
        <v>40.114819772499999</v>
      </c>
      <c r="D320" s="208" t="e">
        <f>C320-#REF!</f>
        <v>#REF!</v>
      </c>
      <c r="F320" s="212"/>
    </row>
    <row r="321" spans="1:6" s="199" customFormat="1" ht="20.100000000000001" customHeight="1">
      <c r="A321" s="24">
        <v>299</v>
      </c>
      <c r="B321" s="206" t="s">
        <v>346</v>
      </c>
      <c r="C321" s="207">
        <v>6.3086111874999995</v>
      </c>
      <c r="D321" s="208" t="e">
        <f>C321-#REF!</f>
        <v>#REF!</v>
      </c>
      <c r="F321" s="212"/>
    </row>
    <row r="322" spans="1:6" s="199" customFormat="1" ht="20.100000000000001" customHeight="1">
      <c r="A322" s="24">
        <v>300</v>
      </c>
      <c r="B322" s="206" t="s">
        <v>348</v>
      </c>
      <c r="C322" s="207">
        <v>17.7052516575</v>
      </c>
      <c r="D322" s="208" t="e">
        <f>C322-#REF!</f>
        <v>#REF!</v>
      </c>
      <c r="F322" s="212"/>
    </row>
    <row r="323" spans="1:6" s="199" customFormat="1" ht="20.100000000000001" customHeight="1">
      <c r="A323" s="24">
        <v>301</v>
      </c>
      <c r="B323" s="206" t="s">
        <v>349</v>
      </c>
      <c r="C323" s="207">
        <v>13.043746284999999</v>
      </c>
      <c r="D323" s="208" t="e">
        <f>C323-#REF!</f>
        <v>#REF!</v>
      </c>
      <c r="F323" s="212"/>
    </row>
    <row r="324" spans="1:6" s="199" customFormat="1" ht="20.100000000000001" customHeight="1">
      <c r="A324" s="24">
        <v>302</v>
      </c>
      <c r="B324" s="206" t="s">
        <v>350</v>
      </c>
      <c r="C324" s="207">
        <v>65.318349100000006</v>
      </c>
      <c r="D324" s="208" t="e">
        <f>C324-#REF!</f>
        <v>#REF!</v>
      </c>
      <c r="F324" s="212"/>
    </row>
    <row r="325" spans="1:6" s="199" customFormat="1" ht="20.100000000000001" customHeight="1">
      <c r="A325" s="24">
        <v>303</v>
      </c>
      <c r="B325" s="206" t="s">
        <v>351</v>
      </c>
      <c r="C325" s="207">
        <v>12.724340664999993</v>
      </c>
      <c r="D325" s="208" t="e">
        <f>C325-#REF!</f>
        <v>#REF!</v>
      </c>
      <c r="F325" s="212"/>
    </row>
    <row r="326" spans="1:6" s="199" customFormat="1" ht="20.100000000000001" customHeight="1">
      <c r="A326" s="24">
        <v>304</v>
      </c>
      <c r="B326" s="206" t="s">
        <v>353</v>
      </c>
      <c r="C326" s="207">
        <v>1000</v>
      </c>
      <c r="D326" s="208" t="e">
        <f>C326-#REF!</f>
        <v>#REF!</v>
      </c>
      <c r="F326" s="212"/>
    </row>
    <row r="327" spans="1:6" s="198" customFormat="1" ht="20.100000000000001" customHeight="1">
      <c r="A327" s="204"/>
      <c r="B327" s="232" t="s">
        <v>2877</v>
      </c>
      <c r="C327" s="233">
        <f>SUM(C328:C330)</f>
        <v>398.85042180999994</v>
      </c>
      <c r="D327" s="234"/>
      <c r="F327" s="210"/>
    </row>
    <row r="328" spans="1:6" s="199" customFormat="1" ht="20.100000000000001" customHeight="1">
      <c r="A328" s="24">
        <v>305</v>
      </c>
      <c r="B328" s="206" t="s">
        <v>354</v>
      </c>
      <c r="C328" s="207">
        <v>3.1113459374999999</v>
      </c>
      <c r="D328" s="208" t="e">
        <f>C328-#REF!</f>
        <v>#REF!</v>
      </c>
      <c r="F328" s="212"/>
    </row>
    <row r="329" spans="1:6" s="199" customFormat="1" ht="20.100000000000001" customHeight="1">
      <c r="A329" s="24">
        <v>306</v>
      </c>
      <c r="B329" s="206" t="s">
        <v>356</v>
      </c>
      <c r="C329" s="207">
        <v>394.61652119999997</v>
      </c>
      <c r="D329" s="208" t="e">
        <f>C329-#REF!</f>
        <v>#REF!</v>
      </c>
      <c r="F329" s="212"/>
    </row>
    <row r="330" spans="1:6" s="199" customFormat="1" ht="20.100000000000001" customHeight="1">
      <c r="A330" s="24">
        <v>307</v>
      </c>
      <c r="B330" s="206" t="s">
        <v>357</v>
      </c>
      <c r="C330" s="207">
        <v>1.1225546725</v>
      </c>
      <c r="D330" s="208" t="e">
        <f>C330-#REF!</f>
        <v>#REF!</v>
      </c>
      <c r="F330" s="212"/>
    </row>
    <row r="331" spans="1:6" s="198" customFormat="1" ht="20.100000000000001" customHeight="1">
      <c r="A331" s="204"/>
      <c r="B331" s="232" t="s">
        <v>2878</v>
      </c>
      <c r="C331" s="233">
        <f>SUM(C332:C335)</f>
        <v>112.31242261249997</v>
      </c>
      <c r="D331" s="234"/>
      <c r="F331" s="210"/>
    </row>
    <row r="332" spans="1:6" s="199" customFormat="1" ht="20.100000000000001" customHeight="1">
      <c r="A332" s="24">
        <v>308</v>
      </c>
      <c r="B332" s="206" t="s">
        <v>358</v>
      </c>
      <c r="C332" s="207">
        <v>19.919208062500001</v>
      </c>
      <c r="D332" s="208" t="e">
        <f>C332-#REF!</f>
        <v>#REF!</v>
      </c>
      <c r="F332" s="212"/>
    </row>
    <row r="333" spans="1:6" s="199" customFormat="1" ht="20.100000000000001" customHeight="1">
      <c r="A333" s="24">
        <v>309</v>
      </c>
      <c r="B333" s="206" t="s">
        <v>360</v>
      </c>
      <c r="C333" s="207">
        <v>3.2441662149999999</v>
      </c>
      <c r="D333" s="208" t="e">
        <f>C333-#REF!</f>
        <v>#REF!</v>
      </c>
      <c r="F333" s="212"/>
    </row>
    <row r="334" spans="1:6" s="199" customFormat="1" ht="20.100000000000001" customHeight="1">
      <c r="A334" s="24">
        <v>310</v>
      </c>
      <c r="B334" s="206" t="s">
        <v>361</v>
      </c>
      <c r="C334" s="207">
        <v>21.714372749999995</v>
      </c>
      <c r="D334" s="208" t="e">
        <f>C334-#REF!</f>
        <v>#REF!</v>
      </c>
      <c r="F334" s="212"/>
    </row>
    <row r="335" spans="1:6" s="199" customFormat="1" ht="20.100000000000001" customHeight="1">
      <c r="A335" s="24">
        <v>311</v>
      </c>
      <c r="B335" s="206" t="s">
        <v>362</v>
      </c>
      <c r="C335" s="207">
        <v>67.434675584999979</v>
      </c>
      <c r="D335" s="208" t="e">
        <f>C335-#REF!</f>
        <v>#REF!</v>
      </c>
      <c r="F335" s="212"/>
    </row>
    <row r="336" spans="1:6" s="198" customFormat="1" ht="20.100000000000001" customHeight="1">
      <c r="A336" s="204"/>
      <c r="B336" s="232" t="s">
        <v>2879</v>
      </c>
      <c r="C336" s="233">
        <f>SUM(C337:C341)</f>
        <v>85.756049482499989</v>
      </c>
      <c r="D336" s="234"/>
      <c r="F336" s="210"/>
    </row>
    <row r="337" spans="1:6" s="199" customFormat="1" ht="20.100000000000001" customHeight="1">
      <c r="A337" s="24">
        <v>312</v>
      </c>
      <c r="B337" s="206" t="s">
        <v>363</v>
      </c>
      <c r="C337" s="207">
        <v>18.168412875000001</v>
      </c>
      <c r="D337" s="208" t="e">
        <f>C337-#REF!</f>
        <v>#REF!</v>
      </c>
      <c r="F337" s="212"/>
    </row>
    <row r="338" spans="1:6" s="199" customFormat="1" ht="20.100000000000001" customHeight="1">
      <c r="A338" s="24">
        <v>313</v>
      </c>
      <c r="B338" s="206" t="s">
        <v>365</v>
      </c>
      <c r="C338" s="207">
        <v>23.199375937499997</v>
      </c>
      <c r="D338" s="208" t="e">
        <f>C338-#REF!</f>
        <v>#REF!</v>
      </c>
      <c r="F338" s="212"/>
    </row>
    <row r="339" spans="1:6" s="199" customFormat="1" ht="20.100000000000001" customHeight="1">
      <c r="A339" s="24">
        <v>314</v>
      </c>
      <c r="B339" s="206" t="s">
        <v>366</v>
      </c>
      <c r="C339" s="207">
        <v>11.114604735</v>
      </c>
      <c r="D339" s="208" t="e">
        <f>C339-#REF!</f>
        <v>#REF!</v>
      </c>
      <c r="F339" s="212"/>
    </row>
    <row r="340" spans="1:6" s="199" customFormat="1" ht="20.100000000000001" customHeight="1">
      <c r="A340" s="24">
        <v>315</v>
      </c>
      <c r="B340" s="206" t="s">
        <v>367</v>
      </c>
      <c r="C340" s="207">
        <v>29.452311559999998</v>
      </c>
      <c r="D340" s="208" t="e">
        <f>C340-#REF!</f>
        <v>#REF!</v>
      </c>
      <c r="F340" s="212"/>
    </row>
    <row r="341" spans="1:6" s="199" customFormat="1" ht="20.100000000000001" customHeight="1">
      <c r="A341" s="24">
        <v>316</v>
      </c>
      <c r="B341" s="206" t="s">
        <v>368</v>
      </c>
      <c r="C341" s="207">
        <v>3.8213443749999998</v>
      </c>
      <c r="D341" s="208" t="e">
        <f>C341-#REF!</f>
        <v>#REF!</v>
      </c>
      <c r="F341" s="212"/>
    </row>
    <row r="342" spans="1:6" s="198" customFormat="1" ht="20.100000000000001" customHeight="1">
      <c r="A342" s="204"/>
      <c r="B342" s="232" t="s">
        <v>2880</v>
      </c>
      <c r="C342" s="233">
        <f>SUM(C343:C345)</f>
        <v>113.68973104499999</v>
      </c>
      <c r="D342" s="234"/>
      <c r="F342" s="210"/>
    </row>
    <row r="343" spans="1:6" s="199" customFormat="1" ht="20.100000000000001" customHeight="1">
      <c r="A343" s="24">
        <v>317</v>
      </c>
      <c r="B343" s="206" t="s">
        <v>369</v>
      </c>
      <c r="C343" s="207">
        <v>98.952479807499998</v>
      </c>
      <c r="D343" s="208" t="e">
        <f>C343-#REF!</f>
        <v>#REF!</v>
      </c>
      <c r="F343" s="212"/>
    </row>
    <row r="344" spans="1:6" s="199" customFormat="1" ht="20.100000000000001" customHeight="1">
      <c r="A344" s="24">
        <v>318</v>
      </c>
      <c r="B344" s="206" t="s">
        <v>371</v>
      </c>
      <c r="C344" s="207">
        <v>10.272089299999994</v>
      </c>
      <c r="D344" s="208" t="e">
        <f>C344-#REF!</f>
        <v>#REF!</v>
      </c>
      <c r="F344" s="212"/>
    </row>
    <row r="345" spans="1:6" s="199" customFormat="1" ht="20.100000000000001" customHeight="1">
      <c r="A345" s="24">
        <v>319</v>
      </c>
      <c r="B345" s="206" t="s">
        <v>372</v>
      </c>
      <c r="C345" s="207">
        <v>4.4651619374999996</v>
      </c>
      <c r="D345" s="208" t="e">
        <f>C345-#REF!</f>
        <v>#REF!</v>
      </c>
      <c r="F345" s="212"/>
    </row>
    <row r="346" spans="1:6" s="198" customFormat="1" ht="20.100000000000001" customHeight="1">
      <c r="A346" s="204"/>
      <c r="B346" s="232" t="s">
        <v>2881</v>
      </c>
      <c r="C346" s="233">
        <f>SUM(C347:C352)</f>
        <v>215.61701457499993</v>
      </c>
      <c r="D346" s="234"/>
      <c r="F346" s="210"/>
    </row>
    <row r="347" spans="1:6" s="199" customFormat="1" ht="20.100000000000001" customHeight="1">
      <c r="A347" s="24">
        <v>320</v>
      </c>
      <c r="B347" s="206" t="s">
        <v>373</v>
      </c>
      <c r="C347" s="207">
        <v>162.52637943749997</v>
      </c>
      <c r="D347" s="208" t="e">
        <f>C347-#REF!</f>
        <v>#REF!</v>
      </c>
      <c r="F347" s="212"/>
    </row>
    <row r="348" spans="1:6" s="199" customFormat="1" ht="20.100000000000001" customHeight="1">
      <c r="A348" s="24">
        <v>321</v>
      </c>
      <c r="B348" s="206" t="s">
        <v>375</v>
      </c>
      <c r="C348" s="207">
        <v>7.3417284999999985</v>
      </c>
      <c r="D348" s="208" t="e">
        <f>C348-#REF!</f>
        <v>#REF!</v>
      </c>
      <c r="F348" s="212"/>
    </row>
    <row r="349" spans="1:6" s="199" customFormat="1" ht="20.100000000000001" customHeight="1">
      <c r="A349" s="24">
        <v>322</v>
      </c>
      <c r="B349" s="206" t="s">
        <v>376</v>
      </c>
      <c r="C349" s="207">
        <v>7.4065039374999984</v>
      </c>
      <c r="D349" s="208" t="e">
        <f>C349-#REF!</f>
        <v>#REF!</v>
      </c>
      <c r="F349" s="212"/>
    </row>
    <row r="350" spans="1:6" s="199" customFormat="1" ht="20.100000000000001" customHeight="1">
      <c r="A350" s="24">
        <v>323</v>
      </c>
      <c r="B350" s="206" t="s">
        <v>377</v>
      </c>
      <c r="C350" s="207">
        <v>12.427450562499999</v>
      </c>
      <c r="D350" s="208" t="e">
        <f>C350-#REF!</f>
        <v>#REF!</v>
      </c>
      <c r="F350" s="212"/>
    </row>
    <row r="351" spans="1:6" s="199" customFormat="1" ht="20.100000000000001" customHeight="1">
      <c r="A351" s="24">
        <v>324</v>
      </c>
      <c r="B351" s="206" t="s">
        <v>378</v>
      </c>
      <c r="C351" s="207">
        <v>7.2070764999999994</v>
      </c>
      <c r="D351" s="208" t="e">
        <f>C351-#REF!</f>
        <v>#REF!</v>
      </c>
      <c r="F351" s="212"/>
    </row>
    <row r="352" spans="1:6" s="199" customFormat="1" ht="20.100000000000001" customHeight="1">
      <c r="A352" s="24">
        <v>325</v>
      </c>
      <c r="B352" s="206" t="s">
        <v>379</v>
      </c>
      <c r="C352" s="207">
        <v>18.707875637499995</v>
      </c>
      <c r="D352" s="208" t="e">
        <f>C352-#REF!</f>
        <v>#REF!</v>
      </c>
      <c r="F352" s="212"/>
    </row>
    <row r="353" spans="1:6" s="198" customFormat="1" ht="20.100000000000001" customHeight="1">
      <c r="A353" s="204"/>
      <c r="B353" s="232" t="s">
        <v>2882</v>
      </c>
      <c r="C353" s="233">
        <f>SUM(C354:C362)</f>
        <v>191.16210430749999</v>
      </c>
      <c r="D353" s="234"/>
      <c r="F353" s="210"/>
    </row>
    <row r="354" spans="1:6" s="199" customFormat="1" ht="20.100000000000001" customHeight="1">
      <c r="A354" s="24">
        <v>326</v>
      </c>
      <c r="B354" s="206" t="s">
        <v>380</v>
      </c>
      <c r="C354" s="207">
        <v>17.4356991525</v>
      </c>
      <c r="D354" s="208" t="e">
        <f>C354-#REF!</f>
        <v>#REF!</v>
      </c>
      <c r="F354" s="212"/>
    </row>
    <row r="355" spans="1:6" s="199" customFormat="1" ht="20.100000000000001" customHeight="1">
      <c r="A355" s="24">
        <v>327</v>
      </c>
      <c r="B355" s="206" t="s">
        <v>382</v>
      </c>
      <c r="C355" s="207">
        <v>10.027024359999999</v>
      </c>
      <c r="D355" s="208" t="e">
        <f>C355-#REF!</f>
        <v>#REF!</v>
      </c>
      <c r="F355" s="212"/>
    </row>
    <row r="356" spans="1:6" s="199" customFormat="1" ht="20.100000000000001" customHeight="1">
      <c r="A356" s="24">
        <v>328</v>
      </c>
      <c r="B356" s="206" t="s">
        <v>383</v>
      </c>
      <c r="C356" s="207">
        <v>49.146783367499992</v>
      </c>
      <c r="D356" s="208" t="e">
        <f>C356-#REF!</f>
        <v>#REF!</v>
      </c>
      <c r="F356" s="212"/>
    </row>
    <row r="357" spans="1:6" s="199" customFormat="1" ht="20.100000000000001" customHeight="1">
      <c r="A357" s="24">
        <v>329</v>
      </c>
      <c r="B357" s="206" t="s">
        <v>384</v>
      </c>
      <c r="C357" s="207">
        <v>27.732702884999998</v>
      </c>
      <c r="D357" s="208" t="e">
        <f>C357-#REF!</f>
        <v>#REF!</v>
      </c>
      <c r="F357" s="212"/>
    </row>
    <row r="358" spans="1:6" s="199" customFormat="1" ht="20.100000000000001" customHeight="1">
      <c r="A358" s="24">
        <v>330</v>
      </c>
      <c r="B358" s="206" t="s">
        <v>385</v>
      </c>
      <c r="C358" s="207">
        <v>5.1982361350000001</v>
      </c>
      <c r="D358" s="208" t="e">
        <f>C358-#REF!</f>
        <v>#REF!</v>
      </c>
      <c r="F358" s="212"/>
    </row>
    <row r="359" spans="1:6" s="199" customFormat="1" ht="20.100000000000001" customHeight="1">
      <c r="A359" s="24">
        <v>331</v>
      </c>
      <c r="B359" s="206" t="s">
        <v>386</v>
      </c>
      <c r="C359" s="207">
        <v>8.4912569999999974</v>
      </c>
      <c r="D359" s="208" t="e">
        <f>C359-#REF!</f>
        <v>#REF!</v>
      </c>
      <c r="F359" s="212"/>
    </row>
    <row r="360" spans="1:6" s="199" customFormat="1" ht="20.100000000000001" customHeight="1">
      <c r="A360" s="24">
        <v>332</v>
      </c>
      <c r="B360" s="206" t="s">
        <v>387</v>
      </c>
      <c r="C360" s="207">
        <v>15.641158875</v>
      </c>
      <c r="D360" s="208" t="e">
        <f>C360-#REF!</f>
        <v>#REF!</v>
      </c>
      <c r="F360" s="212"/>
    </row>
    <row r="361" spans="1:6" s="199" customFormat="1" ht="20.100000000000001" customHeight="1">
      <c r="A361" s="24">
        <v>333</v>
      </c>
      <c r="B361" s="206" t="s">
        <v>388</v>
      </c>
      <c r="C361" s="207">
        <v>8.5011113749999989</v>
      </c>
      <c r="D361" s="208" t="e">
        <f>C361-#REF!</f>
        <v>#REF!</v>
      </c>
      <c r="F361" s="212"/>
    </row>
    <row r="362" spans="1:6" s="199" customFormat="1" ht="20.100000000000001" customHeight="1">
      <c r="A362" s="24">
        <v>334</v>
      </c>
      <c r="B362" s="206" t="s">
        <v>389</v>
      </c>
      <c r="C362" s="207">
        <v>48.988131157500007</v>
      </c>
      <c r="D362" s="208" t="e">
        <f>C362-#REF!</f>
        <v>#REF!</v>
      </c>
      <c r="F362" s="212"/>
    </row>
    <row r="363" spans="1:6" s="198" customFormat="1" ht="20.100000000000001" customHeight="1">
      <c r="A363" s="204"/>
      <c r="B363" s="232" t="s">
        <v>2883</v>
      </c>
      <c r="C363" s="233">
        <f>C364+C379+C387+C389+C391+C393</f>
        <v>1348.5893217550004</v>
      </c>
      <c r="D363" s="234"/>
      <c r="F363" s="210"/>
    </row>
    <row r="364" spans="1:6" s="198" customFormat="1" ht="20.100000000000001" customHeight="1">
      <c r="A364" s="204"/>
      <c r="B364" s="232" t="s">
        <v>2864</v>
      </c>
      <c r="C364" s="233">
        <f>SUM(C365:C378)</f>
        <v>1232.0841262650004</v>
      </c>
      <c r="D364" s="234"/>
      <c r="F364" s="210"/>
    </row>
    <row r="365" spans="1:6" s="199" customFormat="1" ht="20.100000000000001" customHeight="1">
      <c r="A365" s="24">
        <v>335</v>
      </c>
      <c r="B365" s="216" t="s">
        <v>390</v>
      </c>
      <c r="C365" s="207">
        <v>385.25344680000006</v>
      </c>
      <c r="D365" s="208" t="e">
        <f>C365-#REF!</f>
        <v>#REF!</v>
      </c>
      <c r="F365" s="212"/>
    </row>
    <row r="366" spans="1:6" s="199" customFormat="1" ht="20.100000000000001" customHeight="1">
      <c r="A366" s="24">
        <v>336</v>
      </c>
      <c r="B366" s="216" t="s">
        <v>393</v>
      </c>
      <c r="C366" s="207">
        <v>113.56268825000001</v>
      </c>
      <c r="D366" s="208" t="e">
        <f>C366-#REF!</f>
        <v>#REF!</v>
      </c>
      <c r="F366" s="212"/>
    </row>
    <row r="367" spans="1:6" s="199" customFormat="1" ht="20.100000000000001" customHeight="1">
      <c r="A367" s="24">
        <v>337</v>
      </c>
      <c r="B367" s="216" t="s">
        <v>394</v>
      </c>
      <c r="C367" s="207">
        <v>151.28563351000003</v>
      </c>
      <c r="D367" s="208" t="e">
        <f>C367-#REF!</f>
        <v>#REF!</v>
      </c>
      <c r="F367" s="212"/>
    </row>
    <row r="368" spans="1:6" s="199" customFormat="1" ht="20.100000000000001" customHeight="1">
      <c r="A368" s="24">
        <v>338</v>
      </c>
      <c r="B368" s="216" t="s">
        <v>395</v>
      </c>
      <c r="C368" s="207">
        <v>12.082075235000001</v>
      </c>
      <c r="D368" s="208" t="e">
        <f>C368-#REF!</f>
        <v>#REF!</v>
      </c>
      <c r="F368" s="212"/>
    </row>
    <row r="369" spans="1:6" s="199" customFormat="1" ht="20.100000000000001" customHeight="1">
      <c r="A369" s="24">
        <v>339</v>
      </c>
      <c r="B369" s="216" t="s">
        <v>396</v>
      </c>
      <c r="C369" s="207">
        <v>8.2475520024999991</v>
      </c>
      <c r="D369" s="208" t="e">
        <f>C369-#REF!</f>
        <v>#REF!</v>
      </c>
      <c r="F369" s="212"/>
    </row>
    <row r="370" spans="1:6" s="199" customFormat="1" ht="20.100000000000001" customHeight="1">
      <c r="A370" s="24">
        <v>340</v>
      </c>
      <c r="B370" s="216" t="s">
        <v>397</v>
      </c>
      <c r="C370" s="207">
        <v>21.506687602499998</v>
      </c>
      <c r="D370" s="208" t="e">
        <f>C370-#REF!</f>
        <v>#REF!</v>
      </c>
      <c r="F370" s="212"/>
    </row>
    <row r="371" spans="1:6" s="199" customFormat="1" ht="20.100000000000001" customHeight="1">
      <c r="A371" s="24">
        <v>341</v>
      </c>
      <c r="B371" s="216" t="s">
        <v>398</v>
      </c>
      <c r="C371" s="207">
        <v>6.1627872949999976</v>
      </c>
      <c r="D371" s="208" t="e">
        <f>C371-#REF!</f>
        <v>#REF!</v>
      </c>
      <c r="F371" s="212"/>
    </row>
    <row r="372" spans="1:6" s="199" customFormat="1" ht="20.100000000000001" customHeight="1">
      <c r="A372" s="24">
        <v>342</v>
      </c>
      <c r="B372" s="216" t="s">
        <v>399</v>
      </c>
      <c r="C372" s="207">
        <v>3.3578886799999998</v>
      </c>
      <c r="D372" s="208" t="e">
        <f>C372-#REF!</f>
        <v>#REF!</v>
      </c>
      <c r="F372" s="212"/>
    </row>
    <row r="373" spans="1:6" s="199" customFormat="1" ht="20.100000000000001" customHeight="1">
      <c r="A373" s="24">
        <v>343</v>
      </c>
      <c r="B373" s="216" t="s">
        <v>400</v>
      </c>
      <c r="C373" s="207">
        <v>8.3377833875</v>
      </c>
      <c r="D373" s="208" t="e">
        <f>C373-#REF!</f>
        <v>#REF!</v>
      </c>
      <c r="F373" s="212"/>
    </row>
    <row r="374" spans="1:6" s="199" customFormat="1" ht="20.100000000000001" customHeight="1">
      <c r="A374" s="24">
        <v>344</v>
      </c>
      <c r="B374" s="216" t="s">
        <v>401</v>
      </c>
      <c r="C374" s="207">
        <v>4.1735086799999994</v>
      </c>
      <c r="D374" s="208" t="e">
        <f>C374-#REF!</f>
        <v>#REF!</v>
      </c>
      <c r="F374" s="212"/>
    </row>
    <row r="375" spans="1:6" s="199" customFormat="1" ht="20.100000000000001" customHeight="1">
      <c r="A375" s="24">
        <v>345</v>
      </c>
      <c r="B375" s="216" t="s">
        <v>403</v>
      </c>
      <c r="C375" s="207">
        <v>423.41916744999997</v>
      </c>
      <c r="D375" s="208" t="e">
        <f>C375-#REF!</f>
        <v>#REF!</v>
      </c>
      <c r="F375" s="212"/>
    </row>
    <row r="376" spans="1:6" s="199" customFormat="1" ht="20.100000000000001" customHeight="1">
      <c r="A376" s="24">
        <v>346</v>
      </c>
      <c r="B376" s="206" t="s">
        <v>405</v>
      </c>
      <c r="C376" s="207">
        <v>23.249707912500007</v>
      </c>
      <c r="D376" s="208" t="e">
        <f>C376-#REF!</f>
        <v>#REF!</v>
      </c>
      <c r="F376" s="212"/>
    </row>
    <row r="377" spans="1:6" s="199" customFormat="1" ht="20.100000000000001" customHeight="1">
      <c r="A377" s="24">
        <v>347</v>
      </c>
      <c r="B377" s="216" t="s">
        <v>406</v>
      </c>
      <c r="C377" s="207">
        <v>14.92476892</v>
      </c>
      <c r="D377" s="208" t="e">
        <f>C377-#REF!</f>
        <v>#REF!</v>
      </c>
      <c r="F377" s="212"/>
    </row>
    <row r="378" spans="1:6" s="199" customFormat="1" ht="20.100000000000001" customHeight="1">
      <c r="A378" s="24">
        <v>348</v>
      </c>
      <c r="B378" s="216" t="s">
        <v>408</v>
      </c>
      <c r="C378" s="207">
        <v>56.52043054</v>
      </c>
      <c r="D378" s="208" t="e">
        <f>C378-#REF!</f>
        <v>#REF!</v>
      </c>
      <c r="F378" s="212"/>
    </row>
    <row r="379" spans="1:6" s="198" customFormat="1" ht="20.100000000000001" customHeight="1">
      <c r="A379" s="204"/>
      <c r="B379" s="237" t="s">
        <v>2884</v>
      </c>
      <c r="C379" s="233">
        <f>SUM(C380:C386)</f>
        <v>65.847055077500002</v>
      </c>
      <c r="D379" s="234"/>
      <c r="F379" s="210"/>
    </row>
    <row r="380" spans="1:6" s="199" customFormat="1" ht="20.100000000000001" customHeight="1">
      <c r="A380" s="24">
        <v>349</v>
      </c>
      <c r="B380" s="206" t="s">
        <v>409</v>
      </c>
      <c r="C380" s="207">
        <v>15.56782567</v>
      </c>
      <c r="D380" s="208" t="e">
        <f>C380-#REF!</f>
        <v>#REF!</v>
      </c>
      <c r="F380" s="212"/>
    </row>
    <row r="381" spans="1:6" s="199" customFormat="1" ht="20.100000000000001" customHeight="1">
      <c r="A381" s="24">
        <v>350</v>
      </c>
      <c r="B381" s="206" t="s">
        <v>411</v>
      </c>
      <c r="C381" s="207">
        <v>6.4549387750000005</v>
      </c>
      <c r="D381" s="208" t="e">
        <f>C381-#REF!</f>
        <v>#REF!</v>
      </c>
      <c r="F381" s="212"/>
    </row>
    <row r="382" spans="1:6" s="199" customFormat="1" ht="20.100000000000001" customHeight="1">
      <c r="A382" s="24">
        <v>351</v>
      </c>
      <c r="B382" s="206" t="s">
        <v>412</v>
      </c>
      <c r="C382" s="207">
        <v>5.2142308524999992</v>
      </c>
      <c r="D382" s="208" t="e">
        <f>C382-#REF!</f>
        <v>#REF!</v>
      </c>
      <c r="F382" s="212"/>
    </row>
    <row r="383" spans="1:6" s="199" customFormat="1" ht="20.100000000000001" customHeight="1">
      <c r="A383" s="24">
        <v>352</v>
      </c>
      <c r="B383" s="206" t="s">
        <v>413</v>
      </c>
      <c r="C383" s="207">
        <v>11.222990709999999</v>
      </c>
      <c r="D383" s="208" t="e">
        <f>C383-#REF!</f>
        <v>#REF!</v>
      </c>
      <c r="F383" s="212"/>
    </row>
    <row r="384" spans="1:6" s="199" customFormat="1" ht="20.100000000000001" customHeight="1">
      <c r="A384" s="24">
        <v>353</v>
      </c>
      <c r="B384" s="206" t="s">
        <v>414</v>
      </c>
      <c r="C384" s="207">
        <v>5.8573981775000012</v>
      </c>
      <c r="D384" s="208" t="e">
        <f>C384-#REF!</f>
        <v>#REF!</v>
      </c>
      <c r="F384" s="212"/>
    </row>
    <row r="385" spans="1:6" s="199" customFormat="1" ht="20.100000000000001" customHeight="1">
      <c r="A385" s="24">
        <v>354</v>
      </c>
      <c r="B385" s="206" t="s">
        <v>415</v>
      </c>
      <c r="C385" s="207">
        <v>12.641940250000001</v>
      </c>
      <c r="D385" s="208" t="e">
        <f>C385-#REF!</f>
        <v>#REF!</v>
      </c>
      <c r="F385" s="212"/>
    </row>
    <row r="386" spans="1:6" s="200" customFormat="1" ht="20.100000000000001" customHeight="1">
      <c r="A386" s="24">
        <v>355</v>
      </c>
      <c r="B386" s="206" t="s">
        <v>416</v>
      </c>
      <c r="C386" s="207">
        <v>8.8877306424999993</v>
      </c>
      <c r="D386" s="208" t="e">
        <f>C386-#REF!</f>
        <v>#REF!</v>
      </c>
      <c r="F386" s="217"/>
    </row>
    <row r="387" spans="1:6" s="238" customFormat="1" ht="20.100000000000001" customHeight="1">
      <c r="A387" s="204"/>
      <c r="B387" s="232" t="s">
        <v>2885</v>
      </c>
      <c r="C387" s="233">
        <f>C388</f>
        <v>16.051383500000014</v>
      </c>
      <c r="D387" s="234"/>
      <c r="F387" s="239"/>
    </row>
    <row r="388" spans="1:6" s="200" customFormat="1" ht="20.100000000000001" customHeight="1">
      <c r="A388" s="24">
        <v>356</v>
      </c>
      <c r="B388" s="206" t="s">
        <v>417</v>
      </c>
      <c r="C388" s="207">
        <v>16.051383500000014</v>
      </c>
      <c r="D388" s="208" t="e">
        <f>C388-#REF!</f>
        <v>#REF!</v>
      </c>
      <c r="F388" s="217"/>
    </row>
    <row r="389" spans="1:6" s="238" customFormat="1" ht="20.100000000000001" customHeight="1">
      <c r="A389" s="204"/>
      <c r="B389" s="232" t="s">
        <v>2886</v>
      </c>
      <c r="C389" s="233">
        <f>C390</f>
        <v>4.8768109100000014</v>
      </c>
      <c r="D389" s="234"/>
      <c r="F389" s="239"/>
    </row>
    <row r="390" spans="1:6" s="200" customFormat="1" ht="20.100000000000001" customHeight="1">
      <c r="A390" s="24">
        <v>357</v>
      </c>
      <c r="B390" s="206" t="s">
        <v>419</v>
      </c>
      <c r="C390" s="207">
        <v>4.8768109100000014</v>
      </c>
      <c r="D390" s="208" t="e">
        <f>C390-#REF!</f>
        <v>#REF!</v>
      </c>
      <c r="F390" s="217"/>
    </row>
    <row r="391" spans="1:6" s="238" customFormat="1" ht="20.100000000000001" customHeight="1">
      <c r="A391" s="204"/>
      <c r="B391" s="232" t="s">
        <v>2887</v>
      </c>
      <c r="C391" s="233">
        <f>C392</f>
        <v>19.180932962499995</v>
      </c>
      <c r="D391" s="234"/>
      <c r="F391" s="239"/>
    </row>
    <row r="392" spans="1:6" s="200" customFormat="1" ht="20.100000000000001" customHeight="1">
      <c r="A392" s="24">
        <v>358</v>
      </c>
      <c r="B392" s="206" t="s">
        <v>421</v>
      </c>
      <c r="C392" s="207">
        <v>19.180932962499995</v>
      </c>
      <c r="D392" s="208" t="e">
        <f>C392-#REF!</f>
        <v>#REF!</v>
      </c>
      <c r="F392" s="217"/>
    </row>
    <row r="393" spans="1:6" s="238" customFormat="1" ht="20.100000000000001" customHeight="1">
      <c r="A393" s="204"/>
      <c r="B393" s="232" t="s">
        <v>2888</v>
      </c>
      <c r="C393" s="233">
        <f>C394</f>
        <v>10.54901304</v>
      </c>
      <c r="D393" s="234"/>
      <c r="F393" s="239"/>
    </row>
    <row r="394" spans="1:6" s="200" customFormat="1" ht="20.100000000000001" customHeight="1">
      <c r="A394" s="24">
        <v>359</v>
      </c>
      <c r="B394" s="206" t="s">
        <v>423</v>
      </c>
      <c r="C394" s="207">
        <v>10.54901304</v>
      </c>
      <c r="D394" s="208" t="e">
        <f>C394-#REF!</f>
        <v>#REF!</v>
      </c>
      <c r="F394" s="217"/>
    </row>
    <row r="395" spans="1:6" s="238" customFormat="1" ht="20.100000000000001" customHeight="1">
      <c r="A395" s="204"/>
      <c r="B395" s="232" t="s">
        <v>2889</v>
      </c>
      <c r="C395" s="233">
        <f>C396+C415+C443+C453+C468+C482+C485</f>
        <v>3271.3562914850004</v>
      </c>
      <c r="D395" s="234"/>
      <c r="F395" s="239"/>
    </row>
    <row r="396" spans="1:6" s="238" customFormat="1" ht="20.100000000000001" customHeight="1">
      <c r="A396" s="204"/>
      <c r="B396" s="232" t="s">
        <v>2864</v>
      </c>
      <c r="C396" s="233">
        <f>SUM(C397:C414)</f>
        <v>1773.7628718275</v>
      </c>
      <c r="D396" s="234"/>
      <c r="F396" s="239"/>
    </row>
    <row r="397" spans="1:6" s="200" customFormat="1" ht="20.100000000000001" customHeight="1">
      <c r="A397" s="24">
        <v>360</v>
      </c>
      <c r="B397" s="206" t="s">
        <v>426</v>
      </c>
      <c r="C397" s="207">
        <v>666.86351543750004</v>
      </c>
      <c r="D397" s="208" t="e">
        <f>C397-#REF!</f>
        <v>#REF!</v>
      </c>
      <c r="F397" s="217"/>
    </row>
    <row r="398" spans="1:6" s="200" customFormat="1" ht="20.100000000000001" customHeight="1">
      <c r="A398" s="24">
        <v>361</v>
      </c>
      <c r="B398" s="206" t="s">
        <v>429</v>
      </c>
      <c r="C398" s="207">
        <v>4.8467996674999974</v>
      </c>
      <c r="D398" s="208" t="e">
        <f>C398-#REF!</f>
        <v>#REF!</v>
      </c>
      <c r="F398" s="217"/>
    </row>
    <row r="399" spans="1:6" s="200" customFormat="1" ht="20.100000000000001" customHeight="1">
      <c r="A399" s="24">
        <v>362</v>
      </c>
      <c r="B399" s="206" t="s">
        <v>430</v>
      </c>
      <c r="C399" s="207">
        <v>7.6822321874999995</v>
      </c>
      <c r="D399" s="208" t="e">
        <f>C399-#REF!</f>
        <v>#REF!</v>
      </c>
      <c r="F399" s="217"/>
    </row>
    <row r="400" spans="1:6" s="200" customFormat="1" ht="20.100000000000001" customHeight="1">
      <c r="A400" s="24">
        <v>363</v>
      </c>
      <c r="B400" s="206" t="s">
        <v>431</v>
      </c>
      <c r="C400" s="207">
        <v>206.1668945575</v>
      </c>
      <c r="D400" s="208" t="e">
        <f>C400-#REF!</f>
        <v>#REF!</v>
      </c>
      <c r="E400" s="211"/>
      <c r="F400" s="217"/>
    </row>
    <row r="401" spans="1:6" s="200" customFormat="1" ht="20.100000000000001" customHeight="1">
      <c r="A401" s="24">
        <v>364</v>
      </c>
      <c r="B401" s="206" t="s">
        <v>433</v>
      </c>
      <c r="C401" s="207">
        <v>5.1278300000000003</v>
      </c>
      <c r="D401" s="208" t="e">
        <f>C401-#REF!</f>
        <v>#REF!</v>
      </c>
      <c r="F401" s="217"/>
    </row>
    <row r="402" spans="1:6" s="199" customFormat="1" ht="20.100000000000001" customHeight="1">
      <c r="A402" s="24">
        <v>365</v>
      </c>
      <c r="B402" s="206" t="s">
        <v>434</v>
      </c>
      <c r="C402" s="207">
        <v>15.755541437500002</v>
      </c>
      <c r="D402" s="208" t="e">
        <f>C402-#REF!</f>
        <v>#REF!</v>
      </c>
      <c r="F402" s="212"/>
    </row>
    <row r="403" spans="1:6" s="199" customFormat="1" ht="20.100000000000001" customHeight="1">
      <c r="A403" s="24">
        <v>366</v>
      </c>
      <c r="B403" s="206" t="s">
        <v>435</v>
      </c>
      <c r="C403" s="207">
        <v>360.33083122500005</v>
      </c>
      <c r="D403" s="208" t="e">
        <f>C403-#REF!</f>
        <v>#REF!</v>
      </c>
      <c r="E403" s="211"/>
      <c r="F403" s="212"/>
    </row>
    <row r="404" spans="1:6" s="199" customFormat="1" ht="20.100000000000001" customHeight="1">
      <c r="A404" s="24">
        <v>367</v>
      </c>
      <c r="B404" s="206" t="s">
        <v>436</v>
      </c>
      <c r="C404" s="207">
        <v>88.616059980000003</v>
      </c>
      <c r="D404" s="208" t="e">
        <f>C404-#REF!</f>
        <v>#REF!</v>
      </c>
      <c r="F404" s="212"/>
    </row>
    <row r="405" spans="1:6" s="199" customFormat="1" ht="20.100000000000001" customHeight="1">
      <c r="A405" s="24">
        <v>368</v>
      </c>
      <c r="B405" s="206" t="s">
        <v>437</v>
      </c>
      <c r="C405" s="207">
        <v>9.6855892374999986</v>
      </c>
      <c r="D405" s="208" t="e">
        <f>C405-#REF!</f>
        <v>#REF!</v>
      </c>
      <c r="F405" s="212"/>
    </row>
    <row r="406" spans="1:6" s="199" customFormat="1" ht="20.100000000000001" customHeight="1">
      <c r="A406" s="24">
        <v>369</v>
      </c>
      <c r="B406" s="206" t="s">
        <v>438</v>
      </c>
      <c r="C406" s="207">
        <v>16.202166829999999</v>
      </c>
      <c r="D406" s="208" t="e">
        <f>C406-#REF!</f>
        <v>#REF!</v>
      </c>
      <c r="F406" s="212"/>
    </row>
    <row r="407" spans="1:6" s="199" customFormat="1" ht="20.100000000000001" customHeight="1">
      <c r="A407" s="24">
        <v>370</v>
      </c>
      <c r="B407" s="206" t="s">
        <v>439</v>
      </c>
      <c r="C407" s="207">
        <v>323.09410958000001</v>
      </c>
      <c r="D407" s="208" t="e">
        <f>C407-#REF!</f>
        <v>#REF!</v>
      </c>
      <c r="F407" s="212"/>
    </row>
    <row r="408" spans="1:6" s="199" customFormat="1" ht="20.100000000000001" customHeight="1">
      <c r="A408" s="24">
        <v>371</v>
      </c>
      <c r="B408" s="206" t="s">
        <v>440</v>
      </c>
      <c r="C408" s="207">
        <v>3.5707968750000001</v>
      </c>
      <c r="D408" s="208" t="e">
        <f>C408-#REF!</f>
        <v>#REF!</v>
      </c>
      <c r="F408" s="212"/>
    </row>
    <row r="409" spans="1:6" s="199" customFormat="1" ht="20.100000000000001" customHeight="1">
      <c r="A409" s="24">
        <v>372</v>
      </c>
      <c r="B409" s="206" t="s">
        <v>441</v>
      </c>
      <c r="C409" s="207">
        <v>15.951667829999995</v>
      </c>
      <c r="D409" s="208" t="e">
        <f>C409-#REF!</f>
        <v>#REF!</v>
      </c>
      <c r="F409" s="212"/>
    </row>
    <row r="410" spans="1:6" s="199" customFormat="1" ht="20.100000000000001" customHeight="1">
      <c r="A410" s="24">
        <v>373</v>
      </c>
      <c r="B410" s="206" t="s">
        <v>442</v>
      </c>
      <c r="C410" s="207">
        <v>8.4474499999999999</v>
      </c>
      <c r="D410" s="208" t="e">
        <f>C410-#REF!</f>
        <v>#REF!</v>
      </c>
      <c r="F410" s="212"/>
    </row>
    <row r="411" spans="1:6" s="199" customFormat="1" ht="20.100000000000001" customHeight="1">
      <c r="A411" s="24">
        <v>374</v>
      </c>
      <c r="B411" s="206" t="s">
        <v>443</v>
      </c>
      <c r="C411" s="207">
        <v>13.524398812499999</v>
      </c>
      <c r="D411" s="208" t="e">
        <f>C411-#REF!</f>
        <v>#REF!</v>
      </c>
      <c r="F411" s="212"/>
    </row>
    <row r="412" spans="1:6" s="199" customFormat="1" ht="20.100000000000001" customHeight="1">
      <c r="A412" s="24">
        <v>375</v>
      </c>
      <c r="B412" s="206" t="s">
        <v>444</v>
      </c>
      <c r="C412" s="207">
        <v>3.5963181075000001</v>
      </c>
      <c r="D412" s="208" t="e">
        <f>C412-#REF!</f>
        <v>#REF!</v>
      </c>
      <c r="F412" s="212"/>
    </row>
    <row r="413" spans="1:6" s="199" customFormat="1" ht="20.100000000000001" customHeight="1">
      <c r="A413" s="24">
        <v>376</v>
      </c>
      <c r="B413" s="206" t="s">
        <v>446</v>
      </c>
      <c r="C413" s="207">
        <v>10.321063124999998</v>
      </c>
      <c r="D413" s="208" t="e">
        <f>C413-#REF!</f>
        <v>#REF!</v>
      </c>
      <c r="F413" s="212"/>
    </row>
    <row r="414" spans="1:6" s="199" customFormat="1" ht="20.100000000000001" customHeight="1">
      <c r="A414" s="24">
        <v>377</v>
      </c>
      <c r="B414" s="206" t="s">
        <v>447</v>
      </c>
      <c r="C414" s="207">
        <v>13.9796069375</v>
      </c>
      <c r="D414" s="208" t="e">
        <f>C414-#REF!</f>
        <v>#REF!</v>
      </c>
      <c r="F414" s="212"/>
    </row>
    <row r="415" spans="1:6" s="198" customFormat="1" ht="20.100000000000001" customHeight="1">
      <c r="A415" s="204"/>
      <c r="B415" s="232" t="s">
        <v>2890</v>
      </c>
      <c r="C415" s="233">
        <f>SUM(C416:C442)</f>
        <v>321.79966527500011</v>
      </c>
      <c r="D415" s="234"/>
      <c r="F415" s="210"/>
    </row>
    <row r="416" spans="1:6" s="199" customFormat="1" ht="20.100000000000001" customHeight="1">
      <c r="A416" s="24">
        <v>378</v>
      </c>
      <c r="B416" s="206" t="s">
        <v>448</v>
      </c>
      <c r="C416" s="207">
        <v>22.644300257500003</v>
      </c>
      <c r="D416" s="208" t="e">
        <f>C416-#REF!</f>
        <v>#REF!</v>
      </c>
      <c r="F416" s="212"/>
    </row>
    <row r="417" spans="1:6" s="199" customFormat="1" ht="20.100000000000001" customHeight="1">
      <c r="A417" s="24">
        <v>379</v>
      </c>
      <c r="B417" s="206" t="s">
        <v>450</v>
      </c>
      <c r="C417" s="207">
        <v>10.741412622499992</v>
      </c>
      <c r="D417" s="208" t="e">
        <f>C417-#REF!</f>
        <v>#REF!</v>
      </c>
      <c r="F417" s="212"/>
    </row>
    <row r="418" spans="1:6" s="199" customFormat="1" ht="20.100000000000001" customHeight="1">
      <c r="A418" s="24">
        <v>380</v>
      </c>
      <c r="B418" s="206" t="s">
        <v>451</v>
      </c>
      <c r="C418" s="207">
        <v>1.2325315975</v>
      </c>
      <c r="D418" s="208" t="e">
        <f>C418-#REF!</f>
        <v>#REF!</v>
      </c>
      <c r="F418" s="212"/>
    </row>
    <row r="419" spans="1:6" s="199" customFormat="1" ht="20.100000000000001" customHeight="1">
      <c r="A419" s="24">
        <v>381</v>
      </c>
      <c r="B419" s="206" t="s">
        <v>452</v>
      </c>
      <c r="C419" s="207">
        <v>11.5183565725</v>
      </c>
      <c r="D419" s="208" t="e">
        <f>C419-#REF!</f>
        <v>#REF!</v>
      </c>
      <c r="F419" s="212"/>
    </row>
    <row r="420" spans="1:6" s="199" customFormat="1" ht="20.100000000000001" customHeight="1">
      <c r="A420" s="24">
        <v>382</v>
      </c>
      <c r="B420" s="206" t="s">
        <v>453</v>
      </c>
      <c r="C420" s="207">
        <v>14.000206227499998</v>
      </c>
      <c r="D420" s="208" t="e">
        <f>C420-#REF!</f>
        <v>#REF!</v>
      </c>
      <c r="F420" s="212"/>
    </row>
    <row r="421" spans="1:6" s="199" customFormat="1" ht="20.100000000000001" customHeight="1">
      <c r="A421" s="24">
        <v>383</v>
      </c>
      <c r="B421" s="206" t="s">
        <v>454</v>
      </c>
      <c r="C421" s="207">
        <v>10.393295652500006</v>
      </c>
      <c r="D421" s="208" t="e">
        <f>C421-#REF!</f>
        <v>#REF!</v>
      </c>
      <c r="F421" s="212"/>
    </row>
    <row r="422" spans="1:6" s="199" customFormat="1" ht="20.100000000000001" customHeight="1">
      <c r="A422" s="24">
        <v>384</v>
      </c>
      <c r="B422" s="206" t="s">
        <v>455</v>
      </c>
      <c r="C422" s="207">
        <v>16.936172832499999</v>
      </c>
      <c r="D422" s="208" t="e">
        <f>C422-#REF!</f>
        <v>#REF!</v>
      </c>
      <c r="F422" s="212"/>
    </row>
    <row r="423" spans="1:6" s="199" customFormat="1" ht="20.100000000000001" customHeight="1">
      <c r="A423" s="24">
        <v>385</v>
      </c>
      <c r="B423" s="206" t="s">
        <v>456</v>
      </c>
      <c r="C423" s="207">
        <v>37.004929019999992</v>
      </c>
      <c r="D423" s="208" t="e">
        <f>C423-#REF!</f>
        <v>#REF!</v>
      </c>
      <c r="F423" s="212"/>
    </row>
    <row r="424" spans="1:6" s="199" customFormat="1" ht="20.100000000000001" customHeight="1">
      <c r="A424" s="24">
        <v>386</v>
      </c>
      <c r="B424" s="206" t="s">
        <v>457</v>
      </c>
      <c r="C424" s="207">
        <v>3.7688384950000007</v>
      </c>
      <c r="D424" s="208" t="e">
        <f>C424-#REF!</f>
        <v>#REF!</v>
      </c>
      <c r="F424" s="212"/>
    </row>
    <row r="425" spans="1:6" s="199" customFormat="1" ht="20.100000000000001" customHeight="1">
      <c r="A425" s="24">
        <v>387</v>
      </c>
      <c r="B425" s="206" t="s">
        <v>458</v>
      </c>
      <c r="C425" s="207">
        <v>3.7151218125000001</v>
      </c>
      <c r="D425" s="208" t="e">
        <f>C425-#REF!</f>
        <v>#REF!</v>
      </c>
      <c r="F425" s="212"/>
    </row>
    <row r="426" spans="1:6" s="199" customFormat="1" ht="20.100000000000001" customHeight="1">
      <c r="A426" s="24">
        <v>388</v>
      </c>
      <c r="B426" s="206" t="s">
        <v>459</v>
      </c>
      <c r="C426" s="207">
        <v>5.9476872499999978</v>
      </c>
      <c r="D426" s="208" t="e">
        <f>C426-#REF!</f>
        <v>#REF!</v>
      </c>
      <c r="F426" s="212"/>
    </row>
    <row r="427" spans="1:6" s="199" customFormat="1" ht="20.100000000000001" customHeight="1">
      <c r="A427" s="24">
        <v>389</v>
      </c>
      <c r="B427" s="206" t="s">
        <v>460</v>
      </c>
      <c r="C427" s="207">
        <v>8.7018291399999974</v>
      </c>
      <c r="D427" s="208" t="e">
        <f>C427-#REF!</f>
        <v>#REF!</v>
      </c>
      <c r="F427" s="212"/>
    </row>
    <row r="428" spans="1:6" s="199" customFormat="1" ht="20.100000000000001" customHeight="1">
      <c r="A428" s="24">
        <v>390</v>
      </c>
      <c r="B428" s="206" t="s">
        <v>461</v>
      </c>
      <c r="C428" s="207">
        <v>47.757586154999998</v>
      </c>
      <c r="D428" s="208" t="e">
        <f>C428-#REF!</f>
        <v>#REF!</v>
      </c>
      <c r="F428" s="212"/>
    </row>
    <row r="429" spans="1:6" s="199" customFormat="1" ht="20.100000000000001" customHeight="1">
      <c r="A429" s="24">
        <v>391</v>
      </c>
      <c r="B429" s="206" t="s">
        <v>462</v>
      </c>
      <c r="C429" s="207">
        <v>46.711294187500002</v>
      </c>
      <c r="D429" s="208" t="e">
        <f>C429-#REF!</f>
        <v>#REF!</v>
      </c>
      <c r="F429" s="212"/>
    </row>
    <row r="430" spans="1:6" s="199" customFormat="1" ht="20.100000000000001" customHeight="1">
      <c r="A430" s="24">
        <v>392</v>
      </c>
      <c r="B430" s="206" t="s">
        <v>463</v>
      </c>
      <c r="C430" s="207">
        <v>27.802845089999998</v>
      </c>
      <c r="D430" s="208" t="e">
        <f>C430-#REF!</f>
        <v>#REF!</v>
      </c>
      <c r="F430" s="212"/>
    </row>
    <row r="431" spans="1:6" s="199" customFormat="1" ht="20.100000000000001" customHeight="1">
      <c r="A431" s="24">
        <v>393</v>
      </c>
      <c r="B431" s="206" t="s">
        <v>464</v>
      </c>
      <c r="C431" s="207">
        <v>9.6638733275000011</v>
      </c>
      <c r="D431" s="208" t="e">
        <f>C431-#REF!</f>
        <v>#REF!</v>
      </c>
      <c r="F431" s="212"/>
    </row>
    <row r="432" spans="1:6" s="199" customFormat="1" ht="20.100000000000001" customHeight="1">
      <c r="A432" s="24">
        <v>394</v>
      </c>
      <c r="B432" s="206" t="s">
        <v>465</v>
      </c>
      <c r="C432" s="207">
        <v>7.9447106874999998</v>
      </c>
      <c r="D432" s="208" t="e">
        <f>C432-#REF!</f>
        <v>#REF!</v>
      </c>
      <c r="F432" s="212"/>
    </row>
    <row r="433" spans="1:6" s="199" customFormat="1" ht="20.100000000000001" customHeight="1">
      <c r="A433" s="24">
        <v>395</v>
      </c>
      <c r="B433" s="206" t="s">
        <v>466</v>
      </c>
      <c r="C433" s="207">
        <v>7.1350654999999996</v>
      </c>
      <c r="D433" s="208" t="e">
        <f>C433-#REF!</f>
        <v>#REF!</v>
      </c>
      <c r="F433" s="212"/>
    </row>
    <row r="434" spans="1:6" s="199" customFormat="1" ht="20.100000000000001" customHeight="1">
      <c r="A434" s="24">
        <v>396</v>
      </c>
      <c r="B434" s="206" t="s">
        <v>467</v>
      </c>
      <c r="C434" s="207">
        <v>6.9149133224999995</v>
      </c>
      <c r="D434" s="208" t="e">
        <f>C434-#REF!</f>
        <v>#REF!</v>
      </c>
      <c r="F434" s="212"/>
    </row>
    <row r="435" spans="1:6" s="199" customFormat="1" ht="20.100000000000001" customHeight="1">
      <c r="A435" s="24">
        <v>397</v>
      </c>
      <c r="B435" s="206" t="s">
        <v>468</v>
      </c>
      <c r="C435" s="207">
        <v>3.7448985000000001</v>
      </c>
      <c r="D435" s="208" t="e">
        <f>C435-#REF!</f>
        <v>#REF!</v>
      </c>
      <c r="F435" s="212"/>
    </row>
    <row r="436" spans="1:6" s="199" customFormat="1" ht="20.100000000000001" customHeight="1">
      <c r="A436" s="24">
        <v>398</v>
      </c>
      <c r="B436" s="206" t="s">
        <v>469</v>
      </c>
      <c r="C436" s="207">
        <v>3.8723734600000004</v>
      </c>
      <c r="D436" s="208" t="e">
        <f>C436-#REF!</f>
        <v>#REF!</v>
      </c>
      <c r="F436" s="212"/>
    </row>
    <row r="437" spans="1:6" s="199" customFormat="1" ht="20.100000000000001" customHeight="1">
      <c r="A437" s="24">
        <v>399</v>
      </c>
      <c r="B437" s="206" t="s">
        <v>470</v>
      </c>
      <c r="C437" s="207">
        <v>2.5758077775000001</v>
      </c>
      <c r="D437" s="208" t="e">
        <f>C437-#REF!</f>
        <v>#REF!</v>
      </c>
      <c r="F437" s="212"/>
    </row>
    <row r="438" spans="1:6" s="199" customFormat="1" ht="20.100000000000001" customHeight="1">
      <c r="A438" s="24">
        <v>400</v>
      </c>
      <c r="B438" s="206" t="s">
        <v>471</v>
      </c>
      <c r="C438" s="207">
        <v>1.8646734400000002</v>
      </c>
      <c r="D438" s="208" t="e">
        <f>C438-#REF!</f>
        <v>#REF!</v>
      </c>
      <c r="F438" s="212"/>
    </row>
    <row r="439" spans="1:6" s="199" customFormat="1" ht="20.100000000000001" customHeight="1">
      <c r="A439" s="24">
        <v>401</v>
      </c>
      <c r="B439" s="206" t="s">
        <v>472</v>
      </c>
      <c r="C439" s="207">
        <v>1.4887753125000001</v>
      </c>
      <c r="D439" s="208" t="e">
        <f>C439-#REF!</f>
        <v>#REF!</v>
      </c>
      <c r="F439" s="212"/>
    </row>
    <row r="440" spans="1:6" s="199" customFormat="1" ht="20.100000000000001" customHeight="1">
      <c r="A440" s="24">
        <v>402</v>
      </c>
      <c r="B440" s="206" t="s">
        <v>473</v>
      </c>
      <c r="C440" s="207">
        <v>1.0313736250000001</v>
      </c>
      <c r="D440" s="208" t="e">
        <f>C440-#REF!</f>
        <v>#REF!</v>
      </c>
      <c r="F440" s="212"/>
    </row>
    <row r="441" spans="1:6" s="199" customFormat="1" ht="20.100000000000001" customHeight="1">
      <c r="A441" s="24">
        <v>403</v>
      </c>
      <c r="B441" s="206" t="s">
        <v>474</v>
      </c>
      <c r="C441" s="207">
        <v>0.9023352375</v>
      </c>
      <c r="D441" s="208" t="e">
        <f>C441-#REF!</f>
        <v>#REF!</v>
      </c>
      <c r="F441" s="212"/>
    </row>
    <row r="442" spans="1:6" s="199" customFormat="1" ht="20.100000000000001" customHeight="1">
      <c r="A442" s="24">
        <v>404</v>
      </c>
      <c r="B442" s="215" t="s">
        <v>475</v>
      </c>
      <c r="C442" s="207">
        <v>5.7844581724999991</v>
      </c>
      <c r="D442" s="208" t="e">
        <f>C442-#REF!</f>
        <v>#REF!</v>
      </c>
      <c r="F442" s="212"/>
    </row>
    <row r="443" spans="1:6" s="198" customFormat="1" ht="20.100000000000001" customHeight="1">
      <c r="A443" s="204"/>
      <c r="B443" s="235" t="s">
        <v>2891</v>
      </c>
      <c r="C443" s="233">
        <f>SUM(C444:C452)</f>
        <v>54.733952415000012</v>
      </c>
      <c r="D443" s="234"/>
      <c r="F443" s="210"/>
    </row>
    <row r="444" spans="1:6" s="199" customFormat="1" ht="20.100000000000001" customHeight="1">
      <c r="A444" s="24">
        <v>405</v>
      </c>
      <c r="B444" s="206" t="s">
        <v>476</v>
      </c>
      <c r="C444" s="207">
        <v>10.688268570000007</v>
      </c>
      <c r="D444" s="208" t="e">
        <f>C444-#REF!</f>
        <v>#REF!</v>
      </c>
      <c r="F444" s="212"/>
    </row>
    <row r="445" spans="1:6" s="199" customFormat="1" ht="20.100000000000001" customHeight="1">
      <c r="A445" s="24">
        <v>406</v>
      </c>
      <c r="B445" s="206" t="s">
        <v>479</v>
      </c>
      <c r="C445" s="207">
        <v>2.3724448124999999</v>
      </c>
      <c r="D445" s="208" t="e">
        <f>C445-#REF!</f>
        <v>#REF!</v>
      </c>
      <c r="F445" s="212"/>
    </row>
    <row r="446" spans="1:6" s="199" customFormat="1" ht="20.100000000000001" customHeight="1">
      <c r="A446" s="24">
        <v>407</v>
      </c>
      <c r="B446" s="206" t="s">
        <v>480</v>
      </c>
      <c r="C446" s="207">
        <v>29.086342000000002</v>
      </c>
      <c r="D446" s="208" t="e">
        <f>C446-#REF!</f>
        <v>#REF!</v>
      </c>
      <c r="F446" s="212"/>
    </row>
    <row r="447" spans="1:6" s="199" customFormat="1" ht="20.100000000000001" customHeight="1">
      <c r="A447" s="24">
        <v>408</v>
      </c>
      <c r="B447" s="206" t="s">
        <v>481</v>
      </c>
      <c r="C447" s="207">
        <v>2.7281288200000002</v>
      </c>
      <c r="D447" s="208" t="e">
        <f>C447-#REF!</f>
        <v>#REF!</v>
      </c>
      <c r="F447" s="212"/>
    </row>
    <row r="448" spans="1:6" s="199" customFormat="1" ht="20.100000000000001" customHeight="1">
      <c r="A448" s="24">
        <v>409</v>
      </c>
      <c r="B448" s="206" t="s">
        <v>482</v>
      </c>
      <c r="C448" s="207">
        <v>1.5900544375000001</v>
      </c>
      <c r="D448" s="208" t="e">
        <f>C448-#REF!</f>
        <v>#REF!</v>
      </c>
      <c r="F448" s="212"/>
    </row>
    <row r="449" spans="1:6" s="199" customFormat="1" ht="20.100000000000001" customHeight="1">
      <c r="A449" s="24">
        <v>410</v>
      </c>
      <c r="B449" s="206" t="s">
        <v>483</v>
      </c>
      <c r="C449" s="207">
        <v>1.5606624999999998</v>
      </c>
      <c r="D449" s="208" t="e">
        <f>C449-#REF!</f>
        <v>#REF!</v>
      </c>
      <c r="F449" s="212"/>
    </row>
    <row r="450" spans="1:6" s="199" customFormat="1" ht="20.100000000000001" customHeight="1">
      <c r="A450" s="24">
        <v>411</v>
      </c>
      <c r="B450" s="213" t="s">
        <v>484</v>
      </c>
      <c r="C450" s="207">
        <v>1.934839625</v>
      </c>
      <c r="D450" s="208" t="e">
        <f>C450-#REF!</f>
        <v>#REF!</v>
      </c>
      <c r="F450" s="212"/>
    </row>
    <row r="451" spans="1:6" s="199" customFormat="1" ht="20.100000000000001" customHeight="1">
      <c r="A451" s="24">
        <v>412</v>
      </c>
      <c r="B451" s="206" t="s">
        <v>486</v>
      </c>
      <c r="C451" s="207">
        <v>0.72356243750000004</v>
      </c>
      <c r="D451" s="208" t="e">
        <f>C451-#REF!</f>
        <v>#REF!</v>
      </c>
      <c r="F451" s="212"/>
    </row>
    <row r="452" spans="1:6" s="199" customFormat="1" ht="20.100000000000001" customHeight="1">
      <c r="A452" s="24">
        <v>413</v>
      </c>
      <c r="B452" s="206" t="s">
        <v>487</v>
      </c>
      <c r="C452" s="207">
        <v>4.0496492125000003</v>
      </c>
      <c r="D452" s="208" t="e">
        <f>C452-#REF!</f>
        <v>#REF!</v>
      </c>
      <c r="F452" s="212"/>
    </row>
    <row r="453" spans="1:6" s="198" customFormat="1" ht="20.100000000000001" customHeight="1">
      <c r="A453" s="204"/>
      <c r="B453" s="232" t="s">
        <v>2892</v>
      </c>
      <c r="C453" s="233">
        <f>SUM(C454:C467)</f>
        <v>491.69112082999982</v>
      </c>
      <c r="D453" s="234"/>
      <c r="F453" s="210"/>
    </row>
    <row r="454" spans="1:6" s="199" customFormat="1" ht="20.100000000000001" customHeight="1">
      <c r="A454" s="24">
        <v>414</v>
      </c>
      <c r="B454" s="206" t="s">
        <v>488</v>
      </c>
      <c r="C454" s="207">
        <v>4.8138200400000004</v>
      </c>
      <c r="D454" s="208" t="e">
        <f>C454-#REF!</f>
        <v>#REF!</v>
      </c>
      <c r="F454" s="212"/>
    </row>
    <row r="455" spans="1:6" s="199" customFormat="1" ht="20.100000000000001" customHeight="1">
      <c r="A455" s="24">
        <v>415</v>
      </c>
      <c r="B455" s="206" t="s">
        <v>490</v>
      </c>
      <c r="C455" s="207">
        <v>15.172356039999999</v>
      </c>
      <c r="D455" s="208" t="e">
        <f>C455-#REF!</f>
        <v>#REF!</v>
      </c>
      <c r="F455" s="212"/>
    </row>
    <row r="456" spans="1:6" s="199" customFormat="1" ht="20.100000000000001" customHeight="1">
      <c r="A456" s="24">
        <v>416</v>
      </c>
      <c r="B456" s="206" t="s">
        <v>491</v>
      </c>
      <c r="C456" s="207">
        <v>8.1796405199999995</v>
      </c>
      <c r="D456" s="208" t="e">
        <f>C456-#REF!</f>
        <v>#REF!</v>
      </c>
      <c r="F456" s="212"/>
    </row>
    <row r="457" spans="1:6" s="199" customFormat="1" ht="20.100000000000001" customHeight="1">
      <c r="A457" s="24">
        <v>417</v>
      </c>
      <c r="B457" s="206" t="s">
        <v>492</v>
      </c>
      <c r="C457" s="207">
        <v>5.8112667225000001</v>
      </c>
      <c r="D457" s="208" t="e">
        <f>C457-#REF!</f>
        <v>#REF!</v>
      </c>
      <c r="F457" s="212"/>
    </row>
    <row r="458" spans="1:6" s="199" customFormat="1" ht="20.100000000000001" customHeight="1">
      <c r="A458" s="24">
        <v>418</v>
      </c>
      <c r="B458" s="206" t="s">
        <v>493</v>
      </c>
      <c r="C458" s="207">
        <v>86.505340187499996</v>
      </c>
      <c r="D458" s="208" t="e">
        <f>C458-#REF!</f>
        <v>#REF!</v>
      </c>
      <c r="F458" s="212"/>
    </row>
    <row r="459" spans="1:6" s="199" customFormat="1" ht="20.100000000000001" customHeight="1">
      <c r="A459" s="24">
        <v>419</v>
      </c>
      <c r="B459" s="206" t="s">
        <v>494</v>
      </c>
      <c r="C459" s="207">
        <v>47.181220687499945</v>
      </c>
      <c r="D459" s="208" t="e">
        <f>C459-#REF!</f>
        <v>#REF!</v>
      </c>
      <c r="E459" s="211" t="s">
        <v>495</v>
      </c>
      <c r="F459" s="212"/>
    </row>
    <row r="460" spans="1:6" s="199" customFormat="1" ht="20.100000000000001" customHeight="1">
      <c r="A460" s="24">
        <v>420</v>
      </c>
      <c r="B460" s="206" t="s">
        <v>496</v>
      </c>
      <c r="C460" s="207">
        <v>3.7773897749999992</v>
      </c>
      <c r="D460" s="208" t="e">
        <f>C460-#REF!</f>
        <v>#REF!</v>
      </c>
      <c r="F460" s="212"/>
    </row>
    <row r="461" spans="1:6" s="199" customFormat="1" ht="20.100000000000001" customHeight="1">
      <c r="A461" s="24">
        <v>421</v>
      </c>
      <c r="B461" s="206" t="s">
        <v>497</v>
      </c>
      <c r="C461" s="207">
        <v>3.5038488375000005</v>
      </c>
      <c r="D461" s="208" t="e">
        <f>C461-#REF!</f>
        <v>#REF!</v>
      </c>
      <c r="F461" s="212"/>
    </row>
    <row r="462" spans="1:6" s="199" customFormat="1" ht="20.100000000000001" customHeight="1">
      <c r="A462" s="24">
        <v>422</v>
      </c>
      <c r="B462" s="206" t="s">
        <v>498</v>
      </c>
      <c r="C462" s="207">
        <v>88.644845000000004</v>
      </c>
      <c r="D462" s="208" t="e">
        <f>C462-#REF!</f>
        <v>#REF!</v>
      </c>
      <c r="F462" s="212"/>
    </row>
    <row r="463" spans="1:6" s="199" customFormat="1" ht="20.100000000000001" customHeight="1">
      <c r="A463" s="24">
        <v>423</v>
      </c>
      <c r="B463" s="206" t="s">
        <v>499</v>
      </c>
      <c r="C463" s="207">
        <v>59.506287149999991</v>
      </c>
      <c r="D463" s="208" t="e">
        <f>C463-#REF!</f>
        <v>#REF!</v>
      </c>
      <c r="F463" s="212"/>
    </row>
    <row r="464" spans="1:6" s="199" customFormat="1" ht="20.100000000000001" customHeight="1">
      <c r="A464" s="24">
        <v>424</v>
      </c>
      <c r="B464" s="206" t="s">
        <v>500</v>
      </c>
      <c r="C464" s="207">
        <v>101.90941268749999</v>
      </c>
      <c r="D464" s="208" t="e">
        <f>C464-#REF!</f>
        <v>#REF!</v>
      </c>
      <c r="F464" s="212"/>
    </row>
    <row r="465" spans="1:6" s="199" customFormat="1" ht="20.100000000000001" customHeight="1">
      <c r="A465" s="24">
        <v>425</v>
      </c>
      <c r="B465" s="206" t="s">
        <v>501</v>
      </c>
      <c r="C465" s="207">
        <v>47.053346062500005</v>
      </c>
      <c r="D465" s="208" t="e">
        <f>C465-#REF!</f>
        <v>#REF!</v>
      </c>
      <c r="F465" s="212"/>
    </row>
    <row r="466" spans="1:6" s="199" customFormat="1" ht="20.100000000000001" customHeight="1">
      <c r="A466" s="24">
        <v>426</v>
      </c>
      <c r="B466" s="206" t="s">
        <v>502</v>
      </c>
      <c r="C466" s="207">
        <v>15.269910687500001</v>
      </c>
      <c r="D466" s="208" t="e">
        <f>C466-#REF!</f>
        <v>#REF!</v>
      </c>
      <c r="F466" s="212"/>
    </row>
    <row r="467" spans="1:6" s="199" customFormat="1" ht="20.100000000000001" customHeight="1">
      <c r="A467" s="24">
        <v>427</v>
      </c>
      <c r="B467" s="206" t="s">
        <v>503</v>
      </c>
      <c r="C467" s="207">
        <v>4.3624364325</v>
      </c>
      <c r="D467" s="208" t="e">
        <f>C467-#REF!</f>
        <v>#REF!</v>
      </c>
      <c r="F467" s="212"/>
    </row>
    <row r="468" spans="1:6" s="198" customFormat="1" ht="20.100000000000001" customHeight="1">
      <c r="A468" s="204"/>
      <c r="B468" s="232" t="s">
        <v>2893</v>
      </c>
      <c r="C468" s="233">
        <f>SUM(C469:C481)</f>
        <v>239.00836835250001</v>
      </c>
      <c r="D468" s="234"/>
      <c r="F468" s="210"/>
    </row>
    <row r="469" spans="1:6" s="199" customFormat="1" ht="20.100000000000001" customHeight="1">
      <c r="A469" s="24">
        <v>428</v>
      </c>
      <c r="B469" s="206" t="s">
        <v>504</v>
      </c>
      <c r="C469" s="207">
        <v>50.800658769999998</v>
      </c>
      <c r="D469" s="208" t="e">
        <f>C469-#REF!</f>
        <v>#REF!</v>
      </c>
      <c r="F469" s="212"/>
    </row>
    <row r="470" spans="1:6" s="199" customFormat="1" ht="20.100000000000001" customHeight="1">
      <c r="A470" s="24">
        <v>429</v>
      </c>
      <c r="B470" s="206" t="s">
        <v>506</v>
      </c>
      <c r="C470" s="207">
        <v>34.835470800000003</v>
      </c>
      <c r="D470" s="208" t="e">
        <f>C470-#REF!</f>
        <v>#REF!</v>
      </c>
      <c r="F470" s="212"/>
    </row>
    <row r="471" spans="1:6" s="199" customFormat="1" ht="20.100000000000001" customHeight="1">
      <c r="A471" s="24">
        <v>430</v>
      </c>
      <c r="B471" s="206" t="s">
        <v>507</v>
      </c>
      <c r="C471" s="207">
        <v>34.763903877499999</v>
      </c>
      <c r="D471" s="208" t="e">
        <f>C471-#REF!</f>
        <v>#REF!</v>
      </c>
      <c r="F471" s="212"/>
    </row>
    <row r="472" spans="1:6" s="199" customFormat="1" ht="20.100000000000001" customHeight="1">
      <c r="A472" s="24">
        <v>431</v>
      </c>
      <c r="B472" s="206" t="s">
        <v>508</v>
      </c>
      <c r="C472" s="207">
        <v>28.134545199999998</v>
      </c>
      <c r="D472" s="208" t="e">
        <f>C472-#REF!</f>
        <v>#REF!</v>
      </c>
      <c r="F472" s="212"/>
    </row>
    <row r="473" spans="1:6" s="199" customFormat="1" ht="20.100000000000001" customHeight="1">
      <c r="A473" s="24">
        <v>432</v>
      </c>
      <c r="B473" s="206" t="s">
        <v>509</v>
      </c>
      <c r="C473" s="207">
        <v>18.943624570000001</v>
      </c>
      <c r="D473" s="208" t="e">
        <f>C473-#REF!</f>
        <v>#REF!</v>
      </c>
      <c r="F473" s="212"/>
    </row>
    <row r="474" spans="1:6" s="199" customFormat="1" ht="20.100000000000001" customHeight="1">
      <c r="A474" s="24">
        <v>433</v>
      </c>
      <c r="B474" s="206" t="s">
        <v>510</v>
      </c>
      <c r="C474" s="207">
        <v>15.5530930625</v>
      </c>
      <c r="D474" s="208" t="e">
        <f>C474-#REF!</f>
        <v>#REF!</v>
      </c>
      <c r="F474" s="212"/>
    </row>
    <row r="475" spans="1:6" s="199" customFormat="1" ht="20.100000000000001" customHeight="1">
      <c r="A475" s="24">
        <v>434</v>
      </c>
      <c r="B475" s="206" t="s">
        <v>511</v>
      </c>
      <c r="C475" s="207">
        <v>9.0461237975</v>
      </c>
      <c r="D475" s="208" t="e">
        <f>C475-#REF!</f>
        <v>#REF!</v>
      </c>
      <c r="F475" s="212"/>
    </row>
    <row r="476" spans="1:6" s="199" customFormat="1" ht="20.100000000000001" customHeight="1">
      <c r="A476" s="24">
        <v>435</v>
      </c>
      <c r="B476" s="206" t="s">
        <v>512</v>
      </c>
      <c r="C476" s="207">
        <v>11.388831357500001</v>
      </c>
      <c r="D476" s="208" t="e">
        <f>C476-#REF!</f>
        <v>#REF!</v>
      </c>
      <c r="F476" s="212"/>
    </row>
    <row r="477" spans="1:6" s="199" customFormat="1" ht="20.100000000000001" customHeight="1">
      <c r="A477" s="24">
        <v>436</v>
      </c>
      <c r="B477" s="206" t="s">
        <v>513</v>
      </c>
      <c r="C477" s="207">
        <v>12.218262969999996</v>
      </c>
      <c r="D477" s="208" t="e">
        <f>C477-#REF!</f>
        <v>#REF!</v>
      </c>
      <c r="F477" s="212"/>
    </row>
    <row r="478" spans="1:6" s="199" customFormat="1" ht="20.100000000000001" customHeight="1">
      <c r="A478" s="24">
        <v>437</v>
      </c>
      <c r="B478" s="206" t="s">
        <v>514</v>
      </c>
      <c r="C478" s="207">
        <v>6.6164273450000017</v>
      </c>
      <c r="D478" s="208" t="e">
        <f>C478-#REF!</f>
        <v>#REF!</v>
      </c>
      <c r="F478" s="212"/>
    </row>
    <row r="479" spans="1:6" s="199" customFormat="1" ht="20.100000000000001" customHeight="1">
      <c r="A479" s="24">
        <v>438</v>
      </c>
      <c r="B479" s="206" t="s">
        <v>515</v>
      </c>
      <c r="C479" s="207">
        <v>6.1375804149999986</v>
      </c>
      <c r="D479" s="208" t="e">
        <f>C479-#REF!</f>
        <v>#REF!</v>
      </c>
      <c r="F479" s="212"/>
    </row>
    <row r="480" spans="1:6" s="199" customFormat="1" ht="20.100000000000001" customHeight="1">
      <c r="A480" s="24">
        <v>439</v>
      </c>
      <c r="B480" s="206" t="s">
        <v>516</v>
      </c>
      <c r="C480" s="207">
        <v>5.6572400650000008</v>
      </c>
      <c r="D480" s="208" t="e">
        <f>C480-#REF!</f>
        <v>#REF!</v>
      </c>
      <c r="F480" s="212"/>
    </row>
    <row r="481" spans="1:6" s="199" customFormat="1" ht="20.100000000000001" customHeight="1">
      <c r="A481" s="24">
        <v>440</v>
      </c>
      <c r="B481" s="206" t="s">
        <v>517</v>
      </c>
      <c r="C481" s="207">
        <v>4.9126061224999997</v>
      </c>
      <c r="D481" s="208" t="e">
        <f>C481-#REF!</f>
        <v>#REF!</v>
      </c>
      <c r="F481" s="212"/>
    </row>
    <row r="482" spans="1:6" s="198" customFormat="1" ht="20.100000000000001" customHeight="1">
      <c r="A482" s="204"/>
      <c r="B482" s="232" t="s">
        <v>2894</v>
      </c>
      <c r="C482" s="233">
        <f>SUM(C483:C484)</f>
        <v>14.833616375</v>
      </c>
      <c r="D482" s="234"/>
      <c r="F482" s="210"/>
    </row>
    <row r="483" spans="1:6" s="199" customFormat="1" ht="20.100000000000001" customHeight="1">
      <c r="A483" s="24">
        <v>441</v>
      </c>
      <c r="B483" s="206" t="s">
        <v>518</v>
      </c>
      <c r="C483" s="207">
        <v>10.624744874999999</v>
      </c>
      <c r="D483" s="208" t="e">
        <f>C483-#REF!</f>
        <v>#REF!</v>
      </c>
      <c r="F483" s="212"/>
    </row>
    <row r="484" spans="1:6" s="199" customFormat="1" ht="20.100000000000001" customHeight="1">
      <c r="A484" s="24">
        <v>442</v>
      </c>
      <c r="B484" s="206" t="s">
        <v>520</v>
      </c>
      <c r="C484" s="207">
        <v>4.2088715000000008</v>
      </c>
      <c r="D484" s="208" t="e">
        <f>C484-#REF!</f>
        <v>#REF!</v>
      </c>
      <c r="F484" s="212"/>
    </row>
    <row r="485" spans="1:6" s="198" customFormat="1" ht="20.100000000000001" customHeight="1">
      <c r="A485" s="204"/>
      <c r="B485" s="232" t="s">
        <v>2895</v>
      </c>
      <c r="C485" s="233">
        <f>SUM(C486:C502)</f>
        <v>375.52669641000006</v>
      </c>
      <c r="D485" s="234"/>
      <c r="F485" s="210"/>
    </row>
    <row r="486" spans="1:6" s="199" customFormat="1" ht="20.100000000000001" customHeight="1">
      <c r="A486" s="24">
        <v>443</v>
      </c>
      <c r="B486" s="206" t="s">
        <v>521</v>
      </c>
      <c r="C486" s="207">
        <v>25.703123127499993</v>
      </c>
      <c r="D486" s="208" t="e">
        <f>C486-#REF!</f>
        <v>#REF!</v>
      </c>
      <c r="F486" s="212"/>
    </row>
    <row r="487" spans="1:6" s="199" customFormat="1" ht="20.100000000000001" customHeight="1">
      <c r="A487" s="24">
        <v>444</v>
      </c>
      <c r="B487" s="206" t="s">
        <v>523</v>
      </c>
      <c r="C487" s="207">
        <v>178.91514612499995</v>
      </c>
      <c r="D487" s="208" t="e">
        <f>C487-#REF!</f>
        <v>#REF!</v>
      </c>
      <c r="F487" s="212"/>
    </row>
    <row r="488" spans="1:6" s="199" customFormat="1" ht="20.100000000000001" customHeight="1">
      <c r="A488" s="24">
        <v>445</v>
      </c>
      <c r="B488" s="206" t="s">
        <v>524</v>
      </c>
      <c r="C488" s="207">
        <v>8.1332912425000092</v>
      </c>
      <c r="D488" s="208" t="e">
        <f>C488-#REF!</f>
        <v>#REF!</v>
      </c>
      <c r="F488" s="212"/>
    </row>
    <row r="489" spans="1:6" s="199" customFormat="1" ht="20.100000000000001" customHeight="1">
      <c r="A489" s="24">
        <v>446</v>
      </c>
      <c r="B489" s="206" t="s">
        <v>525</v>
      </c>
      <c r="C489" s="207">
        <v>15.749550232499999</v>
      </c>
      <c r="D489" s="208" t="e">
        <f>C489-#REF!</f>
        <v>#REF!</v>
      </c>
      <c r="F489" s="212"/>
    </row>
    <row r="490" spans="1:6" s="199" customFormat="1" ht="20.100000000000001" customHeight="1">
      <c r="A490" s="24">
        <v>447</v>
      </c>
      <c r="B490" s="206" t="s">
        <v>526</v>
      </c>
      <c r="C490" s="207">
        <v>8.0853093999999999</v>
      </c>
      <c r="D490" s="208" t="e">
        <f>C490-#REF!</f>
        <v>#REF!</v>
      </c>
      <c r="F490" s="212"/>
    </row>
    <row r="491" spans="1:6" s="199" customFormat="1" ht="20.100000000000001" customHeight="1">
      <c r="A491" s="24">
        <v>448</v>
      </c>
      <c r="B491" s="206" t="s">
        <v>528</v>
      </c>
      <c r="C491" s="207">
        <v>4.5446142824999995</v>
      </c>
      <c r="D491" s="208" t="e">
        <f>C491-#REF!</f>
        <v>#REF!</v>
      </c>
      <c r="F491" s="212"/>
    </row>
    <row r="492" spans="1:6" s="199" customFormat="1" ht="20.100000000000001" customHeight="1">
      <c r="A492" s="24">
        <v>449</v>
      </c>
      <c r="B492" s="206" t="s">
        <v>529</v>
      </c>
      <c r="C492" s="207">
        <v>3.8099826550000007</v>
      </c>
      <c r="D492" s="208" t="e">
        <f>C492-#REF!</f>
        <v>#REF!</v>
      </c>
      <c r="F492" s="212"/>
    </row>
    <row r="493" spans="1:6" s="199" customFormat="1" ht="20.100000000000001" customHeight="1">
      <c r="A493" s="24">
        <v>450</v>
      </c>
      <c r="B493" s="206" t="s">
        <v>530</v>
      </c>
      <c r="C493" s="207">
        <v>6.2244209249999995</v>
      </c>
      <c r="D493" s="208" t="e">
        <f>C493-#REF!</f>
        <v>#REF!</v>
      </c>
      <c r="F493" s="212"/>
    </row>
    <row r="494" spans="1:6" s="199" customFormat="1" ht="20.100000000000001" customHeight="1">
      <c r="A494" s="24">
        <v>451</v>
      </c>
      <c r="B494" s="206" t="s">
        <v>531</v>
      </c>
      <c r="C494" s="207">
        <v>5.2489857499999992</v>
      </c>
      <c r="D494" s="208" t="e">
        <f>C494-#REF!</f>
        <v>#REF!</v>
      </c>
      <c r="F494" s="212"/>
    </row>
    <row r="495" spans="1:6" s="199" customFormat="1" ht="20.100000000000001" customHeight="1">
      <c r="A495" s="24">
        <v>452</v>
      </c>
      <c r="B495" s="206" t="s">
        <v>532</v>
      </c>
      <c r="C495" s="207">
        <v>1.0855510374999999</v>
      </c>
      <c r="D495" s="208" t="e">
        <f>C495-#REF!</f>
        <v>#REF!</v>
      </c>
      <c r="F495" s="212"/>
    </row>
    <row r="496" spans="1:6" s="199" customFormat="1" ht="20.100000000000001" customHeight="1">
      <c r="A496" s="24">
        <v>453</v>
      </c>
      <c r="B496" s="206" t="s">
        <v>533</v>
      </c>
      <c r="C496" s="207">
        <v>3.8078664699999996</v>
      </c>
      <c r="D496" s="208" t="e">
        <f>C496-#REF!</f>
        <v>#REF!</v>
      </c>
      <c r="F496" s="212"/>
    </row>
    <row r="497" spans="1:6" s="199" customFormat="1" ht="20.100000000000001" customHeight="1">
      <c r="A497" s="24">
        <v>454</v>
      </c>
      <c r="B497" s="206" t="s">
        <v>534</v>
      </c>
      <c r="C497" s="207">
        <v>35.116708000000003</v>
      </c>
      <c r="D497" s="208" t="e">
        <f>C497-#REF!</f>
        <v>#REF!</v>
      </c>
      <c r="F497" s="212"/>
    </row>
    <row r="498" spans="1:6" s="199" customFormat="1" ht="20.100000000000001" customHeight="1">
      <c r="A498" s="24">
        <v>455</v>
      </c>
      <c r="B498" s="206" t="s">
        <v>535</v>
      </c>
      <c r="C498" s="207">
        <v>2.1957477350000021</v>
      </c>
      <c r="D498" s="208" t="e">
        <f>C498-#REF!</f>
        <v>#REF!</v>
      </c>
      <c r="F498" s="212"/>
    </row>
    <row r="499" spans="1:6" s="199" customFormat="1" ht="20.100000000000001" customHeight="1">
      <c r="A499" s="24">
        <v>456</v>
      </c>
      <c r="B499" s="206" t="s">
        <v>536</v>
      </c>
      <c r="C499" s="207">
        <v>5.5033110400000007</v>
      </c>
      <c r="D499" s="208" t="e">
        <f>C499-#REF!</f>
        <v>#REF!</v>
      </c>
      <c r="F499" s="212"/>
    </row>
    <row r="500" spans="1:6" s="199" customFormat="1" ht="20.100000000000001" customHeight="1">
      <c r="A500" s="24">
        <v>457</v>
      </c>
      <c r="B500" s="206" t="s">
        <v>537</v>
      </c>
      <c r="C500" s="207">
        <v>4.5734531050000005</v>
      </c>
      <c r="D500" s="208" t="e">
        <f>C500-#REF!</f>
        <v>#REF!</v>
      </c>
      <c r="F500" s="212"/>
    </row>
    <row r="501" spans="1:6" s="199" customFormat="1" ht="20.100000000000001" customHeight="1">
      <c r="A501" s="24">
        <v>458</v>
      </c>
      <c r="B501" s="213" t="s">
        <v>538</v>
      </c>
      <c r="C501" s="207">
        <v>58.509513184999996</v>
      </c>
      <c r="D501" s="208" t="e">
        <f>C501-#REF!</f>
        <v>#REF!</v>
      </c>
      <c r="F501" s="212"/>
    </row>
    <row r="502" spans="1:6" s="199" customFormat="1" ht="20.100000000000001" customHeight="1">
      <c r="A502" s="24">
        <v>459</v>
      </c>
      <c r="B502" s="213" t="s">
        <v>539</v>
      </c>
      <c r="C502" s="207">
        <v>8.3201220974999988</v>
      </c>
      <c r="D502" s="208" t="e">
        <f>C502-#REF!</f>
        <v>#REF!</v>
      </c>
      <c r="F502" s="212"/>
    </row>
    <row r="503" spans="1:6" s="198" customFormat="1" ht="20.100000000000001" customHeight="1">
      <c r="A503" s="204"/>
      <c r="B503" s="236" t="s">
        <v>2896</v>
      </c>
      <c r="C503" s="233">
        <f>C504+C558+C567+C588+C599+C608+C619+C624</f>
        <v>4946.8995816774996</v>
      </c>
      <c r="D503" s="234"/>
      <c r="F503" s="210"/>
    </row>
    <row r="504" spans="1:6" s="198" customFormat="1" ht="20.100000000000001" customHeight="1">
      <c r="A504" s="204"/>
      <c r="B504" s="236" t="s">
        <v>2864</v>
      </c>
      <c r="C504" s="233">
        <f>SUM(C505:C557)</f>
        <v>2547.662742677499</v>
      </c>
      <c r="D504" s="234"/>
      <c r="F504" s="210"/>
    </row>
    <row r="505" spans="1:6" s="199" customFormat="1" ht="20.100000000000001" customHeight="1">
      <c r="A505" s="24">
        <v>460</v>
      </c>
      <c r="B505" s="206" t="s">
        <v>540</v>
      </c>
      <c r="C505" s="207">
        <v>282.18</v>
      </c>
      <c r="D505" s="208" t="e">
        <f>C505-#REF!</f>
        <v>#REF!</v>
      </c>
      <c r="F505" s="212"/>
    </row>
    <row r="506" spans="1:6" s="199" customFormat="1" ht="20.100000000000001" customHeight="1">
      <c r="A506" s="24">
        <v>461</v>
      </c>
      <c r="B506" s="206" t="s">
        <v>543</v>
      </c>
      <c r="C506" s="207">
        <v>106.06404731000001</v>
      </c>
      <c r="D506" s="208" t="e">
        <f>C506-#REF!</f>
        <v>#REF!</v>
      </c>
      <c r="F506" s="212"/>
    </row>
    <row r="507" spans="1:6" s="199" customFormat="1" ht="20.100000000000001" customHeight="1">
      <c r="A507" s="24">
        <v>462</v>
      </c>
      <c r="B507" s="206" t="s">
        <v>544</v>
      </c>
      <c r="C507" s="207">
        <v>31.029914327500002</v>
      </c>
      <c r="D507" s="208" t="e">
        <f>C507-#REF!</f>
        <v>#REF!</v>
      </c>
      <c r="F507" s="212"/>
    </row>
    <row r="508" spans="1:6" s="199" customFormat="1" ht="20.100000000000001" customHeight="1">
      <c r="A508" s="24">
        <v>463</v>
      </c>
      <c r="B508" s="206" t="s">
        <v>545</v>
      </c>
      <c r="C508" s="207">
        <v>3.9807702224999995</v>
      </c>
      <c r="D508" s="208" t="e">
        <f>C508-#REF!</f>
        <v>#REF!</v>
      </c>
      <c r="F508" s="212"/>
    </row>
    <row r="509" spans="1:6" s="199" customFormat="1" ht="20.100000000000001" customHeight="1">
      <c r="A509" s="24">
        <v>464</v>
      </c>
      <c r="B509" s="206" t="s">
        <v>546</v>
      </c>
      <c r="C509" s="207">
        <v>39.86385405</v>
      </c>
      <c r="D509" s="208" t="e">
        <f>C509-#REF!</f>
        <v>#REF!</v>
      </c>
      <c r="F509" s="212"/>
    </row>
    <row r="510" spans="1:6" s="199" customFormat="1" ht="20.100000000000001" customHeight="1">
      <c r="A510" s="24">
        <v>465</v>
      </c>
      <c r="B510" s="206" t="s">
        <v>547</v>
      </c>
      <c r="C510" s="207">
        <v>63.529893345000012</v>
      </c>
      <c r="D510" s="208" t="e">
        <f>C510-#REF!</f>
        <v>#REF!</v>
      </c>
      <c r="F510" s="212"/>
    </row>
    <row r="511" spans="1:6" s="199" customFormat="1" ht="20.100000000000001" customHeight="1">
      <c r="A511" s="24">
        <v>466</v>
      </c>
      <c r="B511" s="206" t="s">
        <v>548</v>
      </c>
      <c r="C511" s="207">
        <v>5.6708608750000007</v>
      </c>
      <c r="D511" s="208" t="e">
        <f>C511-#REF!</f>
        <v>#REF!</v>
      </c>
      <c r="F511" s="212"/>
    </row>
    <row r="512" spans="1:6" s="199" customFormat="1" ht="20.100000000000001" customHeight="1">
      <c r="A512" s="24">
        <v>467</v>
      </c>
      <c r="B512" s="206" t="s">
        <v>549</v>
      </c>
      <c r="C512" s="207">
        <v>92.263268150000016</v>
      </c>
      <c r="D512" s="208" t="e">
        <f>C512-#REF!</f>
        <v>#REF!</v>
      </c>
      <c r="F512" s="212"/>
    </row>
    <row r="513" spans="1:6" s="199" customFormat="1" ht="20.100000000000001" customHeight="1">
      <c r="A513" s="24">
        <v>468</v>
      </c>
      <c r="B513" s="206" t="s">
        <v>550</v>
      </c>
      <c r="C513" s="207">
        <v>10.070006575000001</v>
      </c>
      <c r="D513" s="208" t="e">
        <f>C513-#REF!</f>
        <v>#REF!</v>
      </c>
      <c r="F513" s="212"/>
    </row>
    <row r="514" spans="1:6" s="199" customFormat="1" ht="20.100000000000001" customHeight="1">
      <c r="A514" s="24">
        <v>469</v>
      </c>
      <c r="B514" s="206" t="s">
        <v>551</v>
      </c>
      <c r="C514" s="207">
        <v>3.3585529275000012</v>
      </c>
      <c r="D514" s="208" t="e">
        <f>C514-#REF!</f>
        <v>#REF!</v>
      </c>
      <c r="F514" s="212"/>
    </row>
    <row r="515" spans="1:6" s="199" customFormat="1" ht="20.100000000000001" customHeight="1">
      <c r="A515" s="24">
        <v>470</v>
      </c>
      <c r="B515" s="206" t="s">
        <v>552</v>
      </c>
      <c r="C515" s="207">
        <v>34.6093500375</v>
      </c>
      <c r="D515" s="208" t="e">
        <f>C515-#REF!</f>
        <v>#REF!</v>
      </c>
      <c r="F515" s="212"/>
    </row>
    <row r="516" spans="1:6" s="199" customFormat="1" ht="20.100000000000001" customHeight="1">
      <c r="A516" s="24">
        <v>471</v>
      </c>
      <c r="B516" s="206" t="s">
        <v>553</v>
      </c>
      <c r="C516" s="207">
        <v>5.101106662500003</v>
      </c>
      <c r="D516" s="208" t="e">
        <f>C516-#REF!</f>
        <v>#REF!</v>
      </c>
      <c r="F516" s="212"/>
    </row>
    <row r="517" spans="1:6" s="199" customFormat="1" ht="20.100000000000001" customHeight="1">
      <c r="A517" s="24">
        <v>472</v>
      </c>
      <c r="B517" s="206" t="s">
        <v>554</v>
      </c>
      <c r="C517" s="207">
        <v>12.470316487500002</v>
      </c>
      <c r="D517" s="208" t="e">
        <f>C517-#REF!</f>
        <v>#REF!</v>
      </c>
      <c r="F517" s="212"/>
    </row>
    <row r="518" spans="1:6" s="199" customFormat="1" ht="20.100000000000001" customHeight="1">
      <c r="A518" s="24">
        <v>473</v>
      </c>
      <c r="B518" s="206" t="s">
        <v>555</v>
      </c>
      <c r="C518" s="207">
        <v>24.857244857500003</v>
      </c>
      <c r="D518" s="208" t="e">
        <f>C518-#REF!</f>
        <v>#REF!</v>
      </c>
      <c r="F518" s="212"/>
    </row>
    <row r="519" spans="1:6" s="199" customFormat="1" ht="20.100000000000001" customHeight="1">
      <c r="A519" s="24">
        <v>474</v>
      </c>
      <c r="B519" s="206" t="s">
        <v>556</v>
      </c>
      <c r="C519" s="207">
        <v>4.6083070625000007</v>
      </c>
      <c r="D519" s="208" t="e">
        <f>C519-#REF!</f>
        <v>#REF!</v>
      </c>
      <c r="F519" s="212"/>
    </row>
    <row r="520" spans="1:6" s="199" customFormat="1" ht="20.100000000000001" customHeight="1">
      <c r="A520" s="24">
        <v>475</v>
      </c>
      <c r="B520" s="206" t="s">
        <v>557</v>
      </c>
      <c r="C520" s="207">
        <v>3.9886495625000009</v>
      </c>
      <c r="D520" s="208" t="e">
        <f>C520-#REF!</f>
        <v>#REF!</v>
      </c>
      <c r="F520" s="212"/>
    </row>
    <row r="521" spans="1:6" s="199" customFormat="1" ht="20.100000000000001" customHeight="1">
      <c r="A521" s="24">
        <v>476</v>
      </c>
      <c r="B521" s="206" t="s">
        <v>558</v>
      </c>
      <c r="C521" s="207">
        <v>6.7012056600000003</v>
      </c>
      <c r="D521" s="208" t="e">
        <f>C521-#REF!</f>
        <v>#REF!</v>
      </c>
      <c r="F521" s="212"/>
    </row>
    <row r="522" spans="1:6" s="199" customFormat="1" ht="20.100000000000001" customHeight="1">
      <c r="A522" s="24">
        <v>477</v>
      </c>
      <c r="B522" s="206" t="s">
        <v>559</v>
      </c>
      <c r="C522" s="207">
        <v>0.9127159699999936</v>
      </c>
      <c r="D522" s="208" t="e">
        <f>C522-#REF!</f>
        <v>#REF!</v>
      </c>
      <c r="F522" s="212"/>
    </row>
    <row r="523" spans="1:6" s="199" customFormat="1" ht="20.100000000000001" customHeight="1">
      <c r="A523" s="24">
        <v>478</v>
      </c>
      <c r="B523" s="206" t="s">
        <v>560</v>
      </c>
      <c r="C523" s="207">
        <v>10.910552095</v>
      </c>
      <c r="D523" s="208" t="e">
        <f>C523-#REF!</f>
        <v>#REF!</v>
      </c>
      <c r="F523" s="212"/>
    </row>
    <row r="524" spans="1:6" s="199" customFormat="1" ht="20.100000000000001" customHeight="1">
      <c r="A524" s="24">
        <v>479</v>
      </c>
      <c r="B524" s="206" t="s">
        <v>561</v>
      </c>
      <c r="C524" s="207">
        <v>7.680363625</v>
      </c>
      <c r="D524" s="208" t="e">
        <f>C524-#REF!</f>
        <v>#REF!</v>
      </c>
      <c r="F524" s="212"/>
    </row>
    <row r="525" spans="1:6" s="199" customFormat="1" ht="20.100000000000001" customHeight="1">
      <c r="A525" s="24">
        <v>480</v>
      </c>
      <c r="B525" s="206" t="s">
        <v>562</v>
      </c>
      <c r="C525" s="207">
        <v>10.2824361875</v>
      </c>
      <c r="D525" s="208" t="e">
        <f>C525-#REF!</f>
        <v>#REF!</v>
      </c>
      <c r="F525" s="212"/>
    </row>
    <row r="526" spans="1:6" s="199" customFormat="1" ht="20.100000000000001" customHeight="1">
      <c r="A526" s="24">
        <v>481</v>
      </c>
      <c r="B526" s="206" t="s">
        <v>563</v>
      </c>
      <c r="C526" s="207">
        <v>9.6547252599999993</v>
      </c>
      <c r="D526" s="208" t="e">
        <f>C526-#REF!</f>
        <v>#REF!</v>
      </c>
      <c r="F526" s="212"/>
    </row>
    <row r="527" spans="1:6" s="199" customFormat="1" ht="20.100000000000001" customHeight="1">
      <c r="A527" s="24">
        <v>482</v>
      </c>
      <c r="B527" s="206" t="s">
        <v>564</v>
      </c>
      <c r="C527" s="207">
        <v>45.269185647500009</v>
      </c>
      <c r="D527" s="208" t="e">
        <f>C527-#REF!</f>
        <v>#REF!</v>
      </c>
      <c r="F527" s="212"/>
    </row>
    <row r="528" spans="1:6" s="199" customFormat="1" ht="20.100000000000001" customHeight="1">
      <c r="A528" s="24">
        <v>483</v>
      </c>
      <c r="B528" s="206" t="s">
        <v>565</v>
      </c>
      <c r="C528" s="207">
        <v>1.4225164849999996</v>
      </c>
      <c r="D528" s="208" t="e">
        <f>C528-#REF!</f>
        <v>#REF!</v>
      </c>
      <c r="F528" s="212"/>
    </row>
    <row r="529" spans="1:6" s="199" customFormat="1" ht="20.100000000000001" customHeight="1">
      <c r="A529" s="24">
        <v>484</v>
      </c>
      <c r="B529" s="206" t="s">
        <v>566</v>
      </c>
      <c r="C529" s="207">
        <v>1000</v>
      </c>
      <c r="D529" s="208" t="e">
        <f>C529-#REF!</f>
        <v>#REF!</v>
      </c>
      <c r="E529" s="211" t="s">
        <v>18</v>
      </c>
      <c r="F529" s="212"/>
    </row>
    <row r="530" spans="1:6" s="199" customFormat="1" ht="20.100000000000001" customHeight="1">
      <c r="A530" s="24">
        <v>485</v>
      </c>
      <c r="B530" s="206" t="s">
        <v>568</v>
      </c>
      <c r="C530" s="207">
        <v>413.71201940999993</v>
      </c>
      <c r="D530" s="208" t="e">
        <f>C530-#REF!</f>
        <v>#REF!</v>
      </c>
      <c r="F530" s="212"/>
    </row>
    <row r="531" spans="1:6" s="199" customFormat="1" ht="20.100000000000001" customHeight="1">
      <c r="A531" s="24">
        <v>486</v>
      </c>
      <c r="B531" s="206" t="s">
        <v>569</v>
      </c>
      <c r="C531" s="207">
        <v>3.9311557149999885</v>
      </c>
      <c r="D531" s="208" t="e">
        <f>C531-#REF!</f>
        <v>#REF!</v>
      </c>
      <c r="F531" s="212"/>
    </row>
    <row r="532" spans="1:6" s="199" customFormat="1" ht="20.100000000000001" customHeight="1">
      <c r="A532" s="24">
        <v>487</v>
      </c>
      <c r="B532" s="206" t="s">
        <v>570</v>
      </c>
      <c r="C532" s="207">
        <v>34.873996285000004</v>
      </c>
      <c r="D532" s="208" t="e">
        <f>C532-#REF!</f>
        <v>#REF!</v>
      </c>
      <c r="F532" s="212"/>
    </row>
    <row r="533" spans="1:6" s="199" customFormat="1" ht="20.100000000000001" customHeight="1">
      <c r="A533" s="24">
        <v>488</v>
      </c>
      <c r="B533" s="206" t="s">
        <v>571</v>
      </c>
      <c r="C533" s="207">
        <v>16.9259724275</v>
      </c>
      <c r="D533" s="208" t="e">
        <f>C533-#REF!</f>
        <v>#REF!</v>
      </c>
      <c r="F533" s="212"/>
    </row>
    <row r="534" spans="1:6" s="199" customFormat="1" ht="20.100000000000001" customHeight="1">
      <c r="A534" s="24">
        <v>489</v>
      </c>
      <c r="B534" s="206" t="s">
        <v>572</v>
      </c>
      <c r="C534" s="207">
        <v>21.785179530000001</v>
      </c>
      <c r="D534" s="208" t="e">
        <f>C534-#REF!</f>
        <v>#REF!</v>
      </c>
      <c r="F534" s="212"/>
    </row>
    <row r="535" spans="1:6" s="199" customFormat="1" ht="20.100000000000001" customHeight="1">
      <c r="A535" s="24">
        <v>490</v>
      </c>
      <c r="B535" s="206" t="s">
        <v>573</v>
      </c>
      <c r="C535" s="207">
        <v>34.872635282499999</v>
      </c>
      <c r="D535" s="208" t="e">
        <f>C535-#REF!</f>
        <v>#REF!</v>
      </c>
      <c r="F535" s="212"/>
    </row>
    <row r="536" spans="1:6" s="199" customFormat="1" ht="20.100000000000001" customHeight="1">
      <c r="A536" s="24">
        <v>491</v>
      </c>
      <c r="B536" s="206" t="s">
        <v>574</v>
      </c>
      <c r="C536" s="207">
        <v>28.172204587500005</v>
      </c>
      <c r="D536" s="208" t="e">
        <f>C536-#REF!</f>
        <v>#REF!</v>
      </c>
      <c r="F536" s="212"/>
    </row>
    <row r="537" spans="1:6" s="199" customFormat="1" ht="20.100000000000001" customHeight="1">
      <c r="A537" s="24">
        <v>492</v>
      </c>
      <c r="B537" s="206" t="s">
        <v>575</v>
      </c>
      <c r="C537" s="207">
        <v>11.849463352499997</v>
      </c>
      <c r="D537" s="208" t="e">
        <f>C537-#REF!</f>
        <v>#REF!</v>
      </c>
      <c r="F537" s="212"/>
    </row>
    <row r="538" spans="1:6" s="199" customFormat="1" ht="20.100000000000001" customHeight="1">
      <c r="A538" s="24">
        <v>493</v>
      </c>
      <c r="B538" s="206" t="s">
        <v>576</v>
      </c>
      <c r="C538" s="207">
        <v>3.2452350224999984</v>
      </c>
      <c r="D538" s="208" t="e">
        <f>C538-#REF!</f>
        <v>#REF!</v>
      </c>
      <c r="F538" s="212"/>
    </row>
    <row r="539" spans="1:6" s="199" customFormat="1" ht="20.100000000000001" customHeight="1">
      <c r="A539" s="24">
        <v>494</v>
      </c>
      <c r="B539" s="206" t="s">
        <v>577</v>
      </c>
      <c r="C539" s="207">
        <v>5.0964866250000007</v>
      </c>
      <c r="D539" s="208" t="e">
        <f>C539-#REF!</f>
        <v>#REF!</v>
      </c>
      <c r="F539" s="212"/>
    </row>
    <row r="540" spans="1:6" s="199" customFormat="1" ht="20.100000000000001" customHeight="1">
      <c r="A540" s="24">
        <v>495</v>
      </c>
      <c r="B540" s="206" t="s">
        <v>578</v>
      </c>
      <c r="C540" s="207">
        <v>3.8177272499999999</v>
      </c>
      <c r="D540" s="208" t="e">
        <f>C540-#REF!</f>
        <v>#REF!</v>
      </c>
      <c r="F540" s="212"/>
    </row>
    <row r="541" spans="1:6" s="199" customFormat="1" ht="20.100000000000001" customHeight="1">
      <c r="A541" s="24">
        <v>496</v>
      </c>
      <c r="B541" s="206" t="s">
        <v>579</v>
      </c>
      <c r="C541" s="207">
        <v>11.382104462499999</v>
      </c>
      <c r="D541" s="208" t="e">
        <f>C541-#REF!</f>
        <v>#REF!</v>
      </c>
      <c r="F541" s="212"/>
    </row>
    <row r="542" spans="1:6" s="199" customFormat="1" ht="20.100000000000001" customHeight="1">
      <c r="A542" s="24">
        <v>497</v>
      </c>
      <c r="B542" s="206" t="s">
        <v>580</v>
      </c>
      <c r="C542" s="207">
        <v>27.550797107500003</v>
      </c>
      <c r="D542" s="208" t="e">
        <f>C542-#REF!</f>
        <v>#REF!</v>
      </c>
      <c r="F542" s="212"/>
    </row>
    <row r="543" spans="1:6" s="199" customFormat="1" ht="20.100000000000001" customHeight="1">
      <c r="A543" s="24">
        <v>498</v>
      </c>
      <c r="B543" s="206" t="s">
        <v>581</v>
      </c>
      <c r="C543" s="207">
        <v>14.900698185</v>
      </c>
      <c r="D543" s="208" t="e">
        <f>C543-#REF!</f>
        <v>#REF!</v>
      </c>
      <c r="F543" s="212"/>
    </row>
    <row r="544" spans="1:6" s="199" customFormat="1" ht="20.100000000000001" customHeight="1">
      <c r="A544" s="24">
        <v>499</v>
      </c>
      <c r="B544" s="206" t="s">
        <v>582</v>
      </c>
      <c r="C544" s="207">
        <v>8.3815653599999997</v>
      </c>
      <c r="D544" s="208" t="e">
        <f>C544-#REF!</f>
        <v>#REF!</v>
      </c>
      <c r="F544" s="212"/>
    </row>
    <row r="545" spans="1:6" s="199" customFormat="1" ht="20.100000000000001" customHeight="1">
      <c r="A545" s="24">
        <v>500</v>
      </c>
      <c r="B545" s="206" t="s">
        <v>583</v>
      </c>
      <c r="C545" s="207">
        <v>11.594784100000002</v>
      </c>
      <c r="D545" s="208" t="e">
        <f>C545-#REF!</f>
        <v>#REF!</v>
      </c>
      <c r="F545" s="212"/>
    </row>
    <row r="546" spans="1:6" s="199" customFormat="1" ht="20.100000000000001" customHeight="1">
      <c r="A546" s="24">
        <v>501</v>
      </c>
      <c r="B546" s="206" t="s">
        <v>584</v>
      </c>
      <c r="C546" s="207">
        <v>11.2553844825</v>
      </c>
      <c r="D546" s="208" t="e">
        <f>C546-#REF!</f>
        <v>#REF!</v>
      </c>
      <c r="F546" s="212"/>
    </row>
    <row r="547" spans="1:6" s="199" customFormat="1" ht="20.100000000000001" customHeight="1">
      <c r="A547" s="24">
        <v>502</v>
      </c>
      <c r="B547" s="206" t="s">
        <v>585</v>
      </c>
      <c r="C547" s="207">
        <v>4.0528842174999991</v>
      </c>
      <c r="D547" s="208" t="e">
        <f>C547-#REF!</f>
        <v>#REF!</v>
      </c>
      <c r="F547" s="212"/>
    </row>
    <row r="548" spans="1:6" s="199" customFormat="1" ht="20.100000000000001" customHeight="1">
      <c r="A548" s="24">
        <v>503</v>
      </c>
      <c r="B548" s="206" t="s">
        <v>586</v>
      </c>
      <c r="C548" s="207">
        <v>3.6595308424999997</v>
      </c>
      <c r="D548" s="208" t="e">
        <f>C548-#REF!</f>
        <v>#REF!</v>
      </c>
      <c r="F548" s="212"/>
    </row>
    <row r="549" spans="1:6" s="199" customFormat="1" ht="20.100000000000001" customHeight="1">
      <c r="A549" s="24">
        <v>504</v>
      </c>
      <c r="B549" s="206" t="s">
        <v>587</v>
      </c>
      <c r="C549" s="207">
        <v>12.900749105000001</v>
      </c>
      <c r="D549" s="208" t="e">
        <f>C549-#REF!</f>
        <v>#REF!</v>
      </c>
      <c r="F549" s="212"/>
    </row>
    <row r="550" spans="1:6" s="199" customFormat="1" ht="20.100000000000001" customHeight="1">
      <c r="A550" s="24">
        <v>505</v>
      </c>
      <c r="B550" s="206" t="s">
        <v>588</v>
      </c>
      <c r="C550" s="207">
        <v>5.89170704</v>
      </c>
      <c r="D550" s="208" t="e">
        <f>C550-#REF!</f>
        <v>#REF!</v>
      </c>
      <c r="F550" s="212"/>
    </row>
    <row r="551" spans="1:6" s="199" customFormat="1" ht="20.100000000000001" customHeight="1">
      <c r="A551" s="24">
        <v>506</v>
      </c>
      <c r="B551" s="206" t="s">
        <v>589</v>
      </c>
      <c r="C551" s="207">
        <v>5.5435356799999997</v>
      </c>
      <c r="D551" s="208" t="e">
        <f>C551-#REF!</f>
        <v>#REF!</v>
      </c>
      <c r="F551" s="212"/>
    </row>
    <row r="552" spans="1:6" s="199" customFormat="1" ht="20.100000000000001" customHeight="1">
      <c r="A552" s="24">
        <v>507</v>
      </c>
      <c r="B552" s="206" t="s">
        <v>590</v>
      </c>
      <c r="C552" s="207">
        <v>3.0786011874999986</v>
      </c>
      <c r="D552" s="208" t="e">
        <f>C552-#REF!</f>
        <v>#REF!</v>
      </c>
      <c r="F552" s="212"/>
    </row>
    <row r="553" spans="1:6" s="199" customFormat="1" ht="20.100000000000001" customHeight="1">
      <c r="A553" s="24">
        <v>508</v>
      </c>
      <c r="B553" s="206" t="s">
        <v>592</v>
      </c>
      <c r="C553" s="207">
        <v>3.662124425</v>
      </c>
      <c r="D553" s="208" t="e">
        <f>C553-#REF!</f>
        <v>#REF!</v>
      </c>
      <c r="F553" s="212"/>
    </row>
    <row r="554" spans="1:6" s="199" customFormat="1" ht="20.100000000000001" customHeight="1">
      <c r="A554" s="24">
        <v>509</v>
      </c>
      <c r="B554" s="206" t="s">
        <v>594</v>
      </c>
      <c r="C554" s="207">
        <v>3.363481367499999</v>
      </c>
      <c r="D554" s="208" t="e">
        <f>C554-#REF!</f>
        <v>#REF!</v>
      </c>
      <c r="F554" s="212"/>
    </row>
    <row r="555" spans="1:6" s="199" customFormat="1" ht="20.100000000000001" customHeight="1">
      <c r="A555" s="24">
        <v>510</v>
      </c>
      <c r="B555" s="206" t="s">
        <v>595</v>
      </c>
      <c r="C555" s="207">
        <v>2.4511402499999981</v>
      </c>
      <c r="D555" s="208" t="e">
        <f>C555-#REF!</f>
        <v>#REF!</v>
      </c>
      <c r="F555" s="212"/>
    </row>
    <row r="556" spans="1:6" s="199" customFormat="1" ht="20.100000000000001" customHeight="1">
      <c r="A556" s="24">
        <v>511</v>
      </c>
      <c r="B556" s="206" t="s">
        <v>596</v>
      </c>
      <c r="C556" s="207">
        <v>18.064819217500002</v>
      </c>
      <c r="D556" s="208" t="e">
        <f>C556-#REF!</f>
        <v>#REF!</v>
      </c>
      <c r="F556" s="212"/>
    </row>
    <row r="557" spans="1:6" s="199" customFormat="1" ht="20.100000000000001" customHeight="1">
      <c r="A557" s="24">
        <v>512</v>
      </c>
      <c r="B557" s="206" t="s">
        <v>597</v>
      </c>
      <c r="C557" s="207">
        <v>5.1669167775</v>
      </c>
      <c r="D557" s="208" t="e">
        <f>C557-#REF!</f>
        <v>#REF!</v>
      </c>
      <c r="F557" s="212"/>
    </row>
    <row r="558" spans="1:6" s="198" customFormat="1" ht="20.100000000000001" customHeight="1">
      <c r="A558" s="204"/>
      <c r="B558" s="232" t="s">
        <v>2897</v>
      </c>
      <c r="C558" s="233">
        <f>SUM(C559:C566)</f>
        <v>356.06570782499989</v>
      </c>
      <c r="D558" s="234"/>
      <c r="F558" s="210"/>
    </row>
    <row r="559" spans="1:6" s="199" customFormat="1" ht="20.100000000000001" customHeight="1">
      <c r="A559" s="24">
        <v>513</v>
      </c>
      <c r="B559" s="206" t="s">
        <v>598</v>
      </c>
      <c r="C559" s="207">
        <v>290.08459731999994</v>
      </c>
      <c r="D559" s="208" t="e">
        <f>C559-#REF!</f>
        <v>#REF!</v>
      </c>
      <c r="F559" s="212"/>
    </row>
    <row r="560" spans="1:6" s="199" customFormat="1" ht="20.100000000000001" customHeight="1">
      <c r="A560" s="24">
        <v>514</v>
      </c>
      <c r="B560" s="206" t="s">
        <v>600</v>
      </c>
      <c r="C560" s="207">
        <v>14.431487125</v>
      </c>
      <c r="D560" s="208" t="e">
        <f>C560-#REF!</f>
        <v>#REF!</v>
      </c>
      <c r="F560" s="212"/>
    </row>
    <row r="561" spans="1:6" s="199" customFormat="1" ht="20.100000000000001" customHeight="1">
      <c r="A561" s="24">
        <v>515</v>
      </c>
      <c r="B561" s="206" t="s">
        <v>601</v>
      </c>
      <c r="C561" s="207">
        <v>3.2925339650000001</v>
      </c>
      <c r="D561" s="208" t="e">
        <f>C561-#REF!</f>
        <v>#REF!</v>
      </c>
      <c r="F561" s="212"/>
    </row>
    <row r="562" spans="1:6" s="199" customFormat="1" ht="20.100000000000001" customHeight="1">
      <c r="A562" s="24">
        <v>516</v>
      </c>
      <c r="B562" s="206" t="s">
        <v>602</v>
      </c>
      <c r="C562" s="207">
        <v>8.8717391250000013</v>
      </c>
      <c r="D562" s="208" t="e">
        <f>C562-#REF!</f>
        <v>#REF!</v>
      </c>
      <c r="F562" s="212"/>
    </row>
    <row r="563" spans="1:6" s="199" customFormat="1" ht="20.100000000000001" customHeight="1">
      <c r="A563" s="24">
        <v>517</v>
      </c>
      <c r="B563" s="206" t="s">
        <v>603</v>
      </c>
      <c r="C563" s="207">
        <v>20.392315937499998</v>
      </c>
      <c r="D563" s="208" t="e">
        <f>C563-#REF!</f>
        <v>#REF!</v>
      </c>
      <c r="F563" s="212"/>
    </row>
    <row r="564" spans="1:6" s="199" customFormat="1" ht="20.100000000000001" customHeight="1">
      <c r="A564" s="24">
        <v>518</v>
      </c>
      <c r="B564" s="206" t="s">
        <v>604</v>
      </c>
      <c r="C564" s="207">
        <v>6.7286281800000038</v>
      </c>
      <c r="D564" s="208" t="e">
        <f>C564-#REF!</f>
        <v>#REF!</v>
      </c>
      <c r="F564" s="212"/>
    </row>
    <row r="565" spans="1:6" s="199" customFormat="1" ht="20.100000000000001" customHeight="1">
      <c r="A565" s="24">
        <v>519</v>
      </c>
      <c r="B565" s="206" t="s">
        <v>605</v>
      </c>
      <c r="C565" s="207">
        <v>3.9130097500000005</v>
      </c>
      <c r="D565" s="208" t="e">
        <f>C565-#REF!</f>
        <v>#REF!</v>
      </c>
      <c r="F565" s="212"/>
    </row>
    <row r="566" spans="1:6" s="199" customFormat="1" ht="20.100000000000001" customHeight="1">
      <c r="A566" s="24">
        <v>520</v>
      </c>
      <c r="B566" s="206" t="s">
        <v>606</v>
      </c>
      <c r="C566" s="207">
        <v>8.3513964225000006</v>
      </c>
      <c r="D566" s="208" t="e">
        <f>C566-#REF!</f>
        <v>#REF!</v>
      </c>
      <c r="F566" s="212"/>
    </row>
    <row r="567" spans="1:6" s="198" customFormat="1" ht="20.100000000000001" customHeight="1">
      <c r="A567" s="204"/>
      <c r="B567" s="232" t="s">
        <v>2898</v>
      </c>
      <c r="C567" s="233">
        <f>SUM(C568:C587)</f>
        <v>565.26172332249996</v>
      </c>
      <c r="D567" s="234"/>
      <c r="F567" s="210"/>
    </row>
    <row r="568" spans="1:6" s="199" customFormat="1" ht="20.100000000000001" customHeight="1">
      <c r="A568" s="24">
        <v>521</v>
      </c>
      <c r="B568" s="206" t="s">
        <v>607</v>
      </c>
      <c r="C568" s="207">
        <v>98.141521204999961</v>
      </c>
      <c r="D568" s="208" t="e">
        <f>C568-#REF!</f>
        <v>#REF!</v>
      </c>
      <c r="F568" s="212"/>
    </row>
    <row r="569" spans="1:6" s="199" customFormat="1" ht="20.100000000000001" customHeight="1">
      <c r="A569" s="24">
        <v>522</v>
      </c>
      <c r="B569" s="215" t="s">
        <v>609</v>
      </c>
      <c r="C569" s="207">
        <v>1.2776410000000027</v>
      </c>
      <c r="D569" s="208" t="e">
        <f>C569-#REF!</f>
        <v>#REF!</v>
      </c>
      <c r="F569" s="212"/>
    </row>
    <row r="570" spans="1:6" s="199" customFormat="1" ht="20.100000000000001" customHeight="1">
      <c r="A570" s="24">
        <v>523</v>
      </c>
      <c r="B570" s="206" t="s">
        <v>610</v>
      </c>
      <c r="C570" s="207">
        <v>7.8767106250000012</v>
      </c>
      <c r="D570" s="208" t="e">
        <f>C570-#REF!</f>
        <v>#REF!</v>
      </c>
      <c r="F570" s="212"/>
    </row>
    <row r="571" spans="1:6" s="199" customFormat="1" ht="20.100000000000001" customHeight="1">
      <c r="A571" s="24">
        <v>524</v>
      </c>
      <c r="B571" s="206" t="s">
        <v>611</v>
      </c>
      <c r="C571" s="207">
        <v>5.6023788749999994</v>
      </c>
      <c r="D571" s="208" t="e">
        <f>C571-#REF!</f>
        <v>#REF!</v>
      </c>
      <c r="F571" s="212"/>
    </row>
    <row r="572" spans="1:6" s="199" customFormat="1" ht="20.100000000000001" customHeight="1">
      <c r="A572" s="24">
        <v>525</v>
      </c>
      <c r="B572" s="206" t="s">
        <v>612</v>
      </c>
      <c r="C572" s="207">
        <v>2.3718090000000007</v>
      </c>
      <c r="D572" s="208" t="e">
        <f>C572-#REF!</f>
        <v>#REF!</v>
      </c>
      <c r="F572" s="212"/>
    </row>
    <row r="573" spans="1:6" s="199" customFormat="1" ht="20.100000000000001" customHeight="1">
      <c r="A573" s="24">
        <v>526</v>
      </c>
      <c r="B573" s="206" t="s">
        <v>613</v>
      </c>
      <c r="C573" s="207">
        <v>0.95444443999999995</v>
      </c>
      <c r="D573" s="208" t="e">
        <f>C573-#REF!</f>
        <v>#REF!</v>
      </c>
      <c r="F573" s="212"/>
    </row>
    <row r="574" spans="1:6" s="199" customFormat="1" ht="20.100000000000001" customHeight="1">
      <c r="A574" s="24">
        <v>527</v>
      </c>
      <c r="B574" s="206" t="s">
        <v>614</v>
      </c>
      <c r="C574" s="207">
        <v>2.6437211250000008</v>
      </c>
      <c r="D574" s="208" t="e">
        <f>C574-#REF!</f>
        <v>#REF!</v>
      </c>
      <c r="F574" s="212"/>
    </row>
    <row r="575" spans="1:6" s="199" customFormat="1" ht="20.100000000000001" customHeight="1">
      <c r="A575" s="24">
        <v>528</v>
      </c>
      <c r="B575" s="206" t="s">
        <v>615</v>
      </c>
      <c r="C575" s="207">
        <v>0.83860824999999917</v>
      </c>
      <c r="D575" s="208" t="e">
        <f>C575-#REF!</f>
        <v>#REF!</v>
      </c>
      <c r="F575" s="212"/>
    </row>
    <row r="576" spans="1:6" s="199" customFormat="1" ht="20.100000000000001" customHeight="1">
      <c r="A576" s="24">
        <v>529</v>
      </c>
      <c r="B576" s="206" t="s">
        <v>616</v>
      </c>
      <c r="C576" s="207">
        <v>12.174621972500001</v>
      </c>
      <c r="D576" s="208" t="e">
        <f>C576-#REF!</f>
        <v>#REF!</v>
      </c>
      <c r="F576" s="212"/>
    </row>
    <row r="577" spans="1:6" s="199" customFormat="1" ht="20.100000000000001" customHeight="1">
      <c r="A577" s="24">
        <v>530</v>
      </c>
      <c r="B577" s="206" t="s">
        <v>617</v>
      </c>
      <c r="C577" s="207">
        <v>15.66044525</v>
      </c>
      <c r="D577" s="208" t="e">
        <f>C577-#REF!</f>
        <v>#REF!</v>
      </c>
      <c r="F577" s="212"/>
    </row>
    <row r="578" spans="1:6" s="199" customFormat="1" ht="20.100000000000001" customHeight="1">
      <c r="A578" s="24">
        <v>531</v>
      </c>
      <c r="B578" s="206" t="s">
        <v>618</v>
      </c>
      <c r="C578" s="207">
        <v>3.3398909999999997</v>
      </c>
      <c r="D578" s="208" t="e">
        <f>C578-#REF!</f>
        <v>#REF!</v>
      </c>
      <c r="F578" s="212"/>
    </row>
    <row r="579" spans="1:6" s="199" customFormat="1" ht="20.100000000000001" customHeight="1">
      <c r="A579" s="24">
        <v>532</v>
      </c>
      <c r="B579" s="206" t="s">
        <v>619</v>
      </c>
      <c r="C579" s="207">
        <v>1.7270477500000001</v>
      </c>
      <c r="D579" s="208" t="e">
        <f>C579-#REF!</f>
        <v>#REF!</v>
      </c>
      <c r="F579" s="212"/>
    </row>
    <row r="580" spans="1:6" s="199" customFormat="1" ht="20.100000000000001" customHeight="1">
      <c r="A580" s="24">
        <v>533</v>
      </c>
      <c r="B580" s="206" t="s">
        <v>620</v>
      </c>
      <c r="C580" s="207">
        <v>16.681435597499998</v>
      </c>
      <c r="D580" s="208" t="e">
        <f>C580-#REF!</f>
        <v>#REF!</v>
      </c>
      <c r="F580" s="212"/>
    </row>
    <row r="581" spans="1:6" s="199" customFormat="1" ht="20.100000000000001" customHeight="1">
      <c r="A581" s="24">
        <v>534</v>
      </c>
      <c r="B581" s="206" t="s">
        <v>621</v>
      </c>
      <c r="C581" s="207">
        <v>1.284027</v>
      </c>
      <c r="D581" s="208" t="e">
        <f>C581-#REF!</f>
        <v>#REF!</v>
      </c>
      <c r="F581" s="212"/>
    </row>
    <row r="582" spans="1:6" s="199" customFormat="1" ht="20.100000000000001" customHeight="1">
      <c r="A582" s="24">
        <v>535</v>
      </c>
      <c r="B582" s="206" t="s">
        <v>622</v>
      </c>
      <c r="C582" s="207">
        <v>2.7013431875</v>
      </c>
      <c r="D582" s="208" t="e">
        <f>C582-#REF!</f>
        <v>#REF!</v>
      </c>
      <c r="F582" s="212"/>
    </row>
    <row r="583" spans="1:6" s="199" customFormat="1" ht="20.100000000000001" customHeight="1">
      <c r="A583" s="24">
        <v>536</v>
      </c>
      <c r="B583" s="206" t="s">
        <v>623</v>
      </c>
      <c r="C583" s="207">
        <v>7.3160202649999997</v>
      </c>
      <c r="D583" s="208" t="e">
        <f>C583-#REF!</f>
        <v>#REF!</v>
      </c>
      <c r="F583" s="212"/>
    </row>
    <row r="584" spans="1:6" s="199" customFormat="1" ht="20.100000000000001" customHeight="1">
      <c r="A584" s="24">
        <v>537</v>
      </c>
      <c r="B584" s="206" t="s">
        <v>624</v>
      </c>
      <c r="C584" s="207">
        <v>3.5840886024999996</v>
      </c>
      <c r="D584" s="208" t="e">
        <f>C584-#REF!</f>
        <v>#REF!</v>
      </c>
      <c r="F584" s="212"/>
    </row>
    <row r="585" spans="1:6" s="199" customFormat="1" ht="20.100000000000001" customHeight="1">
      <c r="A585" s="24">
        <v>538</v>
      </c>
      <c r="B585" s="206" t="s">
        <v>625</v>
      </c>
      <c r="C585" s="207">
        <v>378.59037791750001</v>
      </c>
      <c r="D585" s="208" t="e">
        <f>C585-#REF!</f>
        <v>#REF!</v>
      </c>
      <c r="F585" s="212"/>
    </row>
    <row r="586" spans="1:6" s="199" customFormat="1" ht="20.100000000000001" customHeight="1">
      <c r="A586" s="24">
        <v>539</v>
      </c>
      <c r="B586" s="206" t="s">
        <v>626</v>
      </c>
      <c r="C586" s="207">
        <v>1.60767426</v>
      </c>
      <c r="D586" s="208" t="e">
        <f>C586-#REF!</f>
        <v>#REF!</v>
      </c>
      <c r="F586" s="212"/>
    </row>
    <row r="587" spans="1:6" s="199" customFormat="1" ht="20.100000000000001" customHeight="1">
      <c r="A587" s="24">
        <v>540</v>
      </c>
      <c r="B587" s="206" t="s">
        <v>627</v>
      </c>
      <c r="C587" s="207">
        <v>0.88791600000000004</v>
      </c>
      <c r="D587" s="208" t="e">
        <f>C587-#REF!</f>
        <v>#REF!</v>
      </c>
      <c r="F587" s="212"/>
    </row>
    <row r="588" spans="1:6" s="198" customFormat="1" ht="20.100000000000001" customHeight="1">
      <c r="A588" s="204"/>
      <c r="B588" s="232" t="s">
        <v>2899</v>
      </c>
      <c r="C588" s="233">
        <f>SUM(C589:C598)</f>
        <v>398.37350844250011</v>
      </c>
      <c r="D588" s="234"/>
      <c r="F588" s="210"/>
    </row>
    <row r="589" spans="1:6" s="199" customFormat="1" ht="20.100000000000001" customHeight="1">
      <c r="A589" s="24">
        <v>541</v>
      </c>
      <c r="B589" s="206" t="s">
        <v>628</v>
      </c>
      <c r="C589" s="207">
        <v>8.8177311025000051</v>
      </c>
      <c r="D589" s="208" t="e">
        <f>C589-#REF!</f>
        <v>#REF!</v>
      </c>
      <c r="F589" s="212"/>
    </row>
    <row r="590" spans="1:6" s="199" customFormat="1" ht="20.100000000000001" customHeight="1">
      <c r="A590" s="24">
        <v>542</v>
      </c>
      <c r="B590" s="206" t="s">
        <v>631</v>
      </c>
      <c r="C590" s="207">
        <v>63.391743962500001</v>
      </c>
      <c r="D590" s="208" t="e">
        <f>C590-#REF!</f>
        <v>#REF!</v>
      </c>
      <c r="F590" s="212"/>
    </row>
    <row r="591" spans="1:6" s="199" customFormat="1" ht="20.100000000000001" customHeight="1">
      <c r="A591" s="24">
        <v>543</v>
      </c>
      <c r="B591" s="206" t="s">
        <v>632</v>
      </c>
      <c r="C591" s="207">
        <v>1.0755721650000001</v>
      </c>
      <c r="D591" s="208" t="e">
        <f>C591-#REF!</f>
        <v>#REF!</v>
      </c>
      <c r="F591" s="212"/>
    </row>
    <row r="592" spans="1:6" s="199" customFormat="1" ht="20.100000000000001" customHeight="1">
      <c r="A592" s="24">
        <v>544</v>
      </c>
      <c r="B592" s="206" t="s">
        <v>633</v>
      </c>
      <c r="C592" s="207">
        <v>4.7439094700000028</v>
      </c>
      <c r="D592" s="208" t="e">
        <f>C592-#REF!</f>
        <v>#REF!</v>
      </c>
      <c r="F592" s="212"/>
    </row>
    <row r="593" spans="1:6" s="199" customFormat="1" ht="20.100000000000001" customHeight="1">
      <c r="A593" s="24">
        <v>545</v>
      </c>
      <c r="B593" s="206" t="s">
        <v>635</v>
      </c>
      <c r="C593" s="207">
        <v>89.8707616425</v>
      </c>
      <c r="D593" s="208" t="e">
        <f>C593-#REF!</f>
        <v>#REF!</v>
      </c>
      <c r="F593" s="212"/>
    </row>
    <row r="594" spans="1:6" s="199" customFormat="1" ht="20.100000000000001" customHeight="1">
      <c r="A594" s="24">
        <v>546</v>
      </c>
      <c r="B594" s="206" t="s">
        <v>637</v>
      </c>
      <c r="C594" s="207">
        <v>9.5775121425000016</v>
      </c>
      <c r="D594" s="208" t="e">
        <f>C594-#REF!</f>
        <v>#REF!</v>
      </c>
      <c r="F594" s="212"/>
    </row>
    <row r="595" spans="1:6" s="199" customFormat="1" ht="20.100000000000001" customHeight="1">
      <c r="A595" s="24">
        <v>547</v>
      </c>
      <c r="B595" s="206" t="s">
        <v>639</v>
      </c>
      <c r="C595" s="207">
        <v>8.1974313649999981</v>
      </c>
      <c r="D595" s="208" t="e">
        <f>C595-#REF!</f>
        <v>#REF!</v>
      </c>
      <c r="F595" s="212"/>
    </row>
    <row r="596" spans="1:6" s="199" customFormat="1" ht="20.100000000000001" customHeight="1">
      <c r="A596" s="24">
        <v>548</v>
      </c>
      <c r="B596" s="206" t="s">
        <v>641</v>
      </c>
      <c r="C596" s="207">
        <v>184.18646610000002</v>
      </c>
      <c r="D596" s="208" t="e">
        <f>C596-#REF!</f>
        <v>#REF!</v>
      </c>
      <c r="F596" s="212"/>
    </row>
    <row r="597" spans="1:6" s="199" customFormat="1" ht="20.100000000000001" customHeight="1">
      <c r="A597" s="24">
        <v>549</v>
      </c>
      <c r="B597" s="206" t="s">
        <v>643</v>
      </c>
      <c r="C597" s="207">
        <v>15.0771712425</v>
      </c>
      <c r="D597" s="208" t="e">
        <f>C597-#REF!</f>
        <v>#REF!</v>
      </c>
      <c r="F597" s="212"/>
    </row>
    <row r="598" spans="1:6" s="199" customFormat="1" ht="20.100000000000001" customHeight="1">
      <c r="A598" s="24">
        <v>550</v>
      </c>
      <c r="B598" s="206" t="s">
        <v>645</v>
      </c>
      <c r="C598" s="207">
        <v>13.43520925</v>
      </c>
      <c r="D598" s="208" t="e">
        <f>C598-#REF!</f>
        <v>#REF!</v>
      </c>
      <c r="F598" s="212"/>
    </row>
    <row r="599" spans="1:6" s="198" customFormat="1" ht="20.100000000000001" customHeight="1">
      <c r="A599" s="204"/>
      <c r="B599" s="232" t="s">
        <v>2900</v>
      </c>
      <c r="C599" s="233">
        <f>SUM(C600:C607)</f>
        <v>364.52513374500006</v>
      </c>
      <c r="D599" s="234"/>
      <c r="F599" s="210"/>
    </row>
    <row r="600" spans="1:6" s="199" customFormat="1" ht="20.100000000000001" customHeight="1">
      <c r="A600" s="24">
        <v>551</v>
      </c>
      <c r="B600" s="206" t="s">
        <v>646</v>
      </c>
      <c r="C600" s="207">
        <v>180.93031125249996</v>
      </c>
      <c r="D600" s="208" t="e">
        <f>C600-#REF!</f>
        <v>#REF!</v>
      </c>
      <c r="F600" s="212"/>
    </row>
    <row r="601" spans="1:6" s="199" customFormat="1" ht="20.100000000000001" customHeight="1">
      <c r="A601" s="24">
        <v>552</v>
      </c>
      <c r="B601" s="206" t="s">
        <v>648</v>
      </c>
      <c r="C601" s="207">
        <v>14.647473125000003</v>
      </c>
      <c r="D601" s="208" t="e">
        <f>C601-#REF!</f>
        <v>#REF!</v>
      </c>
      <c r="F601" s="212"/>
    </row>
    <row r="602" spans="1:6" s="199" customFormat="1" ht="20.100000000000001" customHeight="1">
      <c r="A602" s="24">
        <v>553</v>
      </c>
      <c r="B602" s="206" t="s">
        <v>649</v>
      </c>
      <c r="C602" s="207">
        <v>72.487602065000004</v>
      </c>
      <c r="D602" s="208" t="e">
        <f>C602-#REF!</f>
        <v>#REF!</v>
      </c>
      <c r="F602" s="212"/>
    </row>
    <row r="603" spans="1:6" s="199" customFormat="1" ht="20.100000000000001" customHeight="1">
      <c r="A603" s="24">
        <v>554</v>
      </c>
      <c r="B603" s="206" t="s">
        <v>650</v>
      </c>
      <c r="C603" s="207">
        <v>2.9204695000000003</v>
      </c>
      <c r="D603" s="208" t="e">
        <f>C603-#REF!</f>
        <v>#REF!</v>
      </c>
      <c r="F603" s="212"/>
    </row>
    <row r="604" spans="1:6" s="199" customFormat="1" ht="20.100000000000001" customHeight="1">
      <c r="A604" s="24">
        <v>555</v>
      </c>
      <c r="B604" s="206" t="s">
        <v>651</v>
      </c>
      <c r="C604" s="207">
        <v>35.48601679000005</v>
      </c>
      <c r="D604" s="208" t="e">
        <f>C604-#REF!</f>
        <v>#REF!</v>
      </c>
      <c r="F604" s="212"/>
    </row>
    <row r="605" spans="1:6" s="199" customFormat="1" ht="20.100000000000001" customHeight="1">
      <c r="A605" s="24">
        <v>556</v>
      </c>
      <c r="B605" s="206" t="s">
        <v>652</v>
      </c>
      <c r="C605" s="207">
        <v>6.2094510300000003</v>
      </c>
      <c r="D605" s="208" t="e">
        <f>C605-#REF!</f>
        <v>#REF!</v>
      </c>
      <c r="F605" s="212"/>
    </row>
    <row r="606" spans="1:6" s="199" customFormat="1" ht="20.100000000000001" customHeight="1">
      <c r="A606" s="24">
        <v>557</v>
      </c>
      <c r="B606" s="206" t="s">
        <v>653</v>
      </c>
      <c r="C606" s="207">
        <v>20.331836474999999</v>
      </c>
      <c r="D606" s="208" t="e">
        <f>C606-#REF!</f>
        <v>#REF!</v>
      </c>
      <c r="F606" s="212"/>
    </row>
    <row r="607" spans="1:6" s="199" customFormat="1" ht="20.100000000000001" customHeight="1">
      <c r="A607" s="24">
        <v>558</v>
      </c>
      <c r="B607" s="206" t="s">
        <v>654</v>
      </c>
      <c r="C607" s="207">
        <v>31.511973507500002</v>
      </c>
      <c r="D607" s="208" t="e">
        <f>C607-#REF!</f>
        <v>#REF!</v>
      </c>
      <c r="F607" s="212"/>
    </row>
    <row r="608" spans="1:6" s="198" customFormat="1" ht="20.100000000000001" customHeight="1">
      <c r="A608" s="204"/>
      <c r="B608" s="232" t="s">
        <v>2901</v>
      </c>
      <c r="C608" s="233">
        <f>SUM(C609:C618)</f>
        <v>143.01270990500001</v>
      </c>
      <c r="D608" s="234"/>
      <c r="F608" s="210"/>
    </row>
    <row r="609" spans="1:6" s="199" customFormat="1" ht="20.100000000000001" customHeight="1">
      <c r="A609" s="24">
        <v>559</v>
      </c>
      <c r="B609" s="206" t="s">
        <v>655</v>
      </c>
      <c r="C609" s="207">
        <v>2.5291119175000105</v>
      </c>
      <c r="D609" s="208" t="e">
        <f>C609-#REF!</f>
        <v>#REF!</v>
      </c>
      <c r="F609" s="212"/>
    </row>
    <row r="610" spans="1:6" s="199" customFormat="1" ht="20.100000000000001" customHeight="1">
      <c r="A610" s="24">
        <v>560</v>
      </c>
      <c r="B610" s="206" t="s">
        <v>657</v>
      </c>
      <c r="C610" s="207">
        <v>70.500681959999994</v>
      </c>
      <c r="D610" s="208" t="e">
        <f>C610-#REF!</f>
        <v>#REF!</v>
      </c>
      <c r="F610" s="212"/>
    </row>
    <row r="611" spans="1:6" s="199" customFormat="1" ht="20.100000000000001" customHeight="1">
      <c r="A611" s="24">
        <v>561</v>
      </c>
      <c r="B611" s="206" t="s">
        <v>658</v>
      </c>
      <c r="C611" s="207">
        <v>2.5029568525000006</v>
      </c>
      <c r="D611" s="208" t="e">
        <f>C611-#REF!</f>
        <v>#REF!</v>
      </c>
      <c r="F611" s="212"/>
    </row>
    <row r="612" spans="1:6" s="199" customFormat="1" ht="20.100000000000001" customHeight="1">
      <c r="A612" s="24">
        <v>562</v>
      </c>
      <c r="B612" s="206" t="s">
        <v>659</v>
      </c>
      <c r="C612" s="207">
        <v>10.9930592475</v>
      </c>
      <c r="D612" s="208" t="e">
        <f>C612-#REF!</f>
        <v>#REF!</v>
      </c>
      <c r="F612" s="212"/>
    </row>
    <row r="613" spans="1:6" s="199" customFormat="1" ht="20.100000000000001" customHeight="1">
      <c r="A613" s="24">
        <v>563</v>
      </c>
      <c r="B613" s="206" t="s">
        <v>660</v>
      </c>
      <c r="C613" s="207">
        <v>1.4477641875</v>
      </c>
      <c r="D613" s="208" t="e">
        <f>C613-#REF!</f>
        <v>#REF!</v>
      </c>
      <c r="F613" s="212"/>
    </row>
    <row r="614" spans="1:6" s="199" customFormat="1" ht="20.100000000000001" customHeight="1">
      <c r="A614" s="24">
        <v>564</v>
      </c>
      <c r="B614" s="206" t="s">
        <v>661</v>
      </c>
      <c r="C614" s="207">
        <v>1.984283875</v>
      </c>
      <c r="D614" s="208" t="e">
        <f>C614-#REF!</f>
        <v>#REF!</v>
      </c>
      <c r="F614" s="212"/>
    </row>
    <row r="615" spans="1:6" s="199" customFormat="1" ht="20.100000000000001" customHeight="1">
      <c r="A615" s="24">
        <v>565</v>
      </c>
      <c r="B615" s="206" t="s">
        <v>662</v>
      </c>
      <c r="C615" s="207">
        <v>4.6150879950000006</v>
      </c>
      <c r="D615" s="208" t="e">
        <f>C615-#REF!</f>
        <v>#REF!</v>
      </c>
      <c r="F615" s="212"/>
    </row>
    <row r="616" spans="1:6" s="199" customFormat="1" ht="20.100000000000001" customHeight="1">
      <c r="A616" s="24">
        <v>566</v>
      </c>
      <c r="B616" s="206" t="s">
        <v>663</v>
      </c>
      <c r="C616" s="207">
        <v>4.4219287499999993</v>
      </c>
      <c r="D616" s="208" t="e">
        <f>C616-#REF!</f>
        <v>#REF!</v>
      </c>
      <c r="F616" s="212"/>
    </row>
    <row r="617" spans="1:6" s="199" customFormat="1" ht="20.100000000000001" customHeight="1">
      <c r="A617" s="24">
        <v>567</v>
      </c>
      <c r="B617" s="206" t="s">
        <v>664</v>
      </c>
      <c r="C617" s="207">
        <v>31.312306812500001</v>
      </c>
      <c r="D617" s="208" t="e">
        <f>C617-#REF!</f>
        <v>#REF!</v>
      </c>
      <c r="F617" s="212"/>
    </row>
    <row r="618" spans="1:6" s="199" customFormat="1" ht="20.100000000000001" customHeight="1">
      <c r="A618" s="24">
        <v>568</v>
      </c>
      <c r="B618" s="206" t="s">
        <v>665</v>
      </c>
      <c r="C618" s="207">
        <v>12.705528307499996</v>
      </c>
      <c r="D618" s="208" t="e">
        <f>C618-#REF!</f>
        <v>#REF!</v>
      </c>
      <c r="F618" s="212"/>
    </row>
    <row r="619" spans="1:6" s="198" customFormat="1" ht="20.100000000000001" customHeight="1">
      <c r="A619" s="204"/>
      <c r="B619" s="232" t="s">
        <v>2902</v>
      </c>
      <c r="C619" s="233">
        <f>SUM(C620:C623)</f>
        <v>11.701506367500002</v>
      </c>
      <c r="D619" s="234"/>
      <c r="F619" s="210"/>
    </row>
    <row r="620" spans="1:6" s="199" customFormat="1" ht="20.100000000000001" customHeight="1">
      <c r="A620" s="24">
        <v>569</v>
      </c>
      <c r="B620" s="206" t="s">
        <v>666</v>
      </c>
      <c r="C620" s="207">
        <v>1.7134198749999996</v>
      </c>
      <c r="D620" s="208" t="e">
        <f>C620-#REF!</f>
        <v>#REF!</v>
      </c>
      <c r="F620" s="212"/>
    </row>
    <row r="621" spans="1:6" s="199" customFormat="1" ht="20.100000000000001" customHeight="1">
      <c r="A621" s="24">
        <v>570</v>
      </c>
      <c r="B621" s="206" t="s">
        <v>668</v>
      </c>
      <c r="C621" s="207">
        <v>4.5711675549999997</v>
      </c>
      <c r="D621" s="208" t="e">
        <f>C621-#REF!</f>
        <v>#REF!</v>
      </c>
      <c r="F621" s="212"/>
    </row>
    <row r="622" spans="1:6" s="199" customFormat="1" ht="20.100000000000001" customHeight="1">
      <c r="A622" s="24">
        <v>571</v>
      </c>
      <c r="B622" s="206" t="s">
        <v>669</v>
      </c>
      <c r="C622" s="207">
        <v>4.3149391250000004</v>
      </c>
      <c r="D622" s="208" t="e">
        <f>C622-#REF!</f>
        <v>#REF!</v>
      </c>
      <c r="F622" s="212"/>
    </row>
    <row r="623" spans="1:6" s="199" customFormat="1" ht="20.100000000000001" customHeight="1">
      <c r="A623" s="24">
        <v>572</v>
      </c>
      <c r="B623" s="206" t="s">
        <v>670</v>
      </c>
      <c r="C623" s="207">
        <v>1.1019798125000015</v>
      </c>
      <c r="D623" s="208" t="e">
        <f>C623-#REF!</f>
        <v>#REF!</v>
      </c>
      <c r="F623" s="212"/>
    </row>
    <row r="624" spans="1:6" s="198" customFormat="1" ht="20.100000000000001" customHeight="1">
      <c r="A624" s="204"/>
      <c r="B624" s="232" t="s">
        <v>2903</v>
      </c>
      <c r="C624" s="233">
        <f>SUM(C625:C634)</f>
        <v>560.29654939250008</v>
      </c>
      <c r="D624" s="234"/>
      <c r="F624" s="210"/>
    </row>
    <row r="625" spans="1:6" s="199" customFormat="1" ht="20.100000000000001" customHeight="1">
      <c r="A625" s="24">
        <v>573</v>
      </c>
      <c r="B625" s="206" t="s">
        <v>671</v>
      </c>
      <c r="C625" s="207">
        <v>374.70849311500001</v>
      </c>
      <c r="D625" s="208" t="e">
        <f>C625-#REF!</f>
        <v>#REF!</v>
      </c>
      <c r="F625" s="212"/>
    </row>
    <row r="626" spans="1:6" s="199" customFormat="1" ht="20.100000000000001" customHeight="1">
      <c r="A626" s="24">
        <v>574</v>
      </c>
      <c r="B626" s="206" t="s">
        <v>673</v>
      </c>
      <c r="C626" s="207">
        <v>45.354740769999999</v>
      </c>
      <c r="D626" s="208" t="e">
        <f>C626-#REF!</f>
        <v>#REF!</v>
      </c>
      <c r="F626" s="212"/>
    </row>
    <row r="627" spans="1:6" s="199" customFormat="1" ht="20.100000000000001" customHeight="1">
      <c r="A627" s="24">
        <v>575</v>
      </c>
      <c r="B627" s="206" t="s">
        <v>674</v>
      </c>
      <c r="C627" s="207">
        <v>68.115874990000009</v>
      </c>
      <c r="D627" s="208" t="e">
        <f>C627-#REF!</f>
        <v>#REF!</v>
      </c>
      <c r="F627" s="212"/>
    </row>
    <row r="628" spans="1:6" s="199" customFormat="1" ht="20.100000000000001" customHeight="1">
      <c r="A628" s="24">
        <v>576</v>
      </c>
      <c r="B628" s="206" t="s">
        <v>675</v>
      </c>
      <c r="C628" s="207">
        <v>23.885595545000001</v>
      </c>
      <c r="D628" s="208" t="e">
        <f>C628-#REF!</f>
        <v>#REF!</v>
      </c>
      <c r="F628" s="212"/>
    </row>
    <row r="629" spans="1:6" s="199" customFormat="1" ht="20.100000000000001" customHeight="1">
      <c r="A629" s="24">
        <v>577</v>
      </c>
      <c r="B629" s="206" t="s">
        <v>676</v>
      </c>
      <c r="C629" s="207">
        <v>17.795861249999998</v>
      </c>
      <c r="D629" s="208" t="e">
        <f>C629-#REF!</f>
        <v>#REF!</v>
      </c>
      <c r="F629" s="212"/>
    </row>
    <row r="630" spans="1:6" s="199" customFormat="1" ht="20.100000000000001" customHeight="1">
      <c r="A630" s="24">
        <v>578</v>
      </c>
      <c r="B630" s="206" t="s">
        <v>677</v>
      </c>
      <c r="C630" s="207">
        <v>10.441952987500001</v>
      </c>
      <c r="D630" s="208" t="e">
        <f>C630-#REF!</f>
        <v>#REF!</v>
      </c>
      <c r="F630" s="212"/>
    </row>
    <row r="631" spans="1:6" s="199" customFormat="1" ht="20.100000000000001" customHeight="1">
      <c r="A631" s="24">
        <v>579</v>
      </c>
      <c r="B631" s="206" t="s">
        <v>678</v>
      </c>
      <c r="C631" s="207">
        <v>5.2876337875000017</v>
      </c>
      <c r="D631" s="208" t="e">
        <f>C631-#REF!</f>
        <v>#REF!</v>
      </c>
      <c r="F631" s="212"/>
    </row>
    <row r="632" spans="1:6" s="199" customFormat="1" ht="20.100000000000001" customHeight="1">
      <c r="A632" s="24">
        <v>580</v>
      </c>
      <c r="B632" s="206" t="s">
        <v>679</v>
      </c>
      <c r="C632" s="207">
        <v>4.0637980725</v>
      </c>
      <c r="D632" s="208" t="e">
        <f>C632-#REF!</f>
        <v>#REF!</v>
      </c>
      <c r="F632" s="212"/>
    </row>
    <row r="633" spans="1:6" s="199" customFormat="1" ht="20.100000000000001" customHeight="1">
      <c r="A633" s="24">
        <v>581</v>
      </c>
      <c r="B633" s="206" t="s">
        <v>680</v>
      </c>
      <c r="C633" s="207">
        <v>6.7759708124999998</v>
      </c>
      <c r="D633" s="208" t="e">
        <f>C633-#REF!</f>
        <v>#REF!</v>
      </c>
      <c r="F633" s="212"/>
    </row>
    <row r="634" spans="1:6" s="199" customFormat="1" ht="20.100000000000001" customHeight="1">
      <c r="A634" s="24">
        <v>582</v>
      </c>
      <c r="B634" s="206" t="s">
        <v>681</v>
      </c>
      <c r="C634" s="207">
        <v>3.8666280625000002</v>
      </c>
      <c r="D634" s="208" t="e">
        <f>C634-#REF!</f>
        <v>#REF!</v>
      </c>
      <c r="F634" s="212"/>
    </row>
    <row r="635" spans="1:6" s="198" customFormat="1" ht="20.100000000000001" customHeight="1">
      <c r="A635" s="204"/>
      <c r="B635" s="232" t="s">
        <v>2904</v>
      </c>
      <c r="C635" s="233">
        <f>C636+C664+C672+C687+C700</f>
        <v>2508.8868848549996</v>
      </c>
      <c r="D635" s="234"/>
      <c r="F635" s="210"/>
    </row>
    <row r="636" spans="1:6" s="198" customFormat="1" ht="20.100000000000001" customHeight="1">
      <c r="A636" s="204"/>
      <c r="B636" s="232" t="s">
        <v>2864</v>
      </c>
      <c r="C636" s="233">
        <f>SUM(C637:C663)</f>
        <v>1427.6423762375</v>
      </c>
      <c r="D636" s="234"/>
      <c r="F636" s="210"/>
    </row>
    <row r="637" spans="1:6" s="199" customFormat="1" ht="20.100000000000001" customHeight="1">
      <c r="A637" s="24">
        <v>583</v>
      </c>
      <c r="B637" s="206" t="s">
        <v>682</v>
      </c>
      <c r="C637" s="207">
        <v>318.25107185749982</v>
      </c>
      <c r="D637" s="208" t="e">
        <f>C637-#REF!</f>
        <v>#REF!</v>
      </c>
      <c r="F637" s="212"/>
    </row>
    <row r="638" spans="1:6" s="199" customFormat="1" ht="20.100000000000001" customHeight="1">
      <c r="A638" s="24">
        <v>584</v>
      </c>
      <c r="B638" s="206" t="s">
        <v>685</v>
      </c>
      <c r="C638" s="207">
        <v>53.13594045249998</v>
      </c>
      <c r="D638" s="208" t="e">
        <f>C638-#REF!</f>
        <v>#REF!</v>
      </c>
      <c r="F638" s="212"/>
    </row>
    <row r="639" spans="1:6" s="199" customFormat="1" ht="20.100000000000001" customHeight="1">
      <c r="A639" s="24">
        <v>585</v>
      </c>
      <c r="B639" s="206" t="s">
        <v>686</v>
      </c>
      <c r="C639" s="207">
        <v>7.8008011625000009</v>
      </c>
      <c r="D639" s="208" t="e">
        <f>C639-#REF!</f>
        <v>#REF!</v>
      </c>
      <c r="F639" s="212"/>
    </row>
    <row r="640" spans="1:6" s="199" customFormat="1" ht="20.100000000000001" customHeight="1">
      <c r="A640" s="24">
        <v>586</v>
      </c>
      <c r="B640" s="206" t="s">
        <v>687</v>
      </c>
      <c r="C640" s="207">
        <v>12.522230477500001</v>
      </c>
      <c r="D640" s="208" t="e">
        <f>C640-#REF!</f>
        <v>#REF!</v>
      </c>
      <c r="F640" s="212"/>
    </row>
    <row r="641" spans="1:6" s="199" customFormat="1" ht="20.100000000000001" customHeight="1">
      <c r="A641" s="24">
        <v>587</v>
      </c>
      <c r="B641" s="206" t="s">
        <v>688</v>
      </c>
      <c r="C641" s="207">
        <v>16.651199712499999</v>
      </c>
      <c r="D641" s="208" t="e">
        <f>C641-#REF!</f>
        <v>#REF!</v>
      </c>
      <c r="F641" s="212"/>
    </row>
    <row r="642" spans="1:6" s="199" customFormat="1" ht="20.100000000000001" customHeight="1">
      <c r="A642" s="24">
        <v>588</v>
      </c>
      <c r="B642" s="206" t="s">
        <v>690</v>
      </c>
      <c r="C642" s="207">
        <v>3.8311214075000004</v>
      </c>
      <c r="D642" s="208" t="e">
        <f>C642-#REF!</f>
        <v>#REF!</v>
      </c>
      <c r="F642" s="212"/>
    </row>
    <row r="643" spans="1:6" s="199" customFormat="1" ht="20.100000000000001" customHeight="1">
      <c r="A643" s="24">
        <v>589</v>
      </c>
      <c r="B643" s="213" t="s">
        <v>691</v>
      </c>
      <c r="C643" s="207">
        <v>31.157472217499997</v>
      </c>
      <c r="D643" s="208" t="e">
        <f>C643-#REF!</f>
        <v>#REF!</v>
      </c>
      <c r="F643" s="212"/>
    </row>
    <row r="644" spans="1:6" s="199" customFormat="1" ht="20.100000000000001" customHeight="1">
      <c r="A644" s="24">
        <v>590</v>
      </c>
      <c r="B644" s="213" t="s">
        <v>693</v>
      </c>
      <c r="C644" s="207">
        <v>7.2702879149999973</v>
      </c>
      <c r="D644" s="208" t="e">
        <f>C644-#REF!</f>
        <v>#REF!</v>
      </c>
      <c r="F644" s="212"/>
    </row>
    <row r="645" spans="1:6" s="199" customFormat="1" ht="20.100000000000001" customHeight="1">
      <c r="A645" s="24">
        <v>591</v>
      </c>
      <c r="B645" s="213" t="s">
        <v>694</v>
      </c>
      <c r="C645" s="207">
        <v>67.667527115000013</v>
      </c>
      <c r="D645" s="208" t="e">
        <f>C645-#REF!</f>
        <v>#REF!</v>
      </c>
      <c r="F645" s="212"/>
    </row>
    <row r="646" spans="1:6" s="199" customFormat="1" ht="20.100000000000001" customHeight="1">
      <c r="A646" s="24">
        <v>592</v>
      </c>
      <c r="B646" s="213" t="s">
        <v>695</v>
      </c>
      <c r="C646" s="207">
        <v>4.8243969550000081</v>
      </c>
      <c r="D646" s="208" t="e">
        <f>C646-#REF!</f>
        <v>#REF!</v>
      </c>
      <c r="F646" s="212"/>
    </row>
    <row r="647" spans="1:6" s="199" customFormat="1" ht="20.100000000000001" customHeight="1">
      <c r="A647" s="24">
        <v>593</v>
      </c>
      <c r="B647" s="213" t="s">
        <v>696</v>
      </c>
      <c r="C647" s="207">
        <v>5.2862578625000021</v>
      </c>
      <c r="D647" s="208" t="e">
        <f>C647-#REF!</f>
        <v>#REF!</v>
      </c>
      <c r="F647" s="212"/>
    </row>
    <row r="648" spans="1:6" s="199" customFormat="1" ht="20.100000000000001" customHeight="1">
      <c r="A648" s="24">
        <v>594</v>
      </c>
      <c r="B648" s="213" t="s">
        <v>697</v>
      </c>
      <c r="C648" s="207">
        <v>4.3788188124999996</v>
      </c>
      <c r="D648" s="208" t="e">
        <f>C648-#REF!</f>
        <v>#REF!</v>
      </c>
      <c r="F648" s="212"/>
    </row>
    <row r="649" spans="1:6" s="199" customFormat="1" ht="20.100000000000001" customHeight="1">
      <c r="A649" s="24">
        <v>595</v>
      </c>
      <c r="B649" s="213" t="s">
        <v>698</v>
      </c>
      <c r="C649" s="207">
        <v>32.052731112499984</v>
      </c>
      <c r="D649" s="208" t="e">
        <f>C649-#REF!</f>
        <v>#REF!</v>
      </c>
      <c r="F649" s="212"/>
    </row>
    <row r="650" spans="1:6" s="199" customFormat="1" ht="20.100000000000001" customHeight="1">
      <c r="A650" s="24">
        <v>596</v>
      </c>
      <c r="B650" s="206" t="s">
        <v>700</v>
      </c>
      <c r="C650" s="207">
        <v>22.420440487500017</v>
      </c>
      <c r="D650" s="208" t="e">
        <f>C650-#REF!</f>
        <v>#REF!</v>
      </c>
      <c r="F650" s="212"/>
    </row>
    <row r="651" spans="1:6" s="199" customFormat="1" ht="20.100000000000001" customHeight="1">
      <c r="A651" s="24">
        <v>597</v>
      </c>
      <c r="B651" s="206" t="s">
        <v>702</v>
      </c>
      <c r="C651" s="207">
        <v>22.209529327499993</v>
      </c>
      <c r="D651" s="208" t="e">
        <f>C651-#REF!</f>
        <v>#REF!</v>
      </c>
      <c r="F651" s="212"/>
    </row>
    <row r="652" spans="1:6" s="199" customFormat="1" ht="20.100000000000001" customHeight="1">
      <c r="A652" s="24">
        <v>598</v>
      </c>
      <c r="B652" s="206" t="s">
        <v>703</v>
      </c>
      <c r="C652" s="207">
        <v>106.50373418750002</v>
      </c>
      <c r="D652" s="208" t="e">
        <f>C652-#REF!</f>
        <v>#REF!</v>
      </c>
      <c r="F652" s="212"/>
    </row>
    <row r="653" spans="1:6" s="199" customFormat="1" ht="20.100000000000001" customHeight="1">
      <c r="A653" s="24">
        <v>599</v>
      </c>
      <c r="B653" s="206" t="s">
        <v>704</v>
      </c>
      <c r="C653" s="207">
        <v>646.48013802499997</v>
      </c>
      <c r="D653" s="208" t="e">
        <f>C653-#REF!</f>
        <v>#REF!</v>
      </c>
      <c r="E653" s="211" t="s">
        <v>18</v>
      </c>
      <c r="F653" s="212"/>
    </row>
    <row r="654" spans="1:6" s="199" customFormat="1" ht="20.100000000000001" customHeight="1">
      <c r="A654" s="24">
        <v>600</v>
      </c>
      <c r="B654" s="206" t="s">
        <v>705</v>
      </c>
      <c r="C654" s="207">
        <v>3.4535486750000004</v>
      </c>
      <c r="D654" s="208" t="e">
        <f>C654-#REF!</f>
        <v>#REF!</v>
      </c>
      <c r="F654" s="212"/>
    </row>
    <row r="655" spans="1:6" s="199" customFormat="1" ht="20.100000000000001" customHeight="1">
      <c r="A655" s="24">
        <v>601</v>
      </c>
      <c r="B655" s="206" t="s">
        <v>706</v>
      </c>
      <c r="C655" s="207">
        <v>0.95558659500000032</v>
      </c>
      <c r="D655" s="208" t="e">
        <f>C655-#REF!</f>
        <v>#REF!</v>
      </c>
      <c r="F655" s="212"/>
    </row>
    <row r="656" spans="1:6" s="199" customFormat="1" ht="20.100000000000001" customHeight="1">
      <c r="A656" s="24">
        <v>602</v>
      </c>
      <c r="B656" s="206" t="s">
        <v>707</v>
      </c>
      <c r="C656" s="207">
        <v>22.297706134999999</v>
      </c>
      <c r="D656" s="208" t="e">
        <f>C656-#REF!</f>
        <v>#REF!</v>
      </c>
      <c r="F656" s="212"/>
    </row>
    <row r="657" spans="1:6" s="199" customFormat="1" ht="20.100000000000001" customHeight="1">
      <c r="A657" s="24">
        <v>603</v>
      </c>
      <c r="B657" s="206" t="s">
        <v>708</v>
      </c>
      <c r="C657" s="207">
        <v>6.8003428750000001</v>
      </c>
      <c r="D657" s="208" t="e">
        <f>C657-#REF!</f>
        <v>#REF!</v>
      </c>
      <c r="F657" s="212"/>
    </row>
    <row r="658" spans="1:6" s="199" customFormat="1" ht="20.100000000000001" customHeight="1">
      <c r="A658" s="24">
        <v>604</v>
      </c>
      <c r="B658" s="206" t="s">
        <v>709</v>
      </c>
      <c r="C658" s="207">
        <v>3.0733336950000001</v>
      </c>
      <c r="D658" s="208" t="e">
        <f>C658-#REF!</f>
        <v>#REF!</v>
      </c>
      <c r="F658" s="212"/>
    </row>
    <row r="659" spans="1:6" s="199" customFormat="1" ht="20.100000000000001" customHeight="1">
      <c r="A659" s="24">
        <v>605</v>
      </c>
      <c r="B659" s="206" t="s">
        <v>710</v>
      </c>
      <c r="C659" s="207">
        <v>10.188935707500001</v>
      </c>
      <c r="D659" s="208" t="e">
        <f>C659-#REF!</f>
        <v>#REF!</v>
      </c>
      <c r="F659" s="212"/>
    </row>
    <row r="660" spans="1:6" s="201" customFormat="1" ht="20.100000000000001" customHeight="1">
      <c r="A660" s="24">
        <v>606</v>
      </c>
      <c r="B660" s="206" t="s">
        <v>711</v>
      </c>
      <c r="C660" s="207">
        <v>5.9491801250000016</v>
      </c>
      <c r="D660" s="208" t="e">
        <f>C660-#REF!</f>
        <v>#REF!</v>
      </c>
      <c r="F660" s="218"/>
    </row>
    <row r="661" spans="1:6" s="201" customFormat="1" ht="20.100000000000001" customHeight="1">
      <c r="A661" s="24">
        <v>607</v>
      </c>
      <c r="B661" s="206" t="s">
        <v>712</v>
      </c>
      <c r="C661" s="207">
        <v>8.0728656249999986</v>
      </c>
      <c r="D661" s="208" t="e">
        <f>C661-#REF!</f>
        <v>#REF!</v>
      </c>
      <c r="F661" s="218"/>
    </row>
    <row r="662" spans="1:6" s="201" customFormat="1" ht="20.100000000000001" customHeight="1">
      <c r="A662" s="24">
        <v>608</v>
      </c>
      <c r="B662" s="206" t="s">
        <v>713</v>
      </c>
      <c r="C662" s="207">
        <v>1.8836932174999999</v>
      </c>
      <c r="D662" s="208" t="e">
        <f>C662-#REF!</f>
        <v>#REF!</v>
      </c>
      <c r="F662" s="218"/>
    </row>
    <row r="663" spans="1:6" s="201" customFormat="1" ht="20.100000000000001" customHeight="1">
      <c r="A663" s="24">
        <v>609</v>
      </c>
      <c r="B663" s="206" t="s">
        <v>714</v>
      </c>
      <c r="C663" s="207">
        <v>2.5234844999999999</v>
      </c>
      <c r="D663" s="208" t="e">
        <f>C663-#REF!</f>
        <v>#REF!</v>
      </c>
      <c r="F663" s="218"/>
    </row>
    <row r="664" spans="1:6" s="240" customFormat="1" ht="20.100000000000001" customHeight="1">
      <c r="A664" s="204"/>
      <c r="B664" s="232" t="s">
        <v>2905</v>
      </c>
      <c r="C664" s="233">
        <f>SUM(C665:C671)</f>
        <v>125.39389070249996</v>
      </c>
      <c r="D664" s="234"/>
      <c r="F664" s="241"/>
    </row>
    <row r="665" spans="1:6" s="201" customFormat="1" ht="20.100000000000001" customHeight="1">
      <c r="A665" s="24">
        <v>610</v>
      </c>
      <c r="B665" s="206" t="s">
        <v>715</v>
      </c>
      <c r="C665" s="207">
        <v>48.914386569999962</v>
      </c>
      <c r="D665" s="208" t="e">
        <f>C665-#REF!</f>
        <v>#REF!</v>
      </c>
      <c r="F665" s="218"/>
    </row>
    <row r="666" spans="1:6" s="201" customFormat="1" ht="20.100000000000001" customHeight="1">
      <c r="A666" s="24">
        <v>611</v>
      </c>
      <c r="B666" s="206" t="s">
        <v>717</v>
      </c>
      <c r="C666" s="207">
        <v>31.3309765825</v>
      </c>
      <c r="D666" s="208" t="e">
        <f>C666-#REF!</f>
        <v>#REF!</v>
      </c>
      <c r="F666" s="218"/>
    </row>
    <row r="667" spans="1:6" s="201" customFormat="1" ht="20.100000000000001" customHeight="1">
      <c r="A667" s="24">
        <v>612</v>
      </c>
      <c r="B667" s="206" t="s">
        <v>718</v>
      </c>
      <c r="C667" s="207">
        <v>25.142463687499998</v>
      </c>
      <c r="D667" s="208" t="e">
        <f>C667-#REF!</f>
        <v>#REF!</v>
      </c>
      <c r="F667" s="218"/>
    </row>
    <row r="668" spans="1:6" s="201" customFormat="1" ht="20.100000000000001" customHeight="1">
      <c r="A668" s="24">
        <v>613</v>
      </c>
      <c r="B668" s="206" t="s">
        <v>719</v>
      </c>
      <c r="C668" s="207">
        <v>13.971169712500002</v>
      </c>
      <c r="D668" s="208" t="e">
        <f>C668-#REF!</f>
        <v>#REF!</v>
      </c>
      <c r="F668" s="218"/>
    </row>
    <row r="669" spans="1:6" s="201" customFormat="1" ht="20.100000000000001" customHeight="1">
      <c r="A669" s="24">
        <v>614</v>
      </c>
      <c r="B669" s="206" t="s">
        <v>720</v>
      </c>
      <c r="C669" s="207">
        <v>2.0781770625</v>
      </c>
      <c r="D669" s="208" t="e">
        <f>C669-#REF!</f>
        <v>#REF!</v>
      </c>
      <c r="F669" s="218"/>
    </row>
    <row r="670" spans="1:6" s="201" customFormat="1" ht="20.100000000000001" customHeight="1">
      <c r="A670" s="24">
        <v>615</v>
      </c>
      <c r="B670" s="206" t="s">
        <v>721</v>
      </c>
      <c r="C670" s="207">
        <v>1.93924188</v>
      </c>
      <c r="D670" s="208" t="e">
        <f>C670-#REF!</f>
        <v>#REF!</v>
      </c>
      <c r="F670" s="218"/>
    </row>
    <row r="671" spans="1:6" s="201" customFormat="1" ht="20.25" customHeight="1">
      <c r="A671" s="24">
        <v>616</v>
      </c>
      <c r="B671" s="206" t="s">
        <v>722</v>
      </c>
      <c r="C671" s="207">
        <v>2.0174752075</v>
      </c>
      <c r="D671" s="208" t="e">
        <f>C671-#REF!</f>
        <v>#REF!</v>
      </c>
      <c r="F671" s="218"/>
    </row>
    <row r="672" spans="1:6" s="240" customFormat="1" ht="20.25" customHeight="1">
      <c r="A672" s="204"/>
      <c r="B672" s="232" t="s">
        <v>2906</v>
      </c>
      <c r="C672" s="233">
        <f>SUM(C673:C686)</f>
        <v>365.74285887749994</v>
      </c>
      <c r="D672" s="234"/>
      <c r="F672" s="241"/>
    </row>
    <row r="673" spans="1:6" s="201" customFormat="1" ht="20.100000000000001" customHeight="1">
      <c r="A673" s="24">
        <v>617</v>
      </c>
      <c r="B673" s="206" t="s">
        <v>723</v>
      </c>
      <c r="C673" s="207">
        <v>5.6218300000000312</v>
      </c>
      <c r="D673" s="208" t="e">
        <f>C673-#REF!</f>
        <v>#REF!</v>
      </c>
      <c r="F673" s="218"/>
    </row>
    <row r="674" spans="1:6" s="199" customFormat="1" ht="20.100000000000001" customHeight="1">
      <c r="A674" s="24">
        <v>618</v>
      </c>
      <c r="B674" s="206" t="s">
        <v>725</v>
      </c>
      <c r="C674" s="207">
        <v>67.027387415000007</v>
      </c>
      <c r="D674" s="208" t="e">
        <f>C674-#REF!</f>
        <v>#REF!</v>
      </c>
      <c r="F674" s="212"/>
    </row>
    <row r="675" spans="1:6" s="199" customFormat="1" ht="20.100000000000001" customHeight="1">
      <c r="A675" s="24">
        <v>619</v>
      </c>
      <c r="B675" s="206" t="s">
        <v>726</v>
      </c>
      <c r="C675" s="207">
        <v>92.921258827500012</v>
      </c>
      <c r="D675" s="208" t="e">
        <f>C675-#REF!</f>
        <v>#REF!</v>
      </c>
      <c r="F675" s="212"/>
    </row>
    <row r="676" spans="1:6" s="199" customFormat="1" ht="20.100000000000001" customHeight="1">
      <c r="A676" s="24">
        <v>620</v>
      </c>
      <c r="B676" s="206" t="s">
        <v>727</v>
      </c>
      <c r="C676" s="207">
        <v>142.26930207250001</v>
      </c>
      <c r="D676" s="208" t="e">
        <f>C676-#REF!</f>
        <v>#REF!</v>
      </c>
      <c r="F676" s="212"/>
    </row>
    <row r="677" spans="1:6" s="199" customFormat="1" ht="20.100000000000001" customHeight="1">
      <c r="A677" s="24">
        <v>621</v>
      </c>
      <c r="B677" s="206" t="s">
        <v>728</v>
      </c>
      <c r="C677" s="207">
        <v>20.449353822499997</v>
      </c>
      <c r="D677" s="208" t="e">
        <f>C677-#REF!</f>
        <v>#REF!</v>
      </c>
      <c r="F677" s="212"/>
    </row>
    <row r="678" spans="1:6" s="199" customFormat="1" ht="20.100000000000001" customHeight="1">
      <c r="A678" s="24">
        <v>622</v>
      </c>
      <c r="B678" s="206" t="s">
        <v>729</v>
      </c>
      <c r="C678" s="207">
        <v>10.699950884999998</v>
      </c>
      <c r="D678" s="208" t="e">
        <f>C678-#REF!</f>
        <v>#REF!</v>
      </c>
      <c r="F678" s="212"/>
    </row>
    <row r="679" spans="1:6" s="199" customFormat="1" ht="20.100000000000001" customHeight="1">
      <c r="A679" s="24">
        <v>623</v>
      </c>
      <c r="B679" s="206" t="s">
        <v>730</v>
      </c>
      <c r="C679" s="207">
        <v>2.520274224999997</v>
      </c>
      <c r="D679" s="208" t="e">
        <f>C679-#REF!</f>
        <v>#REF!</v>
      </c>
      <c r="F679" s="212"/>
    </row>
    <row r="680" spans="1:6" s="199" customFormat="1" ht="20.100000000000001" customHeight="1">
      <c r="A680" s="24">
        <v>624</v>
      </c>
      <c r="B680" s="206" t="s">
        <v>731</v>
      </c>
      <c r="C680" s="207">
        <v>7.0920448800000004</v>
      </c>
      <c r="D680" s="208" t="e">
        <f>C680-#REF!</f>
        <v>#REF!</v>
      </c>
      <c r="F680" s="212"/>
    </row>
    <row r="681" spans="1:6" s="199" customFormat="1" ht="20.100000000000001" customHeight="1">
      <c r="A681" s="24">
        <v>625</v>
      </c>
      <c r="B681" s="206" t="s">
        <v>732</v>
      </c>
      <c r="C681" s="207">
        <v>3.1824364374999998</v>
      </c>
      <c r="D681" s="208" t="e">
        <f>C681-#REF!</f>
        <v>#REF!</v>
      </c>
      <c r="F681" s="212"/>
    </row>
    <row r="682" spans="1:6" s="199" customFormat="1" ht="20.100000000000001" customHeight="1">
      <c r="A682" s="24">
        <v>626</v>
      </c>
      <c r="B682" s="206" t="s">
        <v>733</v>
      </c>
      <c r="C682" s="207">
        <v>5.0770869050000007</v>
      </c>
      <c r="D682" s="208" t="e">
        <f>C682-#REF!</f>
        <v>#REF!</v>
      </c>
      <c r="F682" s="212"/>
    </row>
    <row r="683" spans="1:6" s="199" customFormat="1" ht="20.100000000000001" customHeight="1">
      <c r="A683" s="24">
        <v>627</v>
      </c>
      <c r="B683" s="206" t="s">
        <v>734</v>
      </c>
      <c r="C683" s="207">
        <v>3.4134185075000012</v>
      </c>
      <c r="D683" s="208" t="e">
        <f>C683-#REF!</f>
        <v>#REF!</v>
      </c>
      <c r="F683" s="212"/>
    </row>
    <row r="684" spans="1:6" s="199" customFormat="1" ht="20.100000000000001" customHeight="1">
      <c r="A684" s="24">
        <v>628</v>
      </c>
      <c r="B684" s="206" t="s">
        <v>735</v>
      </c>
      <c r="C684" s="207">
        <v>2.5151108125000001</v>
      </c>
      <c r="D684" s="208" t="e">
        <f>C684-#REF!</f>
        <v>#REF!</v>
      </c>
      <c r="F684" s="212"/>
    </row>
    <row r="685" spans="1:6" s="199" customFormat="1" ht="20.100000000000001" customHeight="1">
      <c r="A685" s="24">
        <v>629</v>
      </c>
      <c r="B685" s="206" t="s">
        <v>736</v>
      </c>
      <c r="C685" s="207">
        <v>1.1050601874999995</v>
      </c>
      <c r="D685" s="208" t="e">
        <f>C685-#REF!</f>
        <v>#REF!</v>
      </c>
      <c r="F685" s="212"/>
    </row>
    <row r="686" spans="1:6" s="199" customFormat="1" ht="20.100000000000001" customHeight="1">
      <c r="A686" s="24">
        <v>630</v>
      </c>
      <c r="B686" s="206" t="s">
        <v>737</v>
      </c>
      <c r="C686" s="207">
        <v>1.8483439000000002</v>
      </c>
      <c r="D686" s="208" t="e">
        <f>C686-#REF!</f>
        <v>#REF!</v>
      </c>
      <c r="F686" s="212"/>
    </row>
    <row r="687" spans="1:6" s="198" customFormat="1" ht="20.100000000000001" customHeight="1">
      <c r="A687" s="204"/>
      <c r="B687" s="232" t="s">
        <v>2907</v>
      </c>
      <c r="C687" s="233">
        <f>SUM(C688:C699)</f>
        <v>456.79753644499999</v>
      </c>
      <c r="D687" s="234"/>
      <c r="F687" s="210"/>
    </row>
    <row r="688" spans="1:6" s="199" customFormat="1" ht="20.100000000000001" customHeight="1">
      <c r="A688" s="24">
        <v>631</v>
      </c>
      <c r="B688" s="206" t="s">
        <v>738</v>
      </c>
      <c r="C688" s="207">
        <v>69.480828410000015</v>
      </c>
      <c r="D688" s="208" t="e">
        <f>C688-#REF!</f>
        <v>#REF!</v>
      </c>
      <c r="F688" s="212"/>
    </row>
    <row r="689" spans="1:6" s="199" customFormat="1" ht="20.100000000000001" customHeight="1">
      <c r="A689" s="24">
        <v>632</v>
      </c>
      <c r="B689" s="206" t="s">
        <v>740</v>
      </c>
      <c r="C689" s="207">
        <v>9.2492984249999992</v>
      </c>
      <c r="D689" s="208" t="e">
        <f>C689-#REF!</f>
        <v>#REF!</v>
      </c>
      <c r="F689" s="212"/>
    </row>
    <row r="690" spans="1:6" s="199" customFormat="1" ht="20.100000000000001" customHeight="1">
      <c r="A690" s="24">
        <v>633</v>
      </c>
      <c r="B690" s="206" t="s">
        <v>741</v>
      </c>
      <c r="C690" s="207">
        <v>1.1214028299999994</v>
      </c>
      <c r="D690" s="208" t="e">
        <f>C690-#REF!</f>
        <v>#REF!</v>
      </c>
      <c r="F690" s="212"/>
    </row>
    <row r="691" spans="1:6" s="199" customFormat="1" ht="20.100000000000001" customHeight="1">
      <c r="A691" s="24">
        <v>634</v>
      </c>
      <c r="B691" s="206" t="s">
        <v>742</v>
      </c>
      <c r="C691" s="207">
        <v>117.433588915</v>
      </c>
      <c r="D691" s="208" t="e">
        <f>C691-#REF!</f>
        <v>#REF!</v>
      </c>
      <c r="F691" s="212"/>
    </row>
    <row r="692" spans="1:6" s="199" customFormat="1" ht="20.100000000000001" customHeight="1">
      <c r="A692" s="24">
        <v>635</v>
      </c>
      <c r="B692" s="206" t="s">
        <v>743</v>
      </c>
      <c r="C692" s="207">
        <v>5.773732980000001</v>
      </c>
      <c r="D692" s="208" t="e">
        <f>C692-#REF!</f>
        <v>#REF!</v>
      </c>
      <c r="F692" s="212"/>
    </row>
    <row r="693" spans="1:6" s="199" customFormat="1" ht="20.100000000000001" customHeight="1">
      <c r="A693" s="24">
        <v>636</v>
      </c>
      <c r="B693" s="206" t="s">
        <v>744</v>
      </c>
      <c r="C693" s="207">
        <v>5.6237725625000001</v>
      </c>
      <c r="D693" s="208" t="e">
        <f>C693-#REF!</f>
        <v>#REF!</v>
      </c>
      <c r="F693" s="212"/>
    </row>
    <row r="694" spans="1:6" s="199" customFormat="1" ht="20.100000000000001" customHeight="1">
      <c r="A694" s="24">
        <v>637</v>
      </c>
      <c r="B694" s="206" t="s">
        <v>745</v>
      </c>
      <c r="C694" s="207">
        <v>217.52985997249999</v>
      </c>
      <c r="D694" s="208" t="e">
        <f>C694-#REF!</f>
        <v>#REF!</v>
      </c>
      <c r="F694" s="212"/>
    </row>
    <row r="695" spans="1:6" s="199" customFormat="1" ht="20.100000000000001" customHeight="1">
      <c r="A695" s="24">
        <v>638</v>
      </c>
      <c r="B695" s="206" t="s">
        <v>746</v>
      </c>
      <c r="C695" s="207">
        <v>7.7126174374999987</v>
      </c>
      <c r="D695" s="208" t="e">
        <f>C695-#REF!</f>
        <v>#REF!</v>
      </c>
      <c r="F695" s="212"/>
    </row>
    <row r="696" spans="1:6" s="199" customFormat="1" ht="20.100000000000001" customHeight="1">
      <c r="A696" s="24">
        <v>639</v>
      </c>
      <c r="B696" s="206" t="s">
        <v>747</v>
      </c>
      <c r="C696" s="207">
        <v>6.4497964075000001</v>
      </c>
      <c r="D696" s="208" t="e">
        <f>C696-#REF!</f>
        <v>#REF!</v>
      </c>
      <c r="F696" s="212"/>
    </row>
    <row r="697" spans="1:6" s="199" customFormat="1" ht="20.100000000000001" customHeight="1">
      <c r="A697" s="24">
        <v>640</v>
      </c>
      <c r="B697" s="206" t="s">
        <v>748</v>
      </c>
      <c r="C697" s="207">
        <v>6.4759833799999997</v>
      </c>
      <c r="D697" s="208" t="e">
        <f>C697-#REF!</f>
        <v>#REF!</v>
      </c>
      <c r="F697" s="212"/>
    </row>
    <row r="698" spans="1:6" s="199" customFormat="1" ht="20.100000000000001" customHeight="1">
      <c r="A698" s="24">
        <v>641</v>
      </c>
      <c r="B698" s="206" t="s">
        <v>749</v>
      </c>
      <c r="C698" s="207">
        <v>6.9079945</v>
      </c>
      <c r="D698" s="208" t="e">
        <f>C698-#REF!</f>
        <v>#REF!</v>
      </c>
      <c r="F698" s="212"/>
    </row>
    <row r="699" spans="1:6" s="199" customFormat="1" ht="20.100000000000001" customHeight="1">
      <c r="A699" s="24">
        <v>642</v>
      </c>
      <c r="B699" s="206" t="s">
        <v>750</v>
      </c>
      <c r="C699" s="207">
        <v>3.0386606249999999</v>
      </c>
      <c r="D699" s="208" t="e">
        <f>C699-#REF!</f>
        <v>#REF!</v>
      </c>
      <c r="F699" s="212"/>
    </row>
    <row r="700" spans="1:6" s="198" customFormat="1" ht="20.100000000000001" customHeight="1">
      <c r="A700" s="204"/>
      <c r="B700" s="232" t="s">
        <v>2908</v>
      </c>
      <c r="C700" s="233">
        <f>SUM(C701:C705)</f>
        <v>133.3102225925</v>
      </c>
      <c r="D700" s="234"/>
      <c r="F700" s="210"/>
    </row>
    <row r="701" spans="1:6" s="199" customFormat="1" ht="20.100000000000001" customHeight="1">
      <c r="A701" s="24">
        <v>643</v>
      </c>
      <c r="B701" s="206" t="s">
        <v>751</v>
      </c>
      <c r="C701" s="207">
        <v>95.362337407499993</v>
      </c>
      <c r="D701" s="208" t="e">
        <f>C701-#REF!</f>
        <v>#REF!</v>
      </c>
      <c r="F701" s="212"/>
    </row>
    <row r="702" spans="1:6" s="199" customFormat="1" ht="20.100000000000001" customHeight="1">
      <c r="A702" s="24">
        <v>644</v>
      </c>
      <c r="B702" s="206" t="s">
        <v>753</v>
      </c>
      <c r="C702" s="207">
        <v>5.6470903124999996</v>
      </c>
      <c r="D702" s="208" t="e">
        <f>C702-#REF!</f>
        <v>#REF!</v>
      </c>
      <c r="F702" s="212"/>
    </row>
    <row r="703" spans="1:6" s="199" customFormat="1" ht="20.100000000000001" customHeight="1">
      <c r="A703" s="24">
        <v>645</v>
      </c>
      <c r="B703" s="206" t="s">
        <v>754</v>
      </c>
      <c r="C703" s="207">
        <v>28.310482117499998</v>
      </c>
      <c r="D703" s="208" t="e">
        <f>C703-#REF!</f>
        <v>#REF!</v>
      </c>
      <c r="F703" s="212"/>
    </row>
    <row r="704" spans="1:6" s="199" customFormat="1" ht="20.100000000000001" customHeight="1">
      <c r="A704" s="24">
        <v>646</v>
      </c>
      <c r="B704" s="206" t="s">
        <v>755</v>
      </c>
      <c r="C704" s="207">
        <v>0.75210300500000005</v>
      </c>
      <c r="D704" s="208" t="e">
        <f>C704-#REF!</f>
        <v>#REF!</v>
      </c>
      <c r="F704" s="212"/>
    </row>
    <row r="705" spans="1:6" s="199" customFormat="1" ht="20.100000000000001" customHeight="1">
      <c r="A705" s="24">
        <v>647</v>
      </c>
      <c r="B705" s="206" t="s">
        <v>756</v>
      </c>
      <c r="C705" s="207">
        <v>3.2382097499999998</v>
      </c>
      <c r="D705" s="208" t="e">
        <f>C705-#REF!</f>
        <v>#REF!</v>
      </c>
      <c r="F705" s="212"/>
    </row>
    <row r="706" spans="1:6" s="198" customFormat="1" ht="20.100000000000001" customHeight="1">
      <c r="A706" s="204"/>
      <c r="B706" s="232" t="s">
        <v>2909</v>
      </c>
      <c r="C706" s="233">
        <f>C707+C719+C726+C729+C735+C745+C749+C757+C759</f>
        <v>3922.7275327699999</v>
      </c>
      <c r="D706" s="234"/>
      <c r="F706" s="210"/>
    </row>
    <row r="707" spans="1:6" s="198" customFormat="1" ht="20.100000000000001" customHeight="1">
      <c r="A707" s="204"/>
      <c r="B707" s="232" t="s">
        <v>2864</v>
      </c>
      <c r="C707" s="233">
        <f>SUM(C708:C718)</f>
        <v>616.29390482749989</v>
      </c>
      <c r="D707" s="234"/>
      <c r="F707" s="210"/>
    </row>
    <row r="708" spans="1:6" s="199" customFormat="1" ht="20.100000000000001" customHeight="1">
      <c r="A708" s="24">
        <v>648</v>
      </c>
      <c r="B708" s="206" t="s">
        <v>757</v>
      </c>
      <c r="C708" s="207">
        <v>62.427959794999978</v>
      </c>
      <c r="D708" s="208" t="e">
        <f>C708-#REF!</f>
        <v>#REF!</v>
      </c>
      <c r="F708" s="212"/>
    </row>
    <row r="709" spans="1:6" s="199" customFormat="1" ht="20.100000000000001" customHeight="1">
      <c r="A709" s="24">
        <v>649</v>
      </c>
      <c r="B709" s="206" t="s">
        <v>760</v>
      </c>
      <c r="C709" s="207">
        <v>41.410887250000002</v>
      </c>
      <c r="D709" s="208" t="e">
        <f>C709-#REF!</f>
        <v>#REF!</v>
      </c>
      <c r="F709" s="212"/>
    </row>
    <row r="710" spans="1:6" s="199" customFormat="1" ht="20.100000000000001" customHeight="1">
      <c r="A710" s="24">
        <v>650</v>
      </c>
      <c r="B710" s="206" t="s">
        <v>761</v>
      </c>
      <c r="C710" s="207">
        <v>0.85846042749999363</v>
      </c>
      <c r="D710" s="208" t="e">
        <f>C710-#REF!</f>
        <v>#REF!</v>
      </c>
      <c r="F710" s="212"/>
    </row>
    <row r="711" spans="1:6" s="199" customFormat="1" ht="20.100000000000001" customHeight="1">
      <c r="A711" s="24">
        <v>651</v>
      </c>
      <c r="B711" s="206" t="s">
        <v>763</v>
      </c>
      <c r="C711" s="207">
        <v>402.83513483749994</v>
      </c>
      <c r="D711" s="208" t="e">
        <f>C711-#REF!</f>
        <v>#REF!</v>
      </c>
      <c r="E711" s="211"/>
      <c r="F711" s="212"/>
    </row>
    <row r="712" spans="1:6" s="199" customFormat="1" ht="20.100000000000001" customHeight="1">
      <c r="A712" s="24">
        <v>652</v>
      </c>
      <c r="B712" s="206" t="s">
        <v>764</v>
      </c>
      <c r="C712" s="207">
        <v>2.0102637150000007</v>
      </c>
      <c r="D712" s="208" t="e">
        <f>C712-#REF!</f>
        <v>#REF!</v>
      </c>
      <c r="F712" s="212"/>
    </row>
    <row r="713" spans="1:6" s="199" customFormat="1" ht="20.100000000000001" customHeight="1">
      <c r="A713" s="24">
        <v>653</v>
      </c>
      <c r="B713" s="206" t="s">
        <v>765</v>
      </c>
      <c r="C713" s="207">
        <v>7.1709756149999997</v>
      </c>
      <c r="D713" s="208" t="e">
        <f>C713-#REF!</f>
        <v>#REF!</v>
      </c>
      <c r="F713" s="212"/>
    </row>
    <row r="714" spans="1:6" s="199" customFormat="1" ht="20.100000000000001" customHeight="1">
      <c r="A714" s="24">
        <v>654</v>
      </c>
      <c r="B714" s="206" t="s">
        <v>766</v>
      </c>
      <c r="C714" s="207">
        <v>0.98520131250000009</v>
      </c>
      <c r="D714" s="208" t="e">
        <f>C714-#REF!</f>
        <v>#REF!</v>
      </c>
      <c r="F714" s="212"/>
    </row>
    <row r="715" spans="1:6" s="199" customFormat="1" ht="20.100000000000001" customHeight="1">
      <c r="A715" s="24">
        <v>655</v>
      </c>
      <c r="B715" s="206" t="s">
        <v>767</v>
      </c>
      <c r="C715" s="207">
        <v>39.520163967499997</v>
      </c>
      <c r="D715" s="208" t="e">
        <f>C715-#REF!</f>
        <v>#REF!</v>
      </c>
      <c r="F715" s="212"/>
    </row>
    <row r="716" spans="1:6" s="200" customFormat="1" ht="20.100000000000001" customHeight="1">
      <c r="A716" s="24">
        <v>656</v>
      </c>
      <c r="B716" s="206" t="s">
        <v>768</v>
      </c>
      <c r="C716" s="207">
        <v>15.441420425</v>
      </c>
      <c r="D716" s="208" t="e">
        <f>C716-#REF!</f>
        <v>#REF!</v>
      </c>
      <c r="F716" s="217"/>
    </row>
    <row r="717" spans="1:6" s="199" customFormat="1" ht="20.100000000000001" customHeight="1">
      <c r="A717" s="24">
        <v>657</v>
      </c>
      <c r="B717" s="206" t="s">
        <v>769</v>
      </c>
      <c r="C717" s="207">
        <v>41.494940624999998</v>
      </c>
      <c r="D717" s="208" t="e">
        <f>C717-#REF!</f>
        <v>#REF!</v>
      </c>
      <c r="F717" s="212"/>
    </row>
    <row r="718" spans="1:6" s="199" customFormat="1" ht="20.100000000000001" customHeight="1">
      <c r="A718" s="24">
        <v>658</v>
      </c>
      <c r="B718" s="206" t="s">
        <v>770</v>
      </c>
      <c r="C718" s="207">
        <v>2.1384968574999998</v>
      </c>
      <c r="D718" s="208" t="e">
        <f>C718-#REF!</f>
        <v>#REF!</v>
      </c>
      <c r="F718" s="212"/>
    </row>
    <row r="719" spans="1:6" s="198" customFormat="1" ht="20.100000000000001" customHeight="1">
      <c r="A719" s="204"/>
      <c r="B719" s="232" t="s">
        <v>2910</v>
      </c>
      <c r="C719" s="233">
        <f>SUM(C720:C725)</f>
        <v>299.4599937024999</v>
      </c>
      <c r="D719" s="234"/>
      <c r="F719" s="210"/>
    </row>
    <row r="720" spans="1:6" s="199" customFormat="1" ht="20.100000000000001" customHeight="1">
      <c r="A720" s="24">
        <v>659</v>
      </c>
      <c r="B720" s="206" t="s">
        <v>771</v>
      </c>
      <c r="C720" s="207">
        <v>104.72852587499997</v>
      </c>
      <c r="D720" s="208" t="e">
        <f>C720-#REF!</f>
        <v>#REF!</v>
      </c>
      <c r="F720" s="212"/>
    </row>
    <row r="721" spans="1:6" s="199" customFormat="1" ht="20.100000000000001" customHeight="1">
      <c r="A721" s="24">
        <v>660</v>
      </c>
      <c r="B721" s="206" t="s">
        <v>773</v>
      </c>
      <c r="C721" s="207">
        <v>86.602622795000002</v>
      </c>
      <c r="D721" s="208" t="e">
        <f>C721-#REF!</f>
        <v>#REF!</v>
      </c>
      <c r="F721" s="212"/>
    </row>
    <row r="722" spans="1:6" s="199" customFormat="1" ht="20.100000000000001" customHeight="1">
      <c r="A722" s="24">
        <v>661</v>
      </c>
      <c r="B722" s="206" t="s">
        <v>774</v>
      </c>
      <c r="C722" s="207">
        <v>15.527233362499985</v>
      </c>
      <c r="D722" s="208" t="e">
        <f>C722-#REF!</f>
        <v>#REF!</v>
      </c>
      <c r="F722" s="212"/>
    </row>
    <row r="723" spans="1:6" s="199" customFormat="1" ht="20.100000000000001" customHeight="1">
      <c r="A723" s="24">
        <v>662</v>
      </c>
      <c r="B723" s="206" t="s">
        <v>775</v>
      </c>
      <c r="C723" s="207">
        <v>25.273803562499999</v>
      </c>
      <c r="D723" s="208" t="e">
        <f>C723-#REF!</f>
        <v>#REF!</v>
      </c>
      <c r="F723" s="212"/>
    </row>
    <row r="724" spans="1:6" s="199" customFormat="1" ht="20.100000000000001" customHeight="1">
      <c r="A724" s="24">
        <v>663</v>
      </c>
      <c r="B724" s="206" t="s">
        <v>776</v>
      </c>
      <c r="C724" s="207">
        <v>46.999873919999999</v>
      </c>
      <c r="D724" s="208" t="e">
        <f>C724-#REF!</f>
        <v>#REF!</v>
      </c>
      <c r="F724" s="212"/>
    </row>
    <row r="725" spans="1:6" s="199" customFormat="1" ht="20.100000000000001" customHeight="1">
      <c r="A725" s="24">
        <v>664</v>
      </c>
      <c r="B725" s="206" t="s">
        <v>777</v>
      </c>
      <c r="C725" s="207">
        <v>20.327934187499999</v>
      </c>
      <c r="D725" s="208" t="e">
        <f>C725-#REF!</f>
        <v>#REF!</v>
      </c>
      <c r="F725" s="212"/>
    </row>
    <row r="726" spans="1:6" s="198" customFormat="1" ht="20.100000000000001" customHeight="1">
      <c r="A726" s="204"/>
      <c r="B726" s="232" t="s">
        <v>2911</v>
      </c>
      <c r="C726" s="233">
        <f>SUM(C727:C728)</f>
        <v>10.0812835</v>
      </c>
      <c r="D726" s="234"/>
      <c r="F726" s="210"/>
    </row>
    <row r="727" spans="1:6" s="199" customFormat="1" ht="20.100000000000001" customHeight="1">
      <c r="A727" s="24">
        <v>665</v>
      </c>
      <c r="B727" s="206" t="s">
        <v>778</v>
      </c>
      <c r="C727" s="207">
        <v>5.1527546874999999</v>
      </c>
      <c r="D727" s="208" t="e">
        <f>C727-#REF!</f>
        <v>#REF!</v>
      </c>
      <c r="F727" s="212"/>
    </row>
    <row r="728" spans="1:6" s="199" customFormat="1" ht="20.100000000000001" customHeight="1">
      <c r="A728" s="24">
        <v>666</v>
      </c>
      <c r="B728" s="206" t="s">
        <v>780</v>
      </c>
      <c r="C728" s="207">
        <v>4.9285288124999997</v>
      </c>
      <c r="D728" s="208" t="e">
        <f>C728-#REF!</f>
        <v>#REF!</v>
      </c>
      <c r="F728" s="212"/>
    </row>
    <row r="729" spans="1:6" s="198" customFormat="1" ht="20.100000000000001" customHeight="1">
      <c r="A729" s="204"/>
      <c r="B729" s="232" t="s">
        <v>2912</v>
      </c>
      <c r="C729" s="233">
        <f>SUM(C730:C734)</f>
        <v>146.5394384475</v>
      </c>
      <c r="D729" s="234"/>
      <c r="F729" s="210"/>
    </row>
    <row r="730" spans="1:6" s="199" customFormat="1" ht="20.100000000000001" customHeight="1">
      <c r="A730" s="24">
        <v>667</v>
      </c>
      <c r="B730" s="206" t="s">
        <v>781</v>
      </c>
      <c r="C730" s="207">
        <v>120.0643951875</v>
      </c>
      <c r="D730" s="208" t="e">
        <f>C730-#REF!</f>
        <v>#REF!</v>
      </c>
      <c r="F730" s="212"/>
    </row>
    <row r="731" spans="1:6" s="199" customFormat="1" ht="20.100000000000001" customHeight="1">
      <c r="A731" s="24">
        <v>668</v>
      </c>
      <c r="B731" s="206" t="s">
        <v>783</v>
      </c>
      <c r="C731" s="207">
        <v>6.5668550299999993</v>
      </c>
      <c r="D731" s="208" t="e">
        <f>C731-#REF!</f>
        <v>#REF!</v>
      </c>
      <c r="F731" s="212"/>
    </row>
    <row r="732" spans="1:6" s="199" customFormat="1" ht="20.100000000000001" customHeight="1">
      <c r="A732" s="24">
        <v>669</v>
      </c>
      <c r="B732" s="206" t="s">
        <v>784</v>
      </c>
      <c r="C732" s="207">
        <v>8.3972846699999995</v>
      </c>
      <c r="D732" s="208" t="e">
        <f>C732-#REF!</f>
        <v>#REF!</v>
      </c>
      <c r="F732" s="212"/>
    </row>
    <row r="733" spans="1:6" s="199" customFormat="1" ht="20.100000000000001" customHeight="1">
      <c r="A733" s="24">
        <v>670</v>
      </c>
      <c r="B733" s="206" t="s">
        <v>785</v>
      </c>
      <c r="C733" s="207">
        <v>6.1830426225000004</v>
      </c>
      <c r="D733" s="208" t="e">
        <f>C733-#REF!</f>
        <v>#REF!</v>
      </c>
      <c r="F733" s="212"/>
    </row>
    <row r="734" spans="1:6" s="199" customFormat="1" ht="20.100000000000001" customHeight="1">
      <c r="A734" s="24">
        <v>671</v>
      </c>
      <c r="B734" s="206" t="s">
        <v>786</v>
      </c>
      <c r="C734" s="207">
        <v>5.3278609375000006</v>
      </c>
      <c r="D734" s="208" t="e">
        <f>C734-#REF!</f>
        <v>#REF!</v>
      </c>
      <c r="F734" s="212"/>
    </row>
    <row r="735" spans="1:6" s="198" customFormat="1" ht="20.100000000000001" customHeight="1">
      <c r="A735" s="204"/>
      <c r="B735" s="232" t="s">
        <v>2913</v>
      </c>
      <c r="C735" s="233">
        <f>SUM(C736:C744)</f>
        <v>259.87183303500007</v>
      </c>
      <c r="D735" s="234"/>
      <c r="F735" s="210"/>
    </row>
    <row r="736" spans="1:6" s="199" customFormat="1" ht="20.100000000000001" customHeight="1">
      <c r="A736" s="24">
        <v>672</v>
      </c>
      <c r="B736" s="206" t="s">
        <v>787</v>
      </c>
      <c r="C736" s="207">
        <v>13.716268249999999</v>
      </c>
      <c r="D736" s="208" t="e">
        <f>C736-#REF!</f>
        <v>#REF!</v>
      </c>
      <c r="F736" s="212"/>
    </row>
    <row r="737" spans="1:6" s="199" customFormat="1" ht="20.100000000000001" customHeight="1">
      <c r="A737" s="24">
        <v>673</v>
      </c>
      <c r="B737" s="206" t="s">
        <v>789</v>
      </c>
      <c r="C737" s="207">
        <v>15.839177187499999</v>
      </c>
      <c r="D737" s="208" t="e">
        <f>C737-#REF!</f>
        <v>#REF!</v>
      </c>
      <c r="F737" s="212"/>
    </row>
    <row r="738" spans="1:6" s="199" customFormat="1" ht="20.100000000000001" customHeight="1">
      <c r="A738" s="24">
        <v>674</v>
      </c>
      <c r="B738" s="206" t="s">
        <v>790</v>
      </c>
      <c r="C738" s="207">
        <v>150.76318530750001</v>
      </c>
      <c r="D738" s="208" t="e">
        <f>C738-#REF!</f>
        <v>#REF!</v>
      </c>
      <c r="F738" s="212"/>
    </row>
    <row r="739" spans="1:6" s="199" customFormat="1" ht="20.100000000000001" customHeight="1">
      <c r="A739" s="24">
        <v>675</v>
      </c>
      <c r="B739" s="206" t="s">
        <v>791</v>
      </c>
      <c r="C739" s="207">
        <v>1.5859467875</v>
      </c>
      <c r="D739" s="208" t="e">
        <f>C739-#REF!</f>
        <v>#REF!</v>
      </c>
      <c r="F739" s="212"/>
    </row>
    <row r="740" spans="1:6" s="199" customFormat="1" ht="20.100000000000001" customHeight="1">
      <c r="A740" s="24">
        <v>676</v>
      </c>
      <c r="B740" s="206" t="s">
        <v>792</v>
      </c>
      <c r="C740" s="207">
        <v>0.78748253499999998</v>
      </c>
      <c r="D740" s="208" t="e">
        <f>C740-#REF!</f>
        <v>#REF!</v>
      </c>
      <c r="F740" s="212"/>
    </row>
    <row r="741" spans="1:6" s="199" customFormat="1" ht="20.100000000000001" customHeight="1">
      <c r="A741" s="24">
        <v>677</v>
      </c>
      <c r="B741" s="206" t="s">
        <v>793</v>
      </c>
      <c r="C741" s="207">
        <v>12.071423075</v>
      </c>
      <c r="D741" s="208" t="e">
        <f>C741-#REF!</f>
        <v>#REF!</v>
      </c>
      <c r="F741" s="212"/>
    </row>
    <row r="742" spans="1:6" s="199" customFormat="1" ht="20.100000000000001" customHeight="1">
      <c r="A742" s="24">
        <v>678</v>
      </c>
      <c r="B742" s="206" t="s">
        <v>794</v>
      </c>
      <c r="C742" s="207">
        <v>9.4786909975000029</v>
      </c>
      <c r="D742" s="208" t="e">
        <f>C742-#REF!</f>
        <v>#REF!</v>
      </c>
      <c r="F742" s="212"/>
    </row>
    <row r="743" spans="1:6" s="199" customFormat="1" ht="20.100000000000001" customHeight="1">
      <c r="A743" s="24">
        <v>679</v>
      </c>
      <c r="B743" s="206" t="s">
        <v>795</v>
      </c>
      <c r="C743" s="207">
        <v>12.113385562500014</v>
      </c>
      <c r="D743" s="208" t="e">
        <f>C743-#REF!</f>
        <v>#REF!</v>
      </c>
      <c r="F743" s="212"/>
    </row>
    <row r="744" spans="1:6" s="199" customFormat="1" ht="20.100000000000001" customHeight="1">
      <c r="A744" s="24">
        <v>680</v>
      </c>
      <c r="B744" s="206" t="s">
        <v>796</v>
      </c>
      <c r="C744" s="207">
        <v>43.516273332499999</v>
      </c>
      <c r="D744" s="208" t="e">
        <f>C744-#REF!</f>
        <v>#REF!</v>
      </c>
      <c r="F744" s="212"/>
    </row>
    <row r="745" spans="1:6" s="198" customFormat="1" ht="20.100000000000001" customHeight="1">
      <c r="A745" s="204"/>
      <c r="B745" s="232" t="s">
        <v>2914</v>
      </c>
      <c r="C745" s="233">
        <f>SUM(C746:C748)</f>
        <v>2028.0553128274998</v>
      </c>
      <c r="D745" s="234"/>
      <c r="F745" s="210"/>
    </row>
    <row r="746" spans="1:6" s="199" customFormat="1" ht="20.100000000000001" customHeight="1">
      <c r="A746" s="24">
        <v>681</v>
      </c>
      <c r="B746" s="206" t="s">
        <v>797</v>
      </c>
      <c r="C746" s="207">
        <v>1000</v>
      </c>
      <c r="D746" s="208" t="e">
        <f>C746-#REF!</f>
        <v>#REF!</v>
      </c>
      <c r="F746" s="212"/>
    </row>
    <row r="747" spans="1:6" s="199" customFormat="1" ht="20.100000000000001" customHeight="1">
      <c r="A747" s="24">
        <v>682</v>
      </c>
      <c r="B747" s="206" t="s">
        <v>799</v>
      </c>
      <c r="C747" s="207">
        <v>956.1498064525</v>
      </c>
      <c r="D747" s="208" t="e">
        <f>C747-#REF!</f>
        <v>#REF!</v>
      </c>
      <c r="F747" s="212"/>
    </row>
    <row r="748" spans="1:6" s="199" customFormat="1" ht="20.100000000000001" customHeight="1">
      <c r="A748" s="24">
        <v>683</v>
      </c>
      <c r="B748" s="206" t="s">
        <v>800</v>
      </c>
      <c r="C748" s="207">
        <v>71.905506375000002</v>
      </c>
      <c r="D748" s="208" t="e">
        <f>C748-#REF!</f>
        <v>#REF!</v>
      </c>
      <c r="F748" s="212"/>
    </row>
    <row r="749" spans="1:6" s="198" customFormat="1" ht="20.100000000000001" customHeight="1">
      <c r="A749" s="204"/>
      <c r="B749" s="232" t="s">
        <v>2915</v>
      </c>
      <c r="C749" s="233">
        <f>SUM(C750:C756)</f>
        <v>366.10304594249999</v>
      </c>
      <c r="D749" s="234"/>
      <c r="F749" s="210"/>
    </row>
    <row r="750" spans="1:6" s="199" customFormat="1" ht="20.100000000000001" customHeight="1">
      <c r="A750" s="24">
        <v>684</v>
      </c>
      <c r="B750" s="206" t="s">
        <v>801</v>
      </c>
      <c r="C750" s="207">
        <v>101.45995699999999</v>
      </c>
      <c r="D750" s="208" t="e">
        <f>C750-#REF!</f>
        <v>#REF!</v>
      </c>
      <c r="F750" s="212"/>
    </row>
    <row r="751" spans="1:6" s="199" customFormat="1" ht="20.100000000000001" customHeight="1">
      <c r="A751" s="24">
        <v>685</v>
      </c>
      <c r="B751" s="206" t="s">
        <v>803</v>
      </c>
      <c r="C751" s="207">
        <v>0.69232562499999994</v>
      </c>
      <c r="D751" s="208" t="e">
        <f>C751-#REF!</f>
        <v>#REF!</v>
      </c>
      <c r="F751" s="212"/>
    </row>
    <row r="752" spans="1:6" s="199" customFormat="1" ht="20.100000000000001" customHeight="1">
      <c r="A752" s="24">
        <v>686</v>
      </c>
      <c r="B752" s="215" t="s">
        <v>804</v>
      </c>
      <c r="C752" s="207">
        <v>8.1319182674999997</v>
      </c>
      <c r="D752" s="208" t="e">
        <f>C752-#REF!</f>
        <v>#REF!</v>
      </c>
      <c r="F752" s="212"/>
    </row>
    <row r="753" spans="1:6" s="199" customFormat="1" ht="20.100000000000001" customHeight="1">
      <c r="A753" s="24">
        <v>687</v>
      </c>
      <c r="B753" s="215" t="s">
        <v>805</v>
      </c>
      <c r="C753" s="207">
        <v>129.83582437500002</v>
      </c>
      <c r="D753" s="208" t="e">
        <f>C753-#REF!</f>
        <v>#REF!</v>
      </c>
      <c r="F753" s="212"/>
    </row>
    <row r="754" spans="1:6" s="199" customFormat="1" ht="20.100000000000001" customHeight="1">
      <c r="A754" s="24">
        <v>688</v>
      </c>
      <c r="B754" s="215" t="s">
        <v>806</v>
      </c>
      <c r="C754" s="207">
        <v>4.8330537275000012</v>
      </c>
      <c r="D754" s="208" t="e">
        <f>C754-#REF!</f>
        <v>#REF!</v>
      </c>
      <c r="F754" s="212"/>
    </row>
    <row r="755" spans="1:6" s="199" customFormat="1" ht="20.100000000000001" customHeight="1">
      <c r="A755" s="24">
        <v>689</v>
      </c>
      <c r="B755" s="206" t="s">
        <v>807</v>
      </c>
      <c r="C755" s="207">
        <v>32.9238901875</v>
      </c>
      <c r="D755" s="208" t="e">
        <f>C755-#REF!</f>
        <v>#REF!</v>
      </c>
      <c r="F755" s="212"/>
    </row>
    <row r="756" spans="1:6" s="199" customFormat="1" ht="20.100000000000001" customHeight="1">
      <c r="A756" s="24">
        <v>690</v>
      </c>
      <c r="B756" s="206" t="s">
        <v>808</v>
      </c>
      <c r="C756" s="207">
        <v>88.226076760000012</v>
      </c>
      <c r="D756" s="208" t="e">
        <f>C756-#REF!</f>
        <v>#REF!</v>
      </c>
      <c r="F756" s="212"/>
    </row>
    <row r="757" spans="1:6" s="198" customFormat="1" ht="20.100000000000001" customHeight="1">
      <c r="A757" s="204"/>
      <c r="B757" s="232" t="s">
        <v>2916</v>
      </c>
      <c r="C757" s="233">
        <f>C758</f>
        <v>110.07969512</v>
      </c>
      <c r="D757" s="234"/>
      <c r="F757" s="210"/>
    </row>
    <row r="758" spans="1:6" s="199" customFormat="1" ht="20.100000000000001" customHeight="1">
      <c r="A758" s="24">
        <v>691</v>
      </c>
      <c r="B758" s="206" t="s">
        <v>809</v>
      </c>
      <c r="C758" s="207">
        <v>110.07969512</v>
      </c>
      <c r="D758" s="208" t="e">
        <f>C758-#REF!</f>
        <v>#REF!</v>
      </c>
      <c r="F758" s="212"/>
    </row>
    <row r="759" spans="1:6" s="198" customFormat="1" ht="20.100000000000001" customHeight="1">
      <c r="A759" s="204"/>
      <c r="B759" s="232" t="s">
        <v>2917</v>
      </c>
      <c r="C759" s="233">
        <f>SUM(C760:C763)</f>
        <v>86.243025367499996</v>
      </c>
      <c r="D759" s="234"/>
      <c r="F759" s="210"/>
    </row>
    <row r="760" spans="1:6" s="199" customFormat="1" ht="20.100000000000001" customHeight="1">
      <c r="A760" s="24">
        <v>692</v>
      </c>
      <c r="B760" s="206" t="s">
        <v>811</v>
      </c>
      <c r="C760" s="207">
        <v>65.50897501</v>
      </c>
      <c r="D760" s="208" t="e">
        <f>C760-#REF!</f>
        <v>#REF!</v>
      </c>
      <c r="F760" s="212"/>
    </row>
    <row r="761" spans="1:6" s="199" customFormat="1" ht="20.100000000000001" customHeight="1">
      <c r="A761" s="24">
        <v>693</v>
      </c>
      <c r="B761" s="206" t="s">
        <v>813</v>
      </c>
      <c r="C761" s="207">
        <v>9.4801548125000004</v>
      </c>
      <c r="D761" s="208" t="e">
        <f>C761-#REF!</f>
        <v>#REF!</v>
      </c>
      <c r="F761" s="212"/>
    </row>
    <row r="762" spans="1:6" s="199" customFormat="1" ht="20.100000000000001" customHeight="1">
      <c r="A762" s="24">
        <v>694</v>
      </c>
      <c r="B762" s="206" t="s">
        <v>814</v>
      </c>
      <c r="C762" s="207">
        <v>9.24411731</v>
      </c>
      <c r="D762" s="208" t="e">
        <f>C762-#REF!</f>
        <v>#REF!</v>
      </c>
      <c r="F762" s="212"/>
    </row>
    <row r="763" spans="1:6" s="199" customFormat="1" ht="20.100000000000001" customHeight="1">
      <c r="A763" s="24">
        <v>695</v>
      </c>
      <c r="B763" s="206" t="s">
        <v>815</v>
      </c>
      <c r="C763" s="207">
        <v>2.0097782350000002</v>
      </c>
      <c r="D763" s="208" t="e">
        <f>C763-#REF!</f>
        <v>#REF!</v>
      </c>
      <c r="F763" s="212"/>
    </row>
    <row r="764" spans="1:6" s="198" customFormat="1" ht="20.100000000000001" customHeight="1">
      <c r="A764" s="204"/>
      <c r="B764" s="232" t="s">
        <v>2918</v>
      </c>
      <c r="C764" s="233">
        <f>C765+C771+C775+C781+C789</f>
        <v>310.69659902000001</v>
      </c>
      <c r="D764" s="234"/>
      <c r="F764" s="210"/>
    </row>
    <row r="765" spans="1:6" s="198" customFormat="1" ht="20.100000000000001" customHeight="1">
      <c r="A765" s="204"/>
      <c r="B765" s="232" t="s">
        <v>2864</v>
      </c>
      <c r="C765" s="233">
        <f>SUM(C766:C770)</f>
        <v>67.369357520000008</v>
      </c>
      <c r="D765" s="234"/>
      <c r="F765" s="210"/>
    </row>
    <row r="766" spans="1:6" s="199" customFormat="1" ht="20.100000000000001" customHeight="1">
      <c r="A766" s="24">
        <v>696</v>
      </c>
      <c r="B766" s="216" t="s">
        <v>816</v>
      </c>
      <c r="C766" s="207">
        <v>7.5879780749999997</v>
      </c>
      <c r="D766" s="208" t="e">
        <f>C766-#REF!</f>
        <v>#REF!</v>
      </c>
      <c r="F766" s="212"/>
    </row>
    <row r="767" spans="1:6" s="199" customFormat="1" ht="20.100000000000001" customHeight="1">
      <c r="A767" s="24">
        <v>697</v>
      </c>
      <c r="B767" s="216" t="s">
        <v>819</v>
      </c>
      <c r="C767" s="207">
        <v>32.06582057</v>
      </c>
      <c r="D767" s="208" t="e">
        <f>C767-#REF!</f>
        <v>#REF!</v>
      </c>
      <c r="F767" s="212"/>
    </row>
    <row r="768" spans="1:6" s="199" customFormat="1" ht="20.100000000000001" customHeight="1">
      <c r="A768" s="24">
        <v>698</v>
      </c>
      <c r="B768" s="216" t="s">
        <v>820</v>
      </c>
      <c r="C768" s="207">
        <v>5.6702341250000003</v>
      </c>
      <c r="D768" s="208" t="e">
        <f>C768-#REF!</f>
        <v>#REF!</v>
      </c>
      <c r="F768" s="212"/>
    </row>
    <row r="769" spans="1:6" s="199" customFormat="1" ht="20.100000000000001" customHeight="1">
      <c r="A769" s="24">
        <v>699</v>
      </c>
      <c r="B769" s="216" t="s">
        <v>822</v>
      </c>
      <c r="C769" s="207">
        <v>9.763910062499999</v>
      </c>
      <c r="D769" s="208" t="e">
        <f>C769-#REF!</f>
        <v>#REF!</v>
      </c>
      <c r="F769" s="212"/>
    </row>
    <row r="770" spans="1:6" s="199" customFormat="1" ht="20.100000000000001" customHeight="1">
      <c r="A770" s="24">
        <v>700</v>
      </c>
      <c r="B770" s="216" t="s">
        <v>823</v>
      </c>
      <c r="C770" s="207">
        <v>12.2814146875</v>
      </c>
      <c r="D770" s="208" t="e">
        <f>C770-#REF!</f>
        <v>#REF!</v>
      </c>
      <c r="F770" s="212"/>
    </row>
    <row r="771" spans="1:6" s="198" customFormat="1" ht="20.100000000000001" customHeight="1">
      <c r="A771" s="204"/>
      <c r="B771" s="237" t="s">
        <v>2919</v>
      </c>
      <c r="C771" s="233">
        <f>SUM(C772:C774)</f>
        <v>75.22347764749999</v>
      </c>
      <c r="D771" s="234"/>
      <c r="F771" s="210"/>
    </row>
    <row r="772" spans="1:6" s="199" customFormat="1" ht="20.100000000000001" customHeight="1">
      <c r="A772" s="24">
        <v>701</v>
      </c>
      <c r="B772" s="206" t="s">
        <v>824</v>
      </c>
      <c r="C772" s="207">
        <v>8.8159220324999978</v>
      </c>
      <c r="D772" s="208" t="e">
        <f>C772-#REF!</f>
        <v>#REF!</v>
      </c>
      <c r="F772" s="212"/>
    </row>
    <row r="773" spans="1:6" s="199" customFormat="1" ht="20.100000000000001" customHeight="1">
      <c r="A773" s="24">
        <v>702</v>
      </c>
      <c r="B773" s="206" t="s">
        <v>826</v>
      </c>
      <c r="C773" s="207">
        <v>45.758129007499996</v>
      </c>
      <c r="D773" s="208" t="e">
        <f>C773-#REF!</f>
        <v>#REF!</v>
      </c>
      <c r="F773" s="212"/>
    </row>
    <row r="774" spans="1:6" s="199" customFormat="1" ht="20.100000000000001" customHeight="1">
      <c r="A774" s="24">
        <v>703</v>
      </c>
      <c r="B774" s="206" t="s">
        <v>827</v>
      </c>
      <c r="C774" s="207">
        <v>20.649426607499997</v>
      </c>
      <c r="D774" s="208" t="e">
        <f>C774-#REF!</f>
        <v>#REF!</v>
      </c>
      <c r="F774" s="212"/>
    </row>
    <row r="775" spans="1:6" s="198" customFormat="1" ht="20.100000000000001" customHeight="1">
      <c r="A775" s="204"/>
      <c r="B775" s="232" t="s">
        <v>2920</v>
      </c>
      <c r="C775" s="233">
        <f>SUM(C776:C780)</f>
        <v>55.5058121</v>
      </c>
      <c r="D775" s="234"/>
      <c r="F775" s="210"/>
    </row>
    <row r="776" spans="1:6" s="199" customFormat="1" ht="20.100000000000001" customHeight="1">
      <c r="A776" s="24">
        <v>704</v>
      </c>
      <c r="B776" s="219" t="s">
        <v>828</v>
      </c>
      <c r="C776" s="207">
        <v>4.1119352500000002</v>
      </c>
      <c r="D776" s="208" t="e">
        <f>C776-#REF!</f>
        <v>#REF!</v>
      </c>
      <c r="F776" s="212"/>
    </row>
    <row r="777" spans="1:6" s="199" customFormat="1" ht="20.100000000000001" customHeight="1">
      <c r="A777" s="24">
        <v>705</v>
      </c>
      <c r="B777" s="219" t="s">
        <v>830</v>
      </c>
      <c r="C777" s="207">
        <v>2.7991114999999995</v>
      </c>
      <c r="D777" s="208" t="e">
        <f>C777-#REF!</f>
        <v>#REF!</v>
      </c>
      <c r="F777" s="212"/>
    </row>
    <row r="778" spans="1:6" s="199" customFormat="1" ht="20.100000000000001" customHeight="1">
      <c r="A778" s="24">
        <v>706</v>
      </c>
      <c r="B778" s="219" t="s">
        <v>831</v>
      </c>
      <c r="C778" s="207">
        <v>4.38676625</v>
      </c>
      <c r="D778" s="208" t="e">
        <f>C778-#REF!</f>
        <v>#REF!</v>
      </c>
      <c r="F778" s="212"/>
    </row>
    <row r="779" spans="1:6" s="199" customFormat="1" ht="20.100000000000001" customHeight="1">
      <c r="A779" s="24">
        <v>707</v>
      </c>
      <c r="B779" s="219" t="s">
        <v>832</v>
      </c>
      <c r="C779" s="207">
        <v>23.853998470000001</v>
      </c>
      <c r="D779" s="208" t="e">
        <f>C779-#REF!</f>
        <v>#REF!</v>
      </c>
      <c r="F779" s="212"/>
    </row>
    <row r="780" spans="1:6" s="199" customFormat="1" ht="20.100000000000001" customHeight="1">
      <c r="A780" s="24">
        <v>708</v>
      </c>
      <c r="B780" s="219" t="s">
        <v>833</v>
      </c>
      <c r="C780" s="207">
        <v>20.354000630000002</v>
      </c>
      <c r="D780" s="208" t="e">
        <f>C780-#REF!</f>
        <v>#REF!</v>
      </c>
      <c r="F780" s="212"/>
    </row>
    <row r="781" spans="1:6" s="198" customFormat="1" ht="20.100000000000001" customHeight="1">
      <c r="A781" s="204"/>
      <c r="B781" s="242" t="s">
        <v>2921</v>
      </c>
      <c r="C781" s="233">
        <f>SUM(C782:C788)</f>
        <v>92.290747670000016</v>
      </c>
      <c r="D781" s="234"/>
      <c r="F781" s="210"/>
    </row>
    <row r="782" spans="1:6" s="199" customFormat="1" ht="20.100000000000001" customHeight="1">
      <c r="A782" s="24">
        <v>709</v>
      </c>
      <c r="B782" s="206" t="s">
        <v>834</v>
      </c>
      <c r="C782" s="207">
        <v>48.107752482500004</v>
      </c>
      <c r="D782" s="208" t="e">
        <f>C782-#REF!</f>
        <v>#REF!</v>
      </c>
      <c r="F782" s="212"/>
    </row>
    <row r="783" spans="1:6" s="199" customFormat="1" ht="20.100000000000001" customHeight="1">
      <c r="A783" s="24">
        <v>710</v>
      </c>
      <c r="B783" s="206" t="s">
        <v>836</v>
      </c>
      <c r="C783" s="207">
        <v>3.8927306225000016</v>
      </c>
      <c r="D783" s="208" t="e">
        <f>C783-#REF!</f>
        <v>#REF!</v>
      </c>
      <c r="F783" s="212"/>
    </row>
    <row r="784" spans="1:6" s="199" customFormat="1" ht="20.100000000000001" customHeight="1">
      <c r="A784" s="24">
        <v>711</v>
      </c>
      <c r="B784" s="206" t="s">
        <v>837</v>
      </c>
      <c r="C784" s="207">
        <v>2.5753382875000006</v>
      </c>
      <c r="D784" s="208" t="e">
        <f>C784-#REF!</f>
        <v>#REF!</v>
      </c>
      <c r="F784" s="212"/>
    </row>
    <row r="785" spans="1:6" s="199" customFormat="1" ht="20.100000000000001" customHeight="1">
      <c r="A785" s="24">
        <v>712</v>
      </c>
      <c r="B785" s="206" t="s">
        <v>838</v>
      </c>
      <c r="C785" s="207">
        <v>20.216826810000001</v>
      </c>
      <c r="D785" s="208" t="e">
        <f>C785-#REF!</f>
        <v>#REF!</v>
      </c>
      <c r="F785" s="212"/>
    </row>
    <row r="786" spans="1:6" s="199" customFormat="1" ht="20.100000000000001" customHeight="1">
      <c r="A786" s="24">
        <v>713</v>
      </c>
      <c r="B786" s="206" t="s">
        <v>839</v>
      </c>
      <c r="C786" s="207">
        <v>10.70770609</v>
      </c>
      <c r="D786" s="208" t="e">
        <f>C786-#REF!</f>
        <v>#REF!</v>
      </c>
      <c r="F786" s="212"/>
    </row>
    <row r="787" spans="1:6" s="199" customFormat="1" ht="20.100000000000001" customHeight="1">
      <c r="A787" s="24">
        <v>714</v>
      </c>
      <c r="B787" s="206" t="s">
        <v>840</v>
      </c>
      <c r="C787" s="207">
        <v>1.1197271874999997</v>
      </c>
      <c r="D787" s="208" t="e">
        <f>C787-#REF!</f>
        <v>#REF!</v>
      </c>
      <c r="F787" s="212"/>
    </row>
    <row r="788" spans="1:6" s="199" customFormat="1" ht="20.100000000000001" customHeight="1">
      <c r="A788" s="24">
        <v>715</v>
      </c>
      <c r="B788" s="206" t="s">
        <v>841</v>
      </c>
      <c r="C788" s="207">
        <v>5.6706661900000004</v>
      </c>
      <c r="D788" s="208" t="e">
        <f>C788-#REF!</f>
        <v>#REF!</v>
      </c>
      <c r="F788" s="212"/>
    </row>
    <row r="789" spans="1:6" s="198" customFormat="1" ht="20.100000000000001" customHeight="1">
      <c r="A789" s="204"/>
      <c r="B789" s="232" t="s">
        <v>2922</v>
      </c>
      <c r="C789" s="233">
        <f>C790</f>
        <v>20.3072040825</v>
      </c>
      <c r="D789" s="234"/>
      <c r="F789" s="210"/>
    </row>
    <row r="790" spans="1:6" s="199" customFormat="1" ht="20.100000000000001" customHeight="1">
      <c r="A790" s="24">
        <v>716</v>
      </c>
      <c r="B790" s="206" t="s">
        <v>842</v>
      </c>
      <c r="C790" s="207">
        <v>20.3072040825</v>
      </c>
      <c r="D790" s="208" t="e">
        <f>C790-#REF!</f>
        <v>#REF!</v>
      </c>
      <c r="F790" s="212"/>
    </row>
    <row r="791" spans="1:6" s="198" customFormat="1" ht="20.100000000000001" customHeight="1">
      <c r="A791" s="204"/>
      <c r="B791" s="232" t="s">
        <v>2923</v>
      </c>
      <c r="C791" s="233">
        <f>C792+C798+C802+C805+C807+C809+C814+C821</f>
        <v>290.14972826499996</v>
      </c>
      <c r="D791" s="234"/>
      <c r="F791" s="210"/>
    </row>
    <row r="792" spans="1:6" s="198" customFormat="1" ht="20.100000000000001" customHeight="1">
      <c r="A792" s="204"/>
      <c r="B792" s="232" t="s">
        <v>2864</v>
      </c>
      <c r="C792" s="233">
        <f>SUM(C793:C797)</f>
        <v>69.596561637499974</v>
      </c>
      <c r="D792" s="234"/>
      <c r="F792" s="210"/>
    </row>
    <row r="793" spans="1:6" s="199" customFormat="1" ht="20.100000000000001" customHeight="1">
      <c r="A793" s="24">
        <v>717</v>
      </c>
      <c r="B793" s="206" t="s">
        <v>844</v>
      </c>
      <c r="C793" s="207">
        <v>14.502289727499999</v>
      </c>
      <c r="D793" s="208" t="e">
        <f>C793-#REF!</f>
        <v>#REF!</v>
      </c>
      <c r="F793" s="212"/>
    </row>
    <row r="794" spans="1:6" s="199" customFormat="1" ht="20.100000000000001" customHeight="1">
      <c r="A794" s="24">
        <v>718</v>
      </c>
      <c r="B794" s="206" t="s">
        <v>847</v>
      </c>
      <c r="C794" s="207">
        <v>21.620505029999975</v>
      </c>
      <c r="D794" s="208" t="e">
        <f>C794-#REF!</f>
        <v>#REF!</v>
      </c>
      <c r="F794" s="212"/>
    </row>
    <row r="795" spans="1:6" s="199" customFormat="1" ht="20.100000000000001" customHeight="1">
      <c r="A795" s="24">
        <v>719</v>
      </c>
      <c r="B795" s="206" t="s">
        <v>848</v>
      </c>
      <c r="C795" s="207">
        <v>6.7281786649999988</v>
      </c>
      <c r="D795" s="208" t="e">
        <f>C795-#REF!</f>
        <v>#REF!</v>
      </c>
      <c r="F795" s="212"/>
    </row>
    <row r="796" spans="1:6" s="199" customFormat="1" ht="20.100000000000001" customHeight="1">
      <c r="A796" s="24">
        <v>720</v>
      </c>
      <c r="B796" s="206" t="s">
        <v>849</v>
      </c>
      <c r="C796" s="207">
        <v>6.4592725275000005</v>
      </c>
      <c r="D796" s="208" t="e">
        <f>C796-#REF!</f>
        <v>#REF!</v>
      </c>
      <c r="F796" s="212"/>
    </row>
    <row r="797" spans="1:6" s="199" customFormat="1" ht="20.100000000000001" customHeight="1">
      <c r="A797" s="24">
        <v>721</v>
      </c>
      <c r="B797" s="206" t="s">
        <v>850</v>
      </c>
      <c r="C797" s="207">
        <v>20.2863156875</v>
      </c>
      <c r="D797" s="208" t="e">
        <f>C797-#REF!</f>
        <v>#REF!</v>
      </c>
      <c r="F797" s="212"/>
    </row>
    <row r="798" spans="1:6" s="198" customFormat="1" ht="20.100000000000001" customHeight="1">
      <c r="A798" s="204"/>
      <c r="B798" s="232" t="s">
        <v>2924</v>
      </c>
      <c r="C798" s="233">
        <f>SUM(C799:C801)</f>
        <v>40.928131980000003</v>
      </c>
      <c r="D798" s="234"/>
      <c r="F798" s="210"/>
    </row>
    <row r="799" spans="1:6" s="199" customFormat="1" ht="20.100000000000001" customHeight="1">
      <c r="A799" s="24">
        <v>722</v>
      </c>
      <c r="B799" s="206" t="s">
        <v>851</v>
      </c>
      <c r="C799" s="207">
        <v>8.1228029700000022</v>
      </c>
      <c r="D799" s="208" t="e">
        <f>C799-#REF!</f>
        <v>#REF!</v>
      </c>
      <c r="F799" s="212"/>
    </row>
    <row r="800" spans="1:6" s="199" customFormat="1" ht="20.100000000000001" customHeight="1">
      <c r="A800" s="24">
        <v>723</v>
      </c>
      <c r="B800" s="206" t="s">
        <v>853</v>
      </c>
      <c r="C800" s="207">
        <v>20.322539759999998</v>
      </c>
      <c r="D800" s="208" t="e">
        <f>C800-#REF!</f>
        <v>#REF!</v>
      </c>
      <c r="F800" s="212"/>
    </row>
    <row r="801" spans="1:6" s="199" customFormat="1" ht="20.100000000000001" customHeight="1">
      <c r="A801" s="24">
        <v>724</v>
      </c>
      <c r="B801" s="206" t="s">
        <v>854</v>
      </c>
      <c r="C801" s="207">
        <v>12.48278925</v>
      </c>
      <c r="D801" s="208" t="e">
        <f>C801-#REF!</f>
        <v>#REF!</v>
      </c>
      <c r="F801" s="212"/>
    </row>
    <row r="802" spans="1:6" s="198" customFormat="1" ht="20.100000000000001" customHeight="1">
      <c r="A802" s="204"/>
      <c r="B802" s="232" t="s">
        <v>2925</v>
      </c>
      <c r="C802" s="233">
        <f>SUM(C803:C804)</f>
        <v>6.3778282499999985</v>
      </c>
      <c r="D802" s="234"/>
      <c r="F802" s="210"/>
    </row>
    <row r="803" spans="1:6" s="199" customFormat="1" ht="20.100000000000001" customHeight="1">
      <c r="A803" s="24">
        <v>725</v>
      </c>
      <c r="B803" s="206" t="s">
        <v>855</v>
      </c>
      <c r="C803" s="207">
        <v>3.6470520625000002</v>
      </c>
      <c r="D803" s="208" t="e">
        <f>C803-#REF!</f>
        <v>#REF!</v>
      </c>
      <c r="F803" s="212"/>
    </row>
    <row r="804" spans="1:6" s="199" customFormat="1" ht="20.100000000000001" customHeight="1">
      <c r="A804" s="24">
        <v>726</v>
      </c>
      <c r="B804" s="206" t="s">
        <v>857</v>
      </c>
      <c r="C804" s="207">
        <v>2.7307761874999983</v>
      </c>
      <c r="D804" s="208" t="e">
        <f>C804-#REF!</f>
        <v>#REF!</v>
      </c>
      <c r="F804" s="212"/>
    </row>
    <row r="805" spans="1:6" s="198" customFormat="1" ht="20.100000000000001" customHeight="1">
      <c r="A805" s="204"/>
      <c r="B805" s="232" t="s">
        <v>2926</v>
      </c>
      <c r="C805" s="233">
        <f>C806</f>
        <v>10.783489879999999</v>
      </c>
      <c r="D805" s="234"/>
      <c r="F805" s="210"/>
    </row>
    <row r="806" spans="1:6" s="199" customFormat="1" ht="20.100000000000001" customHeight="1">
      <c r="A806" s="24">
        <v>727</v>
      </c>
      <c r="B806" s="206" t="s">
        <v>858</v>
      </c>
      <c r="C806" s="207">
        <v>10.783489879999999</v>
      </c>
      <c r="D806" s="208" t="e">
        <f>C806-#REF!</f>
        <v>#REF!</v>
      </c>
      <c r="F806" s="212"/>
    </row>
    <row r="807" spans="1:6" s="198" customFormat="1" ht="20.100000000000001" customHeight="1">
      <c r="A807" s="204"/>
      <c r="B807" s="232" t="s">
        <v>2927</v>
      </c>
      <c r="C807" s="233">
        <f>C808</f>
        <v>1.3517661250000002</v>
      </c>
      <c r="D807" s="234"/>
      <c r="F807" s="210"/>
    </row>
    <row r="808" spans="1:6" s="199" customFormat="1" ht="20.100000000000001" customHeight="1">
      <c r="A808" s="24">
        <v>728</v>
      </c>
      <c r="B808" s="206" t="s">
        <v>860</v>
      </c>
      <c r="C808" s="207">
        <v>1.3517661250000002</v>
      </c>
      <c r="D808" s="208" t="e">
        <f>C808-#REF!</f>
        <v>#REF!</v>
      </c>
      <c r="F808" s="212"/>
    </row>
    <row r="809" spans="1:6" s="198" customFormat="1" ht="20.100000000000001" customHeight="1">
      <c r="A809" s="204"/>
      <c r="B809" s="232" t="s">
        <v>2928</v>
      </c>
      <c r="C809" s="233">
        <f>SUM(C810:C813)</f>
        <v>39.012967680000003</v>
      </c>
      <c r="D809" s="234"/>
      <c r="F809" s="210"/>
    </row>
    <row r="810" spans="1:6" s="199" customFormat="1" ht="20.100000000000001" customHeight="1">
      <c r="A810" s="24">
        <v>729</v>
      </c>
      <c r="B810" s="206" t="s">
        <v>862</v>
      </c>
      <c r="C810" s="207">
        <v>14.164052847500001</v>
      </c>
      <c r="D810" s="208" t="e">
        <f>C810-#REF!</f>
        <v>#REF!</v>
      </c>
      <c r="F810" s="212"/>
    </row>
    <row r="811" spans="1:6" s="199" customFormat="1" ht="20.100000000000001" customHeight="1">
      <c r="A811" s="24">
        <v>730</v>
      </c>
      <c r="B811" s="206" t="s">
        <v>864</v>
      </c>
      <c r="C811" s="207">
        <v>14.253310737500001</v>
      </c>
      <c r="D811" s="208" t="e">
        <f>C811-#REF!</f>
        <v>#REF!</v>
      </c>
      <c r="F811" s="212"/>
    </row>
    <row r="812" spans="1:6" s="199" customFormat="1" ht="20.100000000000001" customHeight="1">
      <c r="A812" s="24">
        <v>731</v>
      </c>
      <c r="B812" s="206" t="s">
        <v>865</v>
      </c>
      <c r="C812" s="207">
        <v>2.7093187825</v>
      </c>
      <c r="D812" s="208" t="e">
        <f>C812-#REF!</f>
        <v>#REF!</v>
      </c>
      <c r="F812" s="212"/>
    </row>
    <row r="813" spans="1:6" s="199" customFormat="1" ht="20.100000000000001" customHeight="1">
      <c r="A813" s="24">
        <v>732</v>
      </c>
      <c r="B813" s="206" t="s">
        <v>866</v>
      </c>
      <c r="C813" s="207">
        <v>7.8862853124999983</v>
      </c>
      <c r="D813" s="208" t="e">
        <f>C813-#REF!</f>
        <v>#REF!</v>
      </c>
      <c r="F813" s="212"/>
    </row>
    <row r="814" spans="1:6" s="198" customFormat="1" ht="20.100000000000001" customHeight="1">
      <c r="A814" s="204"/>
      <c r="B814" s="232" t="s">
        <v>2929</v>
      </c>
      <c r="C814" s="233">
        <f>SUM(C815:C820)</f>
        <v>112.55339733250001</v>
      </c>
      <c r="D814" s="234"/>
      <c r="F814" s="210"/>
    </row>
    <row r="815" spans="1:6" s="199" customFormat="1" ht="20.100000000000001" customHeight="1">
      <c r="A815" s="24">
        <v>733</v>
      </c>
      <c r="B815" s="213" t="s">
        <v>867</v>
      </c>
      <c r="C815" s="207">
        <v>36.664530984999999</v>
      </c>
      <c r="D815" s="208" t="e">
        <f>C815-#REF!</f>
        <v>#REF!</v>
      </c>
      <c r="F815" s="212"/>
    </row>
    <row r="816" spans="1:6" s="199" customFormat="1" ht="20.100000000000001" customHeight="1">
      <c r="A816" s="24">
        <v>734</v>
      </c>
      <c r="B816" s="213" t="s">
        <v>869</v>
      </c>
      <c r="C816" s="207">
        <v>27.929446347500001</v>
      </c>
      <c r="D816" s="208" t="e">
        <f>C816-#REF!</f>
        <v>#REF!</v>
      </c>
      <c r="F816" s="212"/>
    </row>
    <row r="817" spans="1:6" s="199" customFormat="1" ht="20.100000000000001" customHeight="1">
      <c r="A817" s="24">
        <v>735</v>
      </c>
      <c r="B817" s="213" t="s">
        <v>870</v>
      </c>
      <c r="C817" s="207">
        <v>20.458812437500001</v>
      </c>
      <c r="D817" s="208" t="e">
        <f>C817-#REF!</f>
        <v>#REF!</v>
      </c>
      <c r="F817" s="212"/>
    </row>
    <row r="818" spans="1:6" s="199" customFormat="1" ht="20.100000000000001" customHeight="1">
      <c r="A818" s="24">
        <v>736</v>
      </c>
      <c r="B818" s="213" t="s">
        <v>871</v>
      </c>
      <c r="C818" s="207">
        <v>15.8469159375</v>
      </c>
      <c r="D818" s="208" t="e">
        <f>C818-#REF!</f>
        <v>#REF!</v>
      </c>
      <c r="F818" s="212"/>
    </row>
    <row r="819" spans="1:6" s="199" customFormat="1" ht="20.100000000000001" customHeight="1">
      <c r="A819" s="24">
        <v>737</v>
      </c>
      <c r="B819" s="213" t="s">
        <v>872</v>
      </c>
      <c r="C819" s="207">
        <v>7.7003651250000003</v>
      </c>
      <c r="D819" s="208" t="e">
        <f>C819-#REF!</f>
        <v>#REF!</v>
      </c>
      <c r="F819" s="212"/>
    </row>
    <row r="820" spans="1:6" s="199" customFormat="1" ht="20.100000000000001" customHeight="1">
      <c r="A820" s="24">
        <v>738</v>
      </c>
      <c r="B820" s="213" t="s">
        <v>873</v>
      </c>
      <c r="C820" s="207">
        <v>3.9533265000000011</v>
      </c>
      <c r="D820" s="208" t="e">
        <f>C820-#REF!</f>
        <v>#REF!</v>
      </c>
      <c r="F820" s="212"/>
    </row>
    <row r="821" spans="1:6" s="198" customFormat="1" ht="20.100000000000001" customHeight="1">
      <c r="A821" s="204"/>
      <c r="B821" s="236" t="s">
        <v>2930</v>
      </c>
      <c r="C821" s="233">
        <f>C822</f>
        <v>9.5455853800000021</v>
      </c>
      <c r="D821" s="234"/>
      <c r="F821" s="210"/>
    </row>
    <row r="822" spans="1:6" s="199" customFormat="1" ht="20.100000000000001" customHeight="1">
      <c r="A822" s="24">
        <v>739</v>
      </c>
      <c r="B822" s="206" t="s">
        <v>874</v>
      </c>
      <c r="C822" s="207">
        <v>9.5455853800000021</v>
      </c>
      <c r="D822" s="208" t="e">
        <f>C822-#REF!</f>
        <v>#REF!</v>
      </c>
      <c r="F822" s="212"/>
    </row>
    <row r="823" spans="1:6" s="198" customFormat="1" ht="20.100000000000001" customHeight="1">
      <c r="A823" s="204"/>
      <c r="B823" s="232" t="s">
        <v>2931</v>
      </c>
      <c r="C823" s="233">
        <f>C824+C854+C870+C875+C887</f>
        <v>1696.2175241199998</v>
      </c>
      <c r="D823" s="234"/>
      <c r="F823" s="210"/>
    </row>
    <row r="824" spans="1:6" s="198" customFormat="1" ht="20.100000000000001" customHeight="1">
      <c r="A824" s="204"/>
      <c r="B824" s="232" t="s">
        <v>2864</v>
      </c>
      <c r="C824" s="233">
        <f>SUM(C825:C853)</f>
        <v>884.2242428200002</v>
      </c>
      <c r="D824" s="234"/>
      <c r="F824" s="210"/>
    </row>
    <row r="825" spans="1:6" s="199" customFormat="1" ht="20.100000000000001" customHeight="1">
      <c r="A825" s="24">
        <v>740</v>
      </c>
      <c r="B825" s="206" t="s">
        <v>876</v>
      </c>
      <c r="C825" s="207">
        <v>436.24410256250007</v>
      </c>
      <c r="D825" s="208" t="e">
        <f>C825-#REF!</f>
        <v>#REF!</v>
      </c>
      <c r="F825" s="212"/>
    </row>
    <row r="826" spans="1:6" s="199" customFormat="1" ht="20.100000000000001" customHeight="1">
      <c r="A826" s="24">
        <v>741</v>
      </c>
      <c r="B826" s="206" t="s">
        <v>879</v>
      </c>
      <c r="C826" s="207">
        <v>11.269153875000001</v>
      </c>
      <c r="D826" s="208" t="e">
        <f>C826-#REF!</f>
        <v>#REF!</v>
      </c>
      <c r="F826" s="212"/>
    </row>
    <row r="827" spans="1:6" s="199" customFormat="1" ht="20.100000000000001" customHeight="1">
      <c r="A827" s="24">
        <v>742</v>
      </c>
      <c r="B827" s="206" t="s">
        <v>880</v>
      </c>
      <c r="C827" s="207">
        <v>13.978948419999998</v>
      </c>
      <c r="D827" s="208" t="e">
        <f>C827-#REF!</f>
        <v>#REF!</v>
      </c>
      <c r="F827" s="212"/>
    </row>
    <row r="828" spans="1:6" s="199" customFormat="1" ht="20.100000000000001" customHeight="1">
      <c r="A828" s="24">
        <v>743</v>
      </c>
      <c r="B828" s="206" t="s">
        <v>881</v>
      </c>
      <c r="C828" s="207">
        <v>1.2119716250000001</v>
      </c>
      <c r="D828" s="208" t="e">
        <f>C828-#REF!</f>
        <v>#REF!</v>
      </c>
      <c r="F828" s="212"/>
    </row>
    <row r="829" spans="1:6" s="199" customFormat="1" ht="20.100000000000001" customHeight="1">
      <c r="A829" s="24">
        <v>744</v>
      </c>
      <c r="B829" s="206" t="s">
        <v>882</v>
      </c>
      <c r="C829" s="207">
        <v>5.6691126250000003</v>
      </c>
      <c r="D829" s="208" t="e">
        <f>C829-#REF!</f>
        <v>#REF!</v>
      </c>
      <c r="F829" s="212"/>
    </row>
    <row r="830" spans="1:6" s="199" customFormat="1" ht="20.100000000000001" customHeight="1">
      <c r="A830" s="24">
        <v>745</v>
      </c>
      <c r="B830" s="206" t="s">
        <v>883</v>
      </c>
      <c r="C830" s="207">
        <v>9.3382260549999998</v>
      </c>
      <c r="D830" s="208" t="e">
        <f>C830-#REF!</f>
        <v>#REF!</v>
      </c>
      <c r="F830" s="212"/>
    </row>
    <row r="831" spans="1:6" s="199" customFormat="1" ht="20.100000000000001" customHeight="1">
      <c r="A831" s="24">
        <v>746</v>
      </c>
      <c r="B831" s="206" t="s">
        <v>884</v>
      </c>
      <c r="C831" s="207">
        <v>15.000296632499998</v>
      </c>
      <c r="D831" s="208" t="e">
        <f>C831-#REF!</f>
        <v>#REF!</v>
      </c>
      <c r="F831" s="212"/>
    </row>
    <row r="832" spans="1:6" s="199" customFormat="1" ht="20.100000000000001" customHeight="1">
      <c r="A832" s="24">
        <v>747</v>
      </c>
      <c r="B832" s="206" t="s">
        <v>885</v>
      </c>
      <c r="C832" s="207">
        <v>2.15680725</v>
      </c>
      <c r="D832" s="208" t="e">
        <f>C832-#REF!</f>
        <v>#REF!</v>
      </c>
      <c r="F832" s="212"/>
    </row>
    <row r="833" spans="1:6" s="199" customFormat="1" ht="20.100000000000001" customHeight="1">
      <c r="A833" s="24">
        <v>748</v>
      </c>
      <c r="B833" s="206" t="s">
        <v>886</v>
      </c>
      <c r="C833" s="207">
        <v>7.1863921249999976</v>
      </c>
      <c r="D833" s="208" t="e">
        <f>C833-#REF!</f>
        <v>#REF!</v>
      </c>
      <c r="F833" s="212"/>
    </row>
    <row r="834" spans="1:6" s="199" customFormat="1" ht="20.100000000000001" customHeight="1">
      <c r="A834" s="24">
        <v>749</v>
      </c>
      <c r="B834" s="206" t="s">
        <v>887</v>
      </c>
      <c r="C834" s="207">
        <v>51.224883184999982</v>
      </c>
      <c r="D834" s="208" t="e">
        <f>C834-#REF!</f>
        <v>#REF!</v>
      </c>
      <c r="F834" s="212"/>
    </row>
    <row r="835" spans="1:6" s="199" customFormat="1" ht="20.100000000000001" customHeight="1">
      <c r="A835" s="24">
        <v>750</v>
      </c>
      <c r="B835" s="206" t="s">
        <v>889</v>
      </c>
      <c r="C835" s="207">
        <v>17.249905139999999</v>
      </c>
      <c r="D835" s="208" t="e">
        <f>C835-#REF!</f>
        <v>#REF!</v>
      </c>
      <c r="F835" s="212"/>
    </row>
    <row r="836" spans="1:6" s="199" customFormat="1" ht="20.100000000000001" customHeight="1">
      <c r="A836" s="24">
        <v>751</v>
      </c>
      <c r="B836" s="206" t="s">
        <v>890</v>
      </c>
      <c r="C836" s="207">
        <v>98.724187902499963</v>
      </c>
      <c r="D836" s="208" t="e">
        <f>C836-#REF!</f>
        <v>#REF!</v>
      </c>
      <c r="F836" s="212"/>
    </row>
    <row r="837" spans="1:6" s="199" customFormat="1" ht="20.100000000000001" customHeight="1">
      <c r="A837" s="24">
        <v>752</v>
      </c>
      <c r="B837" s="206" t="s">
        <v>891</v>
      </c>
      <c r="C837" s="207">
        <v>1.7099409050000001</v>
      </c>
      <c r="D837" s="208" t="e">
        <f>C837-#REF!</f>
        <v>#REF!</v>
      </c>
      <c r="F837" s="212"/>
    </row>
    <row r="838" spans="1:6" s="199" customFormat="1" ht="20.100000000000001" customHeight="1">
      <c r="A838" s="24">
        <v>753</v>
      </c>
      <c r="B838" s="206" t="s">
        <v>892</v>
      </c>
      <c r="C838" s="207">
        <v>5.4170790425000002</v>
      </c>
      <c r="D838" s="208" t="e">
        <f>C838-#REF!</f>
        <v>#REF!</v>
      </c>
      <c r="F838" s="212"/>
    </row>
    <row r="839" spans="1:6" s="199" customFormat="1" ht="20.100000000000001" customHeight="1">
      <c r="A839" s="24">
        <v>754</v>
      </c>
      <c r="B839" s="206" t="s">
        <v>893</v>
      </c>
      <c r="C839" s="207">
        <v>1.9208363624999998</v>
      </c>
      <c r="D839" s="208" t="e">
        <f>C839-#REF!</f>
        <v>#REF!</v>
      </c>
      <c r="F839" s="212"/>
    </row>
    <row r="840" spans="1:6" s="199" customFormat="1" ht="20.100000000000001" customHeight="1">
      <c r="A840" s="24">
        <v>755</v>
      </c>
      <c r="B840" s="206" t="s">
        <v>894</v>
      </c>
      <c r="C840" s="207">
        <v>4.5046896100000016</v>
      </c>
      <c r="D840" s="208" t="e">
        <f>C840-#REF!</f>
        <v>#REF!</v>
      </c>
      <c r="F840" s="212"/>
    </row>
    <row r="841" spans="1:6" s="199" customFormat="1" ht="20.100000000000001" customHeight="1">
      <c r="A841" s="24">
        <v>756</v>
      </c>
      <c r="B841" s="206" t="s">
        <v>895</v>
      </c>
      <c r="C841" s="207">
        <v>26.962876374999997</v>
      </c>
      <c r="D841" s="208" t="e">
        <f>C841-#REF!</f>
        <v>#REF!</v>
      </c>
      <c r="F841" s="212"/>
    </row>
    <row r="842" spans="1:6" s="199" customFormat="1" ht="20.100000000000001" customHeight="1">
      <c r="A842" s="24">
        <v>757</v>
      </c>
      <c r="B842" s="206" t="s">
        <v>896</v>
      </c>
      <c r="C842" s="207">
        <v>3.3856192499999995</v>
      </c>
      <c r="D842" s="208" t="e">
        <f>C842-#REF!</f>
        <v>#REF!</v>
      </c>
      <c r="F842" s="212"/>
    </row>
    <row r="843" spans="1:6" s="201" customFormat="1" ht="20.100000000000001" customHeight="1">
      <c r="A843" s="24">
        <v>758</v>
      </c>
      <c r="B843" s="206" t="s">
        <v>897</v>
      </c>
      <c r="C843" s="207">
        <v>2.9361876249999996</v>
      </c>
      <c r="D843" s="208" t="e">
        <f>C843-#REF!</f>
        <v>#REF!</v>
      </c>
      <c r="F843" s="218"/>
    </row>
    <row r="844" spans="1:6" s="200" customFormat="1" ht="20.100000000000001" customHeight="1">
      <c r="A844" s="24">
        <v>759</v>
      </c>
      <c r="B844" s="206" t="s">
        <v>898</v>
      </c>
      <c r="C844" s="207">
        <v>16.328902979999999</v>
      </c>
      <c r="D844" s="208" t="e">
        <f>C844-#REF!</f>
        <v>#REF!</v>
      </c>
      <c r="F844" s="217"/>
    </row>
    <row r="845" spans="1:6" s="200" customFormat="1" ht="20.100000000000001" customHeight="1">
      <c r="A845" s="24">
        <v>760</v>
      </c>
      <c r="B845" s="206" t="s">
        <v>899</v>
      </c>
      <c r="C845" s="207">
        <v>3.495476295</v>
      </c>
      <c r="D845" s="208" t="e">
        <f>C845-#REF!</f>
        <v>#REF!</v>
      </c>
      <c r="F845" s="217"/>
    </row>
    <row r="846" spans="1:6" s="199" customFormat="1" ht="20.100000000000001" customHeight="1">
      <c r="A846" s="24">
        <v>761</v>
      </c>
      <c r="B846" s="206" t="s">
        <v>900</v>
      </c>
      <c r="C846" s="207">
        <v>1.1259819375</v>
      </c>
      <c r="D846" s="208" t="e">
        <f>C846-#REF!</f>
        <v>#REF!</v>
      </c>
      <c r="F846" s="212"/>
    </row>
    <row r="847" spans="1:6" s="199" customFormat="1" ht="20.100000000000001" customHeight="1">
      <c r="A847" s="24">
        <v>762</v>
      </c>
      <c r="B847" s="206" t="s">
        <v>901</v>
      </c>
      <c r="C847" s="207">
        <v>4.8767131250000002</v>
      </c>
      <c r="D847" s="208" t="e">
        <f>C847-#REF!</f>
        <v>#REF!</v>
      </c>
      <c r="F847" s="212"/>
    </row>
    <row r="848" spans="1:6" s="199" customFormat="1" ht="20.100000000000001" customHeight="1">
      <c r="A848" s="24">
        <v>763</v>
      </c>
      <c r="B848" s="206" t="s">
        <v>902</v>
      </c>
      <c r="C848" s="207">
        <v>2.7344536350000004</v>
      </c>
      <c r="D848" s="208" t="e">
        <f>C848-#REF!</f>
        <v>#REF!</v>
      </c>
      <c r="F848" s="212"/>
    </row>
    <row r="849" spans="1:6" s="199" customFormat="1" ht="20.100000000000001" customHeight="1">
      <c r="A849" s="24">
        <v>764</v>
      </c>
      <c r="B849" s="206" t="s">
        <v>903</v>
      </c>
      <c r="C849" s="207">
        <v>125.48147430249999</v>
      </c>
      <c r="D849" s="208" t="e">
        <f>C849-#REF!</f>
        <v>#REF!</v>
      </c>
      <c r="F849" s="212"/>
    </row>
    <row r="850" spans="1:6" s="199" customFormat="1" ht="20.100000000000001" customHeight="1">
      <c r="A850" s="24">
        <v>765</v>
      </c>
      <c r="B850" s="206" t="s">
        <v>904</v>
      </c>
      <c r="C850" s="207">
        <v>4.0165259000000004</v>
      </c>
      <c r="D850" s="208" t="e">
        <f>C850-#REF!</f>
        <v>#REF!</v>
      </c>
      <c r="F850" s="212"/>
    </row>
    <row r="851" spans="1:6" s="199" customFormat="1" ht="20.100000000000001" customHeight="1">
      <c r="A851" s="24">
        <v>766</v>
      </c>
      <c r="B851" s="206" t="s">
        <v>905</v>
      </c>
      <c r="C851" s="207">
        <v>2.3554730925000005</v>
      </c>
      <c r="D851" s="208" t="e">
        <f>C851-#REF!</f>
        <v>#REF!</v>
      </c>
      <c r="F851" s="212"/>
    </row>
    <row r="852" spans="1:6" s="199" customFormat="1" ht="20.100000000000001" customHeight="1">
      <c r="A852" s="24">
        <v>767</v>
      </c>
      <c r="B852" s="206" t="s">
        <v>906</v>
      </c>
      <c r="C852" s="207">
        <v>1.0380119849999996</v>
      </c>
      <c r="D852" s="208" t="e">
        <f>C852-#REF!</f>
        <v>#REF!</v>
      </c>
      <c r="F852" s="212"/>
    </row>
    <row r="853" spans="1:6" s="199" customFormat="1" ht="20.100000000000001" customHeight="1">
      <c r="A853" s="24">
        <v>768</v>
      </c>
      <c r="B853" s="206" t="s">
        <v>907</v>
      </c>
      <c r="C853" s="207">
        <v>6.6800129999999989</v>
      </c>
      <c r="D853" s="208" t="e">
        <f>C853-#REF!</f>
        <v>#REF!</v>
      </c>
      <c r="F853" s="212"/>
    </row>
    <row r="854" spans="1:6" s="198" customFormat="1" ht="20.100000000000001" customHeight="1">
      <c r="A854" s="204"/>
      <c r="B854" s="232" t="s">
        <v>2932</v>
      </c>
      <c r="C854" s="233">
        <f>SUM(C855:C869)</f>
        <v>537.7098223674999</v>
      </c>
      <c r="D854" s="234"/>
      <c r="F854" s="210"/>
    </row>
    <row r="855" spans="1:6" s="199" customFormat="1" ht="20.100000000000001" customHeight="1">
      <c r="A855" s="24">
        <v>769</v>
      </c>
      <c r="B855" s="214" t="s">
        <v>908</v>
      </c>
      <c r="C855" s="207">
        <v>246.11935145500001</v>
      </c>
      <c r="D855" s="208" t="e">
        <f>C855-#REF!</f>
        <v>#REF!</v>
      </c>
      <c r="F855" s="212"/>
    </row>
    <row r="856" spans="1:6" s="199" customFormat="1" ht="20.100000000000001" customHeight="1">
      <c r="A856" s="24">
        <v>770</v>
      </c>
      <c r="B856" s="214" t="s">
        <v>910</v>
      </c>
      <c r="C856" s="207">
        <v>70.423931687500001</v>
      </c>
      <c r="D856" s="208" t="e">
        <f>C856-#REF!</f>
        <v>#REF!</v>
      </c>
      <c r="F856" s="212"/>
    </row>
    <row r="857" spans="1:6" ht="20.100000000000001" customHeight="1">
      <c r="A857" s="24">
        <v>771</v>
      </c>
      <c r="B857" s="214" t="s">
        <v>911</v>
      </c>
      <c r="C857" s="207">
        <v>21.422863250000002</v>
      </c>
      <c r="D857" s="208" t="e">
        <f>C857-#REF!</f>
        <v>#REF!</v>
      </c>
    </row>
    <row r="858" spans="1:6" ht="20.100000000000001" customHeight="1">
      <c r="A858" s="24">
        <v>772</v>
      </c>
      <c r="B858" s="214" t="s">
        <v>912</v>
      </c>
      <c r="C858" s="207">
        <v>1.16037251</v>
      </c>
      <c r="D858" s="208" t="e">
        <f>C858-#REF!</f>
        <v>#REF!</v>
      </c>
    </row>
    <row r="859" spans="1:6" ht="20.100000000000001" customHeight="1">
      <c r="A859" s="24">
        <v>773</v>
      </c>
      <c r="B859" s="214" t="s">
        <v>913</v>
      </c>
      <c r="C859" s="207">
        <v>9.0746348199999982</v>
      </c>
      <c r="D859" s="208" t="e">
        <f>C859-#REF!</f>
        <v>#REF!</v>
      </c>
    </row>
    <row r="860" spans="1:6" ht="20.100000000000001" customHeight="1">
      <c r="A860" s="24">
        <v>774</v>
      </c>
      <c r="B860" s="220" t="s">
        <v>914</v>
      </c>
      <c r="C860" s="207">
        <v>94.421402029999996</v>
      </c>
      <c r="D860" s="208" t="e">
        <f>C860-#REF!</f>
        <v>#REF!</v>
      </c>
    </row>
    <row r="861" spans="1:6" ht="20.100000000000001" customHeight="1">
      <c r="A861" s="24">
        <v>775</v>
      </c>
      <c r="B861" s="220" t="s">
        <v>915</v>
      </c>
      <c r="C861" s="207">
        <v>5.4244327000000006</v>
      </c>
      <c r="D861" s="208" t="e">
        <f>C861-#REF!</f>
        <v>#REF!</v>
      </c>
    </row>
    <row r="862" spans="1:6" ht="20.100000000000001" customHeight="1">
      <c r="A862" s="24">
        <v>776</v>
      </c>
      <c r="B862" s="220" t="s">
        <v>916</v>
      </c>
      <c r="C862" s="207">
        <v>52.308051989999989</v>
      </c>
      <c r="D862" s="208" t="e">
        <f>C862-#REF!</f>
        <v>#REF!</v>
      </c>
    </row>
    <row r="863" spans="1:6" ht="20.100000000000001" customHeight="1">
      <c r="A863" s="24">
        <v>777</v>
      </c>
      <c r="B863" s="220" t="s">
        <v>917</v>
      </c>
      <c r="C863" s="207">
        <v>3.9873434150000002</v>
      </c>
      <c r="D863" s="208" t="e">
        <f>C863-#REF!</f>
        <v>#REF!</v>
      </c>
    </row>
    <row r="864" spans="1:6" ht="20.100000000000001" customHeight="1">
      <c r="A864" s="24">
        <v>778</v>
      </c>
      <c r="B864" s="220" t="s">
        <v>918</v>
      </c>
      <c r="C864" s="207">
        <v>6.9564700650000004</v>
      </c>
      <c r="D864" s="208" t="e">
        <f>C864-#REF!</f>
        <v>#REF!</v>
      </c>
    </row>
    <row r="865" spans="1:6" ht="20.100000000000001" customHeight="1">
      <c r="A865" s="24">
        <v>779</v>
      </c>
      <c r="B865" s="220" t="s">
        <v>919</v>
      </c>
      <c r="C865" s="207">
        <v>5.6556000625000005</v>
      </c>
      <c r="D865" s="208" t="e">
        <f>C865-#REF!</f>
        <v>#REF!</v>
      </c>
    </row>
    <row r="866" spans="1:6" ht="20.100000000000001" customHeight="1">
      <c r="A866" s="24">
        <v>780</v>
      </c>
      <c r="B866" s="220" t="s">
        <v>920</v>
      </c>
      <c r="C866" s="207">
        <v>5.0218820224999998</v>
      </c>
      <c r="D866" s="208" t="e">
        <f>C866-#REF!</f>
        <v>#REF!</v>
      </c>
    </row>
    <row r="867" spans="1:6" ht="20.100000000000001" customHeight="1">
      <c r="A867" s="24">
        <v>781</v>
      </c>
      <c r="B867" s="220" t="s">
        <v>921</v>
      </c>
      <c r="C867" s="207">
        <v>11.407937587499999</v>
      </c>
      <c r="D867" s="208" t="e">
        <f>C867-#REF!</f>
        <v>#REF!</v>
      </c>
    </row>
    <row r="868" spans="1:6" ht="20.100000000000001" customHeight="1">
      <c r="A868" s="24">
        <v>782</v>
      </c>
      <c r="B868" s="220" t="s">
        <v>922</v>
      </c>
      <c r="C868" s="207">
        <v>1.6161183750000001</v>
      </c>
      <c r="D868" s="208" t="e">
        <f>C868-#REF!</f>
        <v>#REF!</v>
      </c>
    </row>
    <row r="869" spans="1:6" ht="20.100000000000001" customHeight="1">
      <c r="A869" s="24">
        <v>783</v>
      </c>
      <c r="B869" s="220" t="s">
        <v>923</v>
      </c>
      <c r="C869" s="207">
        <v>2.7094303975000003</v>
      </c>
      <c r="D869" s="208" t="e">
        <f>C869-#REF!</f>
        <v>#REF!</v>
      </c>
    </row>
    <row r="870" spans="1:6" s="244" customFormat="1" ht="20.100000000000001" customHeight="1">
      <c r="A870" s="204"/>
      <c r="B870" s="243" t="s">
        <v>2933</v>
      </c>
      <c r="C870" s="233">
        <f>SUM(C871:C874)</f>
        <v>109.24596729499999</v>
      </c>
      <c r="D870" s="234"/>
      <c r="F870" s="245"/>
    </row>
    <row r="871" spans="1:6" ht="20.100000000000001" customHeight="1">
      <c r="A871" s="24">
        <v>784</v>
      </c>
      <c r="B871" s="213" t="s">
        <v>924</v>
      </c>
      <c r="C871" s="207">
        <v>38.109694579999996</v>
      </c>
      <c r="D871" s="208" t="e">
        <f>C871-#REF!</f>
        <v>#REF!</v>
      </c>
    </row>
    <row r="872" spans="1:6" ht="20.100000000000001" customHeight="1">
      <c r="A872" s="24">
        <v>785</v>
      </c>
      <c r="B872" s="206" t="s">
        <v>927</v>
      </c>
      <c r="C872" s="207">
        <v>8.0059856024999974</v>
      </c>
      <c r="D872" s="208" t="e">
        <f>C872-#REF!</f>
        <v>#REF!</v>
      </c>
    </row>
    <row r="873" spans="1:6" ht="20.100000000000001" customHeight="1">
      <c r="A873" s="24">
        <v>786</v>
      </c>
      <c r="B873" s="206" t="s">
        <v>928</v>
      </c>
      <c r="C873" s="207">
        <v>7.0215699249999943</v>
      </c>
      <c r="D873" s="208" t="e">
        <f>C873-#REF!</f>
        <v>#REF!</v>
      </c>
    </row>
    <row r="874" spans="1:6" ht="20.100000000000001" customHeight="1">
      <c r="A874" s="24">
        <v>787</v>
      </c>
      <c r="B874" s="206" t="s">
        <v>929</v>
      </c>
      <c r="C874" s="207">
        <v>56.108717187499991</v>
      </c>
      <c r="D874" s="208" t="e">
        <f>C874-#REF!</f>
        <v>#REF!</v>
      </c>
      <c r="E874" s="211"/>
    </row>
    <row r="875" spans="1:6" s="244" customFormat="1" ht="20.100000000000001" customHeight="1">
      <c r="A875" s="204"/>
      <c r="B875" s="232" t="s">
        <v>2934</v>
      </c>
      <c r="C875" s="233">
        <f>SUM(C876:C886)</f>
        <v>118.65021137750007</v>
      </c>
      <c r="D875" s="234"/>
      <c r="E875" s="246"/>
      <c r="F875" s="245"/>
    </row>
    <row r="876" spans="1:6" ht="20.100000000000001" customHeight="1">
      <c r="A876" s="24">
        <v>788</v>
      </c>
      <c r="B876" s="206" t="s">
        <v>930</v>
      </c>
      <c r="C876" s="207">
        <v>71.496130080000057</v>
      </c>
      <c r="D876" s="208" t="e">
        <f>C876-#REF!</f>
        <v>#REF!</v>
      </c>
    </row>
    <row r="877" spans="1:6" ht="20.100000000000001" customHeight="1">
      <c r="A877" s="24">
        <v>789</v>
      </c>
      <c r="B877" s="206" t="s">
        <v>932</v>
      </c>
      <c r="C877" s="207">
        <v>8.5939823299999993</v>
      </c>
      <c r="D877" s="208" t="e">
        <f>C877-#REF!</f>
        <v>#REF!</v>
      </c>
    </row>
    <row r="878" spans="1:6" ht="20.100000000000001" customHeight="1">
      <c r="A878" s="24">
        <v>790</v>
      </c>
      <c r="B878" s="206" t="s">
        <v>933</v>
      </c>
      <c r="C878" s="207">
        <v>1.8120670000000001</v>
      </c>
      <c r="D878" s="208" t="e">
        <f>C878-#REF!</f>
        <v>#REF!</v>
      </c>
    </row>
    <row r="879" spans="1:6" ht="20.100000000000001" customHeight="1">
      <c r="A879" s="24">
        <v>791</v>
      </c>
      <c r="B879" s="206" t="s">
        <v>934</v>
      </c>
      <c r="C879" s="207">
        <v>2.8461828124999999</v>
      </c>
      <c r="D879" s="208" t="e">
        <f>C879-#REF!</f>
        <v>#REF!</v>
      </c>
    </row>
    <row r="880" spans="1:6" ht="20.100000000000001" customHeight="1">
      <c r="A880" s="24">
        <v>792</v>
      </c>
      <c r="B880" s="206" t="s">
        <v>935</v>
      </c>
      <c r="C880" s="207">
        <v>4.0743294350000001</v>
      </c>
      <c r="D880" s="208" t="e">
        <f>C880-#REF!</f>
        <v>#REF!</v>
      </c>
    </row>
    <row r="881" spans="1:6" ht="20.100000000000001" customHeight="1">
      <c r="A881" s="24">
        <v>793</v>
      </c>
      <c r="B881" s="206" t="s">
        <v>936</v>
      </c>
      <c r="C881" s="207">
        <v>1.3484479999999994</v>
      </c>
      <c r="D881" s="208" t="e">
        <f>C881-#REF!</f>
        <v>#REF!</v>
      </c>
    </row>
    <row r="882" spans="1:6" ht="20.100000000000001" customHeight="1">
      <c r="A882" s="24">
        <v>794</v>
      </c>
      <c r="B882" s="206" t="s">
        <v>937</v>
      </c>
      <c r="C882" s="207">
        <v>16.998495500000004</v>
      </c>
      <c r="D882" s="208" t="e">
        <f>C882-#REF!</f>
        <v>#REF!</v>
      </c>
    </row>
    <row r="883" spans="1:6" ht="20.100000000000001" customHeight="1">
      <c r="A883" s="24">
        <v>795</v>
      </c>
      <c r="B883" s="206" t="s">
        <v>938</v>
      </c>
      <c r="C883" s="207">
        <v>4.8741785524999992</v>
      </c>
      <c r="D883" s="208" t="e">
        <f>C883-#REF!</f>
        <v>#REF!</v>
      </c>
    </row>
    <row r="884" spans="1:6" ht="20.100000000000001" customHeight="1">
      <c r="A884" s="24">
        <v>796</v>
      </c>
      <c r="B884" s="206" t="s">
        <v>939</v>
      </c>
      <c r="C884" s="207">
        <v>1.3989977924999999</v>
      </c>
      <c r="D884" s="208" t="e">
        <f>C884-#REF!</f>
        <v>#REF!</v>
      </c>
    </row>
    <row r="885" spans="1:6" ht="20.100000000000001" customHeight="1">
      <c r="A885" s="24">
        <v>797</v>
      </c>
      <c r="B885" s="206" t="s">
        <v>940</v>
      </c>
      <c r="C885" s="207">
        <v>2.3899043750000004</v>
      </c>
      <c r="D885" s="208" t="e">
        <f>C885-#REF!</f>
        <v>#REF!</v>
      </c>
    </row>
    <row r="886" spans="1:6" ht="20.100000000000001" customHeight="1">
      <c r="A886" s="24">
        <v>798</v>
      </c>
      <c r="B886" s="206" t="s">
        <v>941</v>
      </c>
      <c r="C886" s="207">
        <v>2.8174955000000002</v>
      </c>
      <c r="D886" s="208" t="e">
        <f>C886-#REF!</f>
        <v>#REF!</v>
      </c>
    </row>
    <row r="887" spans="1:6" s="244" customFormat="1" ht="20.100000000000001" customHeight="1">
      <c r="A887" s="204"/>
      <c r="B887" s="232" t="s">
        <v>2935</v>
      </c>
      <c r="C887" s="233">
        <f>SUM(C888:C890)</f>
        <v>46.387280259999997</v>
      </c>
      <c r="D887" s="234"/>
      <c r="F887" s="245"/>
    </row>
    <row r="888" spans="1:6" ht="20.100000000000001" customHeight="1">
      <c r="A888" s="24">
        <v>799</v>
      </c>
      <c r="B888" s="206" t="s">
        <v>942</v>
      </c>
      <c r="C888" s="207">
        <v>17.848871902500001</v>
      </c>
      <c r="D888" s="208" t="e">
        <f>C888-#REF!</f>
        <v>#REF!</v>
      </c>
    </row>
    <row r="889" spans="1:6" ht="20.100000000000001" customHeight="1">
      <c r="A889" s="24">
        <v>800</v>
      </c>
      <c r="B889" s="206" t="s">
        <v>944</v>
      </c>
      <c r="C889" s="207">
        <v>4.1800474199999993</v>
      </c>
      <c r="D889" s="208" t="e">
        <f>C889-#REF!</f>
        <v>#REF!</v>
      </c>
    </row>
    <row r="890" spans="1:6" ht="20.100000000000001" customHeight="1">
      <c r="A890" s="24">
        <v>801</v>
      </c>
      <c r="B890" s="206" t="s">
        <v>945</v>
      </c>
      <c r="C890" s="207">
        <v>24.358360937499999</v>
      </c>
      <c r="D890" s="208" t="e">
        <f>C890-#REF!</f>
        <v>#REF!</v>
      </c>
    </row>
    <row r="891" spans="1:6" s="244" customFormat="1" ht="20.100000000000001" customHeight="1">
      <c r="A891" s="204"/>
      <c r="B891" s="232" t="s">
        <v>2936</v>
      </c>
      <c r="C891" s="233">
        <f>C892+C896</f>
        <v>575.27728440499982</v>
      </c>
      <c r="D891" s="234"/>
      <c r="F891" s="245"/>
    </row>
    <row r="892" spans="1:6" s="244" customFormat="1" ht="20.100000000000001" customHeight="1">
      <c r="A892" s="204"/>
      <c r="B892" s="232" t="s">
        <v>2864</v>
      </c>
      <c r="C892" s="233">
        <f>SUM(C893:C895)</f>
        <v>57.216289657499999</v>
      </c>
      <c r="D892" s="234"/>
      <c r="F892" s="245"/>
    </row>
    <row r="893" spans="1:6" ht="20.100000000000001" customHeight="1">
      <c r="A893" s="24">
        <v>802</v>
      </c>
      <c r="B893" s="206" t="s">
        <v>946</v>
      </c>
      <c r="C893" s="207">
        <v>10.3062178125</v>
      </c>
      <c r="D893" s="208" t="e">
        <f>C893-#REF!</f>
        <v>#REF!</v>
      </c>
    </row>
    <row r="894" spans="1:6" ht="20.100000000000001" customHeight="1">
      <c r="A894" s="24">
        <v>803</v>
      </c>
      <c r="B894" s="206" t="s">
        <v>948</v>
      </c>
      <c r="C894" s="207">
        <v>4.0621039999999997</v>
      </c>
      <c r="D894" s="208" t="e">
        <f>C894-#REF!</f>
        <v>#REF!</v>
      </c>
    </row>
    <row r="895" spans="1:6" ht="20.100000000000001" customHeight="1">
      <c r="A895" s="24">
        <v>804</v>
      </c>
      <c r="B895" s="206" t="s">
        <v>949</v>
      </c>
      <c r="C895" s="207">
        <v>42.847967844999999</v>
      </c>
      <c r="D895" s="208" t="e">
        <f>C895-#REF!</f>
        <v>#REF!</v>
      </c>
    </row>
    <row r="896" spans="1:6" s="244" customFormat="1" ht="20.100000000000001" customHeight="1">
      <c r="A896" s="204"/>
      <c r="B896" s="232" t="s">
        <v>2937</v>
      </c>
      <c r="C896" s="233">
        <f>SUM(C897:C898)</f>
        <v>518.06099474749976</v>
      </c>
      <c r="D896" s="234"/>
      <c r="F896" s="245"/>
    </row>
    <row r="897" spans="1:6" ht="20.100000000000001" customHeight="1">
      <c r="A897" s="24">
        <v>805</v>
      </c>
      <c r="B897" s="206" t="s">
        <v>950</v>
      </c>
      <c r="C897" s="207">
        <v>510.27968587249978</v>
      </c>
      <c r="D897" s="208" t="e">
        <f>C897-#REF!</f>
        <v>#REF!</v>
      </c>
    </row>
    <row r="898" spans="1:6" ht="20.100000000000001" customHeight="1">
      <c r="A898" s="24">
        <v>806</v>
      </c>
      <c r="B898" s="206" t="s">
        <v>953</v>
      </c>
      <c r="C898" s="207">
        <v>7.7813088749999997</v>
      </c>
      <c r="D898" s="208" t="e">
        <f>C898-#REF!</f>
        <v>#REF!</v>
      </c>
    </row>
    <row r="899" spans="1:6" s="244" customFormat="1" ht="20.100000000000001" customHeight="1">
      <c r="A899" s="204"/>
      <c r="B899" s="232" t="s">
        <v>2938</v>
      </c>
      <c r="C899" s="233">
        <f>SUM(C900:C904)</f>
        <v>86.381508214999997</v>
      </c>
      <c r="D899" s="234"/>
      <c r="F899" s="245"/>
    </row>
    <row r="900" spans="1:6" ht="20.100000000000001" customHeight="1">
      <c r="A900" s="24">
        <v>807</v>
      </c>
      <c r="B900" s="206" t="s">
        <v>954</v>
      </c>
      <c r="C900" s="207">
        <v>0.66701623000000021</v>
      </c>
      <c r="D900" s="208" t="e">
        <f>C900-#REF!</f>
        <v>#REF!</v>
      </c>
    </row>
    <row r="901" spans="1:6" ht="20.100000000000001" customHeight="1">
      <c r="A901" s="24">
        <v>808</v>
      </c>
      <c r="B901" s="206" t="s">
        <v>956</v>
      </c>
      <c r="C901" s="207">
        <v>36.589159324999997</v>
      </c>
      <c r="D901" s="208" t="e">
        <f>C901-#REF!</f>
        <v>#REF!</v>
      </c>
    </row>
    <row r="902" spans="1:6" ht="20.100000000000001" customHeight="1">
      <c r="A902" s="24">
        <v>809</v>
      </c>
      <c r="B902" s="206" t="s">
        <v>957</v>
      </c>
      <c r="C902" s="207">
        <v>28.009802687499999</v>
      </c>
      <c r="D902" s="208" t="e">
        <f>C902-#REF!</f>
        <v>#REF!</v>
      </c>
    </row>
    <row r="903" spans="1:6" ht="20.100000000000001" customHeight="1">
      <c r="A903" s="24">
        <v>810</v>
      </c>
      <c r="B903" s="206" t="s">
        <v>958</v>
      </c>
      <c r="C903" s="207">
        <v>4.3871681249999996</v>
      </c>
      <c r="D903" s="208" t="e">
        <f>C903-#REF!</f>
        <v>#REF!</v>
      </c>
    </row>
    <row r="904" spans="1:6" ht="20.100000000000001" customHeight="1">
      <c r="A904" s="24">
        <v>811</v>
      </c>
      <c r="B904" s="206" t="s">
        <v>959</v>
      </c>
      <c r="C904" s="207">
        <v>16.728361847500004</v>
      </c>
      <c r="D904" s="208" t="e">
        <f>C904-#REF!</f>
        <v>#REF!</v>
      </c>
    </row>
  </sheetData>
  <autoFilter ref="A4:E904"/>
  <mergeCells count="3">
    <mergeCell ref="A2:C2"/>
    <mergeCell ref="A3:C3"/>
    <mergeCell ref="A5:B5"/>
  </mergeCells>
  <phoneticPr fontId="18" type="noConversion"/>
  <printOptions horizontalCentered="1"/>
  <pageMargins left="0.39305555555555599" right="0.39305555555555599" top="1" bottom="1" header="0.5" footer="0.5"/>
  <pageSetup paperSize="9" scale="85"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868"/>
  <sheetViews>
    <sheetView zoomScale="145" zoomScaleNormal="145" workbookViewId="0">
      <pane ySplit="1" topLeftCell="A5" activePane="bottomLeft" state="frozen"/>
      <selection pane="bottomLeft" activeCell="B172" sqref="B172"/>
    </sheetView>
  </sheetViews>
  <sheetFormatPr defaultColWidth="9" defaultRowHeight="13.5"/>
  <cols>
    <col min="1" max="1" width="4.375" style="2" customWidth="1"/>
    <col min="2" max="2" width="27.25" style="2" customWidth="1"/>
    <col min="3" max="3" width="18.25" style="2" hidden="1" customWidth="1"/>
    <col min="4" max="4" width="9" style="2" hidden="1" customWidth="1"/>
    <col min="5" max="5" width="10.375" style="2" hidden="1" customWidth="1"/>
    <col min="6" max="6" width="11.75" style="2" hidden="1" customWidth="1"/>
    <col min="7" max="7" width="11.625" style="2" hidden="1" customWidth="1"/>
    <col min="8" max="8" width="11.75" style="2" hidden="1" customWidth="1"/>
    <col min="9" max="13" width="11.5" style="2" hidden="1" customWidth="1"/>
    <col min="14" max="14" width="5.5" style="2" customWidth="1"/>
    <col min="15" max="15" width="34" style="6" customWidth="1"/>
    <col min="16" max="16" width="17.75" style="2" hidden="1" customWidth="1"/>
    <col min="17" max="17" width="12.875" style="2" hidden="1" customWidth="1"/>
    <col min="18" max="22" width="11.25" style="2" hidden="1" customWidth="1"/>
    <col min="23" max="23" width="11.25" style="2" customWidth="1"/>
    <col min="24" max="24" width="8.5" style="2" hidden="1" customWidth="1"/>
    <col min="25" max="25" width="9.375" style="2" hidden="1" customWidth="1"/>
    <col min="26" max="26" width="9.125" style="2" hidden="1" customWidth="1"/>
    <col min="27" max="27" width="20.25" style="2" customWidth="1"/>
    <col min="28" max="16381" width="9" style="2"/>
  </cols>
  <sheetData>
    <row r="1" spans="1:27" s="1" customFormat="1" ht="36" customHeight="1">
      <c r="A1" s="7" t="s">
        <v>2</v>
      </c>
      <c r="B1" s="7" t="s">
        <v>3</v>
      </c>
      <c r="C1" s="8" t="s">
        <v>961</v>
      </c>
      <c r="D1" s="7" t="s">
        <v>4</v>
      </c>
      <c r="E1" s="7" t="s">
        <v>5</v>
      </c>
      <c r="F1" s="7" t="s">
        <v>6</v>
      </c>
      <c r="G1" s="7" t="s">
        <v>7</v>
      </c>
      <c r="H1" s="7" t="s">
        <v>8</v>
      </c>
      <c r="I1" s="7" t="s">
        <v>9</v>
      </c>
      <c r="J1" s="27" t="s">
        <v>6</v>
      </c>
      <c r="K1" s="27" t="s">
        <v>7</v>
      </c>
      <c r="L1" s="27" t="s">
        <v>8</v>
      </c>
      <c r="M1" s="27" t="s">
        <v>9</v>
      </c>
      <c r="N1" s="7" t="s">
        <v>962</v>
      </c>
      <c r="O1" s="28" t="s">
        <v>963</v>
      </c>
      <c r="P1" s="29" t="s">
        <v>964</v>
      </c>
      <c r="Q1" s="28" t="s">
        <v>10</v>
      </c>
      <c r="R1" s="43" t="s">
        <v>11</v>
      </c>
      <c r="S1" s="43" t="s">
        <v>965</v>
      </c>
      <c r="T1" s="43" t="s">
        <v>966</v>
      </c>
      <c r="U1" s="43" t="s">
        <v>967</v>
      </c>
      <c r="V1" s="43" t="s">
        <v>968</v>
      </c>
      <c r="W1" s="43" t="s">
        <v>969</v>
      </c>
      <c r="X1" s="44" t="s">
        <v>970</v>
      </c>
      <c r="Y1" s="7" t="s">
        <v>971</v>
      </c>
      <c r="Z1" s="7" t="s">
        <v>972</v>
      </c>
      <c r="AA1" s="53" t="s">
        <v>13</v>
      </c>
    </row>
    <row r="2" spans="1:27" ht="20.100000000000001" customHeight="1">
      <c r="A2" s="9">
        <v>1</v>
      </c>
      <c r="B2" s="9" t="s">
        <v>15</v>
      </c>
      <c r="C2" s="10" t="s">
        <v>973</v>
      </c>
      <c r="D2" s="271" t="s">
        <v>16</v>
      </c>
      <c r="E2" s="278" t="s">
        <v>17</v>
      </c>
      <c r="F2" s="271">
        <v>88247.49</v>
      </c>
      <c r="G2" s="271">
        <v>25093.21</v>
      </c>
      <c r="H2" s="271">
        <v>125826.81</v>
      </c>
      <c r="I2" s="262">
        <v>36857.370000000003</v>
      </c>
      <c r="J2" s="255">
        <v>46346.321348999998</v>
      </c>
      <c r="K2" s="255">
        <v>19469.269424999999</v>
      </c>
      <c r="L2" s="255">
        <v>47151.066516999999</v>
      </c>
      <c r="M2" s="255">
        <v>32851.954285</v>
      </c>
      <c r="N2" s="30">
        <v>1</v>
      </c>
      <c r="O2" s="31" t="s">
        <v>974</v>
      </c>
      <c r="P2" s="32">
        <v>44196</v>
      </c>
      <c r="Q2" s="45">
        <v>1575.21</v>
      </c>
      <c r="R2" s="46">
        <f>L2-J2</f>
        <v>804.74516800000129</v>
      </c>
      <c r="S2" s="46">
        <f>M2-K2</f>
        <v>13382.684860000001</v>
      </c>
      <c r="T2" s="46">
        <f>R2+S2</f>
        <v>14187.430028000002</v>
      </c>
      <c r="U2" s="46">
        <f>IF(T2&gt;10,R2*6.25%+S2*6%,0)</f>
        <v>853.25766460000011</v>
      </c>
      <c r="V2" s="46">
        <f>MIN(U2,1000,Q2/2-Y2-Z2)</f>
        <v>-526.67395698500002</v>
      </c>
      <c r="W2" s="250">
        <v>0</v>
      </c>
      <c r="X2" s="47">
        <f>IF((V2+Y2+Z2)&gt;1000,1,0)</f>
        <v>0</v>
      </c>
      <c r="Y2" s="54">
        <v>569.79234128500002</v>
      </c>
      <c r="Z2" s="54">
        <v>744.48661570000002</v>
      </c>
      <c r="AA2" s="55" t="s">
        <v>975</v>
      </c>
    </row>
    <row r="3" spans="1:27" ht="17.100000000000001" customHeight="1">
      <c r="A3" s="12"/>
      <c r="B3" s="9"/>
      <c r="C3" s="10"/>
      <c r="D3" s="271"/>
      <c r="E3" s="278"/>
      <c r="F3" s="271"/>
      <c r="G3" s="271"/>
      <c r="H3" s="271"/>
      <c r="I3" s="263"/>
      <c r="J3" s="256"/>
      <c r="K3" s="256"/>
      <c r="L3" s="256"/>
      <c r="M3" s="256"/>
      <c r="N3" s="30">
        <v>2</v>
      </c>
      <c r="O3" s="31" t="s">
        <v>976</v>
      </c>
      <c r="P3" s="32">
        <v>44196</v>
      </c>
      <c r="Q3" s="45">
        <v>2382.19</v>
      </c>
      <c r="R3" s="46">
        <f>R2</f>
        <v>804.74516800000129</v>
      </c>
      <c r="S3" s="46">
        <f>S2</f>
        <v>13382.684860000001</v>
      </c>
      <c r="T3" s="46">
        <f>R3+S3</f>
        <v>14187.430028000002</v>
      </c>
      <c r="U3" s="46">
        <f>IF(T3&gt;10,R3*6.25%+S3*6%,0)</f>
        <v>853.25766460000011</v>
      </c>
      <c r="V3" s="46">
        <f>MIN(U3,1000,Q3/2-Y3-Z3)</f>
        <v>-123.18395698500001</v>
      </c>
      <c r="W3" s="251"/>
      <c r="X3" s="47">
        <f>IF((V3+Y3+Z3)&gt;1000,1,0)</f>
        <v>1</v>
      </c>
      <c r="Y3" s="54">
        <v>569.79234128500002</v>
      </c>
      <c r="Z3" s="54">
        <v>744.48661570000002</v>
      </c>
      <c r="AA3" s="55" t="s">
        <v>975</v>
      </c>
    </row>
    <row r="4" spans="1:27" ht="17.100000000000001" customHeight="1">
      <c r="A4" s="13">
        <v>2</v>
      </c>
      <c r="B4" s="13" t="s">
        <v>19</v>
      </c>
      <c r="C4" s="14" t="s">
        <v>977</v>
      </c>
      <c r="D4" s="13" t="s">
        <v>16</v>
      </c>
      <c r="E4" s="15" t="s">
        <v>17</v>
      </c>
      <c r="F4" s="16">
        <f>VLOOKUP(C4,'[1]2019'!A$1:D$65536,4,FALSE)</f>
        <v>909.48</v>
      </c>
      <c r="G4" s="16">
        <f>VLOOKUP(C4,'[1]2019'!A$1:E$65536,5,FALSE)</f>
        <v>63.2</v>
      </c>
      <c r="H4" s="16">
        <f>VLOOKUP(C4,'[1]2020'!A$1:D$65536,4,FALSE)</f>
        <v>5947.43</v>
      </c>
      <c r="I4" s="16">
        <f>VLOOKUP(C4,'[1]2020'!A$1:E$65536,5,FALSE)</f>
        <v>35732.14</v>
      </c>
      <c r="J4" s="34">
        <v>909.29042500000003</v>
      </c>
      <c r="K4" s="34">
        <v>63.199731999999997</v>
      </c>
      <c r="L4" s="34">
        <v>5947.4344840000003</v>
      </c>
      <c r="M4" s="34">
        <v>35732.137551</v>
      </c>
      <c r="N4" s="13">
        <v>1</v>
      </c>
      <c r="O4" s="31" t="s">
        <v>978</v>
      </c>
      <c r="P4" s="35">
        <v>44196</v>
      </c>
      <c r="Q4" s="48">
        <v>2066.1799999999998</v>
      </c>
      <c r="R4" s="49">
        <f t="shared" ref="R4:R22" si="0">L4-J4</f>
        <v>5038.1440590000002</v>
      </c>
      <c r="S4" s="49">
        <f t="shared" ref="S4:S22" si="1">M4-K4</f>
        <v>35668.937818999999</v>
      </c>
      <c r="T4" s="49">
        <f t="shared" ref="T4:T22" si="2">R4+S4</f>
        <v>40707.081877999997</v>
      </c>
      <c r="U4" s="49">
        <f t="shared" ref="U4:U22" si="3">IF(T4&gt;10,R4*6.25%+S4*6%,0)</f>
        <v>2455.0202728274999</v>
      </c>
      <c r="V4" s="49">
        <f t="shared" ref="V4:V22" si="4">MIN(U4,1000,Q4/2-Y4-Z4)</f>
        <v>1000</v>
      </c>
      <c r="W4" s="49">
        <v>1000</v>
      </c>
      <c r="X4" s="50">
        <f t="shared" ref="X4:X22" si="5">IF((V4+Y4+Z4)&gt;1000,1,0)</f>
        <v>0</v>
      </c>
      <c r="Y4" s="56"/>
      <c r="Z4" s="56"/>
      <c r="AA4" s="55"/>
    </row>
    <row r="5" spans="1:27" ht="17.100000000000001" customHeight="1">
      <c r="A5" s="271">
        <v>3</v>
      </c>
      <c r="B5" s="9" t="s">
        <v>20</v>
      </c>
      <c r="C5" s="10" t="s">
        <v>979</v>
      </c>
      <c r="D5" s="271" t="s">
        <v>16</v>
      </c>
      <c r="E5" s="279" t="s">
        <v>17</v>
      </c>
      <c r="F5" s="262">
        <f>VLOOKUP(C5,'[1]2019'!A$1:D$65536,4,FALSE)</f>
        <v>6052.41</v>
      </c>
      <c r="G5" s="262">
        <f>VLOOKUP(C5,'[1]2019'!A$1:E$65536,5,FALSE)</f>
        <v>3795.93</v>
      </c>
      <c r="H5" s="262">
        <f>VLOOKUP(C5,'[1]2020'!A$1:D$65536,4,FALSE)</f>
        <v>13807.3</v>
      </c>
      <c r="I5" s="262">
        <f>VLOOKUP(C5,'[1]2020'!A$1:E$65536,5,FALSE)</f>
        <v>7927.61</v>
      </c>
      <c r="J5" s="255">
        <v>6052.4108180000003</v>
      </c>
      <c r="K5" s="255">
        <v>3795.9322010000001</v>
      </c>
      <c r="L5" s="255">
        <v>13807.300826999999</v>
      </c>
      <c r="M5" s="255">
        <v>7927.6142159999999</v>
      </c>
      <c r="N5" s="30">
        <v>1</v>
      </c>
      <c r="O5" s="31" t="s">
        <v>980</v>
      </c>
      <c r="P5" s="32">
        <v>43789</v>
      </c>
      <c r="Q5" s="20">
        <v>1418.88</v>
      </c>
      <c r="R5" s="46">
        <f t="shared" si="0"/>
        <v>7754.8900089999988</v>
      </c>
      <c r="S5" s="46">
        <f t="shared" si="1"/>
        <v>4131.6820150000003</v>
      </c>
      <c r="T5" s="46">
        <f t="shared" si="2"/>
        <v>11886.572023999999</v>
      </c>
      <c r="U5" s="46">
        <f t="shared" si="3"/>
        <v>732.5815464625</v>
      </c>
      <c r="V5" s="46">
        <f t="shared" si="4"/>
        <v>296.86306554500004</v>
      </c>
      <c r="W5" s="250">
        <v>296.86306554499998</v>
      </c>
      <c r="X5" s="47">
        <f t="shared" si="5"/>
        <v>0</v>
      </c>
      <c r="Y5" s="54"/>
      <c r="Z5" s="54">
        <v>412.57693445500001</v>
      </c>
      <c r="AA5" s="55"/>
    </row>
    <row r="6" spans="1:27" ht="17.100000000000001" customHeight="1">
      <c r="A6" s="271"/>
      <c r="B6" s="9"/>
      <c r="C6" s="10"/>
      <c r="D6" s="271"/>
      <c r="E6" s="280"/>
      <c r="F6" s="269"/>
      <c r="G6" s="269"/>
      <c r="H6" s="269"/>
      <c r="I6" s="269"/>
      <c r="J6" s="256"/>
      <c r="K6" s="256"/>
      <c r="L6" s="256"/>
      <c r="M6" s="256"/>
      <c r="N6" s="30">
        <v>2</v>
      </c>
      <c r="O6" s="31" t="s">
        <v>981</v>
      </c>
      <c r="P6" s="32">
        <v>44196</v>
      </c>
      <c r="Q6" s="45">
        <v>1121.1500000000001</v>
      </c>
      <c r="R6" s="46">
        <f>R5</f>
        <v>7754.8900089999988</v>
      </c>
      <c r="S6" s="46">
        <f>S5</f>
        <v>4131.6820150000003</v>
      </c>
      <c r="T6" s="46">
        <f t="shared" si="2"/>
        <v>11886.572023999999</v>
      </c>
      <c r="U6" s="46">
        <f t="shared" si="3"/>
        <v>732.5815464625</v>
      </c>
      <c r="V6" s="46">
        <f t="shared" si="4"/>
        <v>147.99806554500003</v>
      </c>
      <c r="W6" s="251"/>
      <c r="X6" s="47">
        <f t="shared" si="5"/>
        <v>0</v>
      </c>
      <c r="Y6" s="54"/>
      <c r="Z6" s="54">
        <v>412.57693445500001</v>
      </c>
      <c r="AA6" s="55"/>
    </row>
    <row r="7" spans="1:27" ht="17.100000000000001" customHeight="1">
      <c r="A7" s="9">
        <v>4</v>
      </c>
      <c r="B7" s="9" t="s">
        <v>21</v>
      </c>
      <c r="C7" s="10" t="s">
        <v>982</v>
      </c>
      <c r="D7" s="9" t="s">
        <v>16</v>
      </c>
      <c r="E7" s="11" t="s">
        <v>17</v>
      </c>
      <c r="F7" s="20">
        <f>VLOOKUP(C7,'[1]2019'!A$1:D$65536,4,FALSE)</f>
        <v>5329.86</v>
      </c>
      <c r="G7" s="20">
        <f>VLOOKUP(C7,'[1]2019'!A$1:E$65536,5,FALSE)</f>
        <v>5271.43</v>
      </c>
      <c r="H7" s="20">
        <f>VLOOKUP(C7,'[1]2020'!A$1:D$65536,4,FALSE)</f>
        <v>10438.09</v>
      </c>
      <c r="I7" s="20">
        <f>VLOOKUP(C7,'[1]2020'!A$1:E$65536,5,FALSE)</f>
        <v>8356.91</v>
      </c>
      <c r="J7" s="36">
        <v>5251.5508790000004</v>
      </c>
      <c r="K7" s="36">
        <v>5197.7535459999999</v>
      </c>
      <c r="L7" s="36">
        <v>10265.304601</v>
      </c>
      <c r="M7" s="36">
        <v>8227.8498760000002</v>
      </c>
      <c r="N7" s="9">
        <v>1</v>
      </c>
      <c r="O7" s="31" t="s">
        <v>983</v>
      </c>
      <c r="P7" s="32">
        <v>43405</v>
      </c>
      <c r="Q7" s="20">
        <v>2104.4699999999998</v>
      </c>
      <c r="R7" s="46">
        <f t="shared" si="0"/>
        <v>5013.7537219999995</v>
      </c>
      <c r="S7" s="46">
        <f t="shared" si="1"/>
        <v>3030.0963300000003</v>
      </c>
      <c r="T7" s="46">
        <f t="shared" si="2"/>
        <v>8043.8500519999998</v>
      </c>
      <c r="U7" s="46">
        <f t="shared" si="3"/>
        <v>495.16538742499995</v>
      </c>
      <c r="V7" s="46">
        <f t="shared" si="4"/>
        <v>495.16538742499995</v>
      </c>
      <c r="W7" s="46">
        <v>495.16538742500001</v>
      </c>
      <c r="X7" s="47">
        <f t="shared" si="5"/>
        <v>0</v>
      </c>
      <c r="Y7" s="54"/>
      <c r="Z7" s="54">
        <v>44.268307954999997</v>
      </c>
      <c r="AA7" s="55"/>
    </row>
    <row r="8" spans="1:27" ht="17.100000000000001" customHeight="1">
      <c r="A8" s="9">
        <v>5</v>
      </c>
      <c r="B8" s="9" t="s">
        <v>22</v>
      </c>
      <c r="C8" s="10" t="s">
        <v>984</v>
      </c>
      <c r="D8" s="9" t="s">
        <v>16</v>
      </c>
      <c r="E8" s="11" t="s">
        <v>17</v>
      </c>
      <c r="F8" s="20">
        <f>VLOOKUP(C8,'[1]2019'!A$1:D$65536,4,FALSE)</f>
        <v>278.92</v>
      </c>
      <c r="G8" s="20" t="str">
        <f>VLOOKUP(C8,'[1]2019'!A$1:E$65536,5,FALSE)</f>
        <v>0.0</v>
      </c>
      <c r="H8" s="20">
        <f>VLOOKUP(C8,'[1]2020'!A$1:D$65536,4,FALSE)</f>
        <v>2791.25</v>
      </c>
      <c r="I8" s="20">
        <f>VLOOKUP(C8,'[1]2020'!A$1:E$65536,5,FALSE)</f>
        <v>1636.85</v>
      </c>
      <c r="J8" s="36">
        <v>278.92321099999998</v>
      </c>
      <c r="K8" s="36">
        <v>0</v>
      </c>
      <c r="L8" s="36">
        <v>2791.253506</v>
      </c>
      <c r="M8" s="36">
        <v>1636.852695</v>
      </c>
      <c r="N8" s="9">
        <v>1</v>
      </c>
      <c r="O8" s="31" t="s">
        <v>985</v>
      </c>
      <c r="P8" s="32">
        <v>44043</v>
      </c>
      <c r="Q8" s="45">
        <v>512.07000000000005</v>
      </c>
      <c r="R8" s="46">
        <f t="shared" si="0"/>
        <v>2512.3302950000002</v>
      </c>
      <c r="S8" s="46">
        <f t="shared" si="1"/>
        <v>1636.852695</v>
      </c>
      <c r="T8" s="46">
        <f t="shared" si="2"/>
        <v>4149.1829900000002</v>
      </c>
      <c r="U8" s="46">
        <f t="shared" si="3"/>
        <v>255.23180513750003</v>
      </c>
      <c r="V8" s="46">
        <f t="shared" si="4"/>
        <v>255.23180513750003</v>
      </c>
      <c r="W8" s="46">
        <v>255.2318051375</v>
      </c>
      <c r="X8" s="47">
        <f t="shared" si="5"/>
        <v>0</v>
      </c>
      <c r="Y8" s="54"/>
      <c r="Z8" s="54"/>
      <c r="AA8" s="55"/>
    </row>
    <row r="9" spans="1:27" ht="17.100000000000001" customHeight="1">
      <c r="A9" s="9">
        <v>6</v>
      </c>
      <c r="B9" s="9" t="s">
        <v>23</v>
      </c>
      <c r="C9" s="10" t="s">
        <v>986</v>
      </c>
      <c r="D9" s="9" t="s">
        <v>16</v>
      </c>
      <c r="E9" s="11" t="s">
        <v>17</v>
      </c>
      <c r="F9" s="20">
        <f>VLOOKUP(C9,'[1]2019'!A$1:D$65536,4,FALSE)</f>
        <v>1045.82</v>
      </c>
      <c r="G9" s="20">
        <f>VLOOKUP(C9,'[1]2019'!A$1:E$65536,5,FALSE)</f>
        <v>21.73</v>
      </c>
      <c r="H9" s="20">
        <f>VLOOKUP(C9,'[1]2020'!A$1:D$65536,4,FALSE)</f>
        <v>2047.28</v>
      </c>
      <c r="I9" s="20">
        <f>VLOOKUP(C9,'[1]2020'!A$1:E$65536,5,FALSE)</f>
        <v>659.57</v>
      </c>
      <c r="J9" s="36">
        <v>1045.8241009999999</v>
      </c>
      <c r="K9" s="36">
        <v>21.728297000000001</v>
      </c>
      <c r="L9" s="36">
        <v>2047.2764990000001</v>
      </c>
      <c r="M9" s="36">
        <v>659.57419000000004</v>
      </c>
      <c r="N9" s="9">
        <v>1</v>
      </c>
      <c r="O9" s="31" t="s">
        <v>987</v>
      </c>
      <c r="P9" s="221" t="s">
        <v>988</v>
      </c>
      <c r="Q9" s="51">
        <v>1473.54</v>
      </c>
      <c r="R9" s="46">
        <f t="shared" si="0"/>
        <v>1001.4523980000001</v>
      </c>
      <c r="S9" s="46">
        <f t="shared" si="1"/>
        <v>637.84589300000005</v>
      </c>
      <c r="T9" s="46">
        <f t="shared" si="2"/>
        <v>1639.2982910000001</v>
      </c>
      <c r="U9" s="46">
        <f t="shared" si="3"/>
        <v>100.86152845500001</v>
      </c>
      <c r="V9" s="46">
        <f t="shared" si="4"/>
        <v>100.86152845500001</v>
      </c>
      <c r="W9" s="46">
        <v>100.861528455</v>
      </c>
      <c r="X9" s="47">
        <f t="shared" si="5"/>
        <v>0</v>
      </c>
      <c r="Y9" s="54"/>
      <c r="Z9" s="54">
        <v>65.855653352499999</v>
      </c>
      <c r="AA9" s="55"/>
    </row>
    <row r="10" spans="1:27" ht="17.100000000000001" customHeight="1">
      <c r="A10" s="9">
        <v>7</v>
      </c>
      <c r="B10" s="9" t="s">
        <v>24</v>
      </c>
      <c r="C10" s="10" t="s">
        <v>989</v>
      </c>
      <c r="D10" s="9" t="s">
        <v>16</v>
      </c>
      <c r="E10" s="11" t="s">
        <v>17</v>
      </c>
      <c r="F10" s="20">
        <f>VLOOKUP(C10,'[1]2019'!A$1:D$65536,4,FALSE)</f>
        <v>22.21</v>
      </c>
      <c r="G10" s="20">
        <f>VLOOKUP(C10,'[1]2019'!A$1:E$65536,5,FALSE)</f>
        <v>2.2200000000000002</v>
      </c>
      <c r="H10" s="20">
        <f>VLOOKUP(C10,'[1]2020'!A$1:D$65536,4,FALSE)</f>
        <v>752.26</v>
      </c>
      <c r="I10" s="20">
        <f>VLOOKUP(C10,'[1]2020'!A$1:E$65536,5,FALSE)</f>
        <v>521.96</v>
      </c>
      <c r="J10" s="36">
        <v>472.62969399999997</v>
      </c>
      <c r="K10" s="36">
        <v>190.73845399999999</v>
      </c>
      <c r="L10" s="36">
        <v>826.73248699999999</v>
      </c>
      <c r="M10" s="36">
        <v>467.55086399999999</v>
      </c>
      <c r="N10" s="9">
        <v>1</v>
      </c>
      <c r="O10" s="31" t="s">
        <v>990</v>
      </c>
      <c r="P10" s="32">
        <v>44196</v>
      </c>
      <c r="Q10" s="45">
        <v>519.57000000000005</v>
      </c>
      <c r="R10" s="46">
        <f t="shared" si="0"/>
        <v>354.10279300000002</v>
      </c>
      <c r="S10" s="46">
        <f t="shared" si="1"/>
        <v>276.81241</v>
      </c>
      <c r="T10" s="46">
        <f t="shared" si="2"/>
        <v>630.91520300000002</v>
      </c>
      <c r="U10" s="46">
        <f t="shared" si="3"/>
        <v>38.740169162499996</v>
      </c>
      <c r="V10" s="46">
        <f t="shared" si="4"/>
        <v>38.740169162499996</v>
      </c>
      <c r="W10" s="46">
        <v>38.740169162500003</v>
      </c>
      <c r="X10" s="47">
        <f t="shared" si="5"/>
        <v>0</v>
      </c>
      <c r="Y10" s="54"/>
      <c r="Z10" s="54"/>
      <c r="AA10" s="55"/>
    </row>
    <row r="11" spans="1:27" ht="17.100000000000001" customHeight="1">
      <c r="A11" s="9">
        <v>8</v>
      </c>
      <c r="B11" s="9" t="s">
        <v>25</v>
      </c>
      <c r="C11" s="10" t="s">
        <v>991</v>
      </c>
      <c r="D11" s="9" t="s">
        <v>16</v>
      </c>
      <c r="E11" s="11" t="s">
        <v>17</v>
      </c>
      <c r="F11" s="20">
        <f>VLOOKUP(C11,'[1]2019'!A$1:D$65536,4,FALSE)</f>
        <v>-431.61</v>
      </c>
      <c r="G11" s="20">
        <f>VLOOKUP(C11,'[1]2019'!A$1:E$65536,5,FALSE)</f>
        <v>1104.58</v>
      </c>
      <c r="H11" s="20">
        <f>VLOOKUP(C11,'[1]2020'!A$1:D$65536,4,FALSE)</f>
        <v>645.77</v>
      </c>
      <c r="I11" s="20">
        <f>VLOOKUP(C11,'[1]2020'!A$1:E$65536,5,FALSE)</f>
        <v>1178.32</v>
      </c>
      <c r="J11" s="36">
        <v>-431.61154699999997</v>
      </c>
      <c r="K11" s="36">
        <v>1104.5767129999999</v>
      </c>
      <c r="L11" s="36">
        <v>645.60821399999998</v>
      </c>
      <c r="M11" s="36">
        <v>1178.323752</v>
      </c>
      <c r="N11" s="9">
        <v>1</v>
      </c>
      <c r="O11" s="31" t="s">
        <v>992</v>
      </c>
      <c r="P11" s="32">
        <v>44166</v>
      </c>
      <c r="Q11" s="45">
        <v>3024.65</v>
      </c>
      <c r="R11" s="46">
        <f t="shared" si="0"/>
        <v>1077.2197609999998</v>
      </c>
      <c r="S11" s="46">
        <f t="shared" si="1"/>
        <v>73.747039000000086</v>
      </c>
      <c r="T11" s="46">
        <f t="shared" si="2"/>
        <v>1150.9667999999999</v>
      </c>
      <c r="U11" s="46">
        <f t="shared" si="3"/>
        <v>71.751057402499995</v>
      </c>
      <c r="V11" s="46">
        <f t="shared" si="4"/>
        <v>71.751057402499995</v>
      </c>
      <c r="W11" s="46">
        <v>71.751057402499995</v>
      </c>
      <c r="X11" s="47">
        <f t="shared" si="5"/>
        <v>0</v>
      </c>
      <c r="Y11" s="54"/>
      <c r="Z11" s="54"/>
      <c r="AA11" s="55"/>
    </row>
    <row r="12" spans="1:27" ht="17.100000000000001" customHeight="1">
      <c r="A12" s="9">
        <v>9</v>
      </c>
      <c r="B12" s="9" t="s">
        <v>26</v>
      </c>
      <c r="C12" s="10" t="s">
        <v>993</v>
      </c>
      <c r="D12" s="9" t="s">
        <v>16</v>
      </c>
      <c r="E12" s="11" t="s">
        <v>17</v>
      </c>
      <c r="F12" s="20">
        <f>VLOOKUP(C12,'[1]2019'!A$1:D$65536,4,FALSE)</f>
        <v>-39.22</v>
      </c>
      <c r="G12" s="20">
        <f>VLOOKUP(C12,'[1]2019'!A$1:E$65536,5,FALSE)</f>
        <v>45.09</v>
      </c>
      <c r="H12" s="20">
        <f>VLOOKUP(C12,'[1]2020'!A$1:D$65536,4,FALSE)</f>
        <v>647.54</v>
      </c>
      <c r="I12" s="20">
        <f>VLOOKUP(C12,'[1]2020'!A$1:E$65536,5,FALSE)</f>
        <v>296.43</v>
      </c>
      <c r="J12" s="36">
        <v>-39.218910000000001</v>
      </c>
      <c r="K12" s="36">
        <v>45.086782999999997</v>
      </c>
      <c r="L12" s="36">
        <v>647.53616699999998</v>
      </c>
      <c r="M12" s="36">
        <v>296.429191</v>
      </c>
      <c r="N12" s="9">
        <v>1</v>
      </c>
      <c r="O12" s="31" t="s">
        <v>994</v>
      </c>
      <c r="P12" s="32">
        <v>44196</v>
      </c>
      <c r="Q12" s="45">
        <v>800.05</v>
      </c>
      <c r="R12" s="46">
        <f t="shared" si="0"/>
        <v>686.75507700000003</v>
      </c>
      <c r="S12" s="46">
        <f t="shared" si="1"/>
        <v>251.34240800000001</v>
      </c>
      <c r="T12" s="46">
        <f t="shared" si="2"/>
        <v>938.09748500000001</v>
      </c>
      <c r="U12" s="46">
        <f t="shared" si="3"/>
        <v>58.002736792500002</v>
      </c>
      <c r="V12" s="46">
        <f t="shared" si="4"/>
        <v>58.002736792500002</v>
      </c>
      <c r="W12" s="46">
        <v>58.002736792500002</v>
      </c>
      <c r="X12" s="47">
        <f t="shared" si="5"/>
        <v>0</v>
      </c>
      <c r="Y12" s="54"/>
      <c r="Z12" s="54"/>
      <c r="AA12" s="55"/>
    </row>
    <row r="13" spans="1:27" ht="17.100000000000001" customHeight="1">
      <c r="A13" s="9">
        <v>10</v>
      </c>
      <c r="B13" s="9" t="s">
        <v>27</v>
      </c>
      <c r="C13" s="10" t="s">
        <v>995</v>
      </c>
      <c r="D13" s="9" t="s">
        <v>16</v>
      </c>
      <c r="E13" s="11" t="s">
        <v>17</v>
      </c>
      <c r="F13" s="20">
        <f>VLOOKUP(C13,'[1]2019'!A$1:D$65536,4,FALSE)</f>
        <v>822.28</v>
      </c>
      <c r="G13" s="20">
        <f>VLOOKUP(C13,'[1]2019'!A$1:E$65536,5,FALSE)</f>
        <v>168.72</v>
      </c>
      <c r="H13" s="20">
        <f>VLOOKUP(C13,'[1]2020'!A$1:D$65536,4,FALSE)</f>
        <v>1061.26</v>
      </c>
      <c r="I13" s="20">
        <f>VLOOKUP(C13,'[1]2020'!A$1:E$65536,5,FALSE)</f>
        <v>780.84</v>
      </c>
      <c r="J13" s="36">
        <v>821.67600000000004</v>
      </c>
      <c r="K13" s="36">
        <v>167.716082</v>
      </c>
      <c r="L13" s="36">
        <v>1056.689824</v>
      </c>
      <c r="M13" s="36">
        <v>773.22857499999998</v>
      </c>
      <c r="N13" s="9">
        <v>1</v>
      </c>
      <c r="O13" s="31" t="s">
        <v>996</v>
      </c>
      <c r="P13" s="32">
        <v>44165</v>
      </c>
      <c r="Q13" s="45">
        <v>541.69000000000005</v>
      </c>
      <c r="R13" s="46">
        <f t="shared" si="0"/>
        <v>235.013824</v>
      </c>
      <c r="S13" s="46">
        <f t="shared" si="1"/>
        <v>605.51249299999995</v>
      </c>
      <c r="T13" s="46">
        <f t="shared" si="2"/>
        <v>840.52631699999995</v>
      </c>
      <c r="U13" s="46">
        <f t="shared" si="3"/>
        <v>51.019113579999996</v>
      </c>
      <c r="V13" s="46">
        <f t="shared" si="4"/>
        <v>51.019113579999996</v>
      </c>
      <c r="W13" s="46">
        <v>51.019113580000003</v>
      </c>
      <c r="X13" s="47">
        <f t="shared" si="5"/>
        <v>0</v>
      </c>
      <c r="Y13" s="54"/>
      <c r="Z13" s="54"/>
      <c r="AA13" s="55"/>
    </row>
    <row r="14" spans="1:27" ht="17.100000000000001" customHeight="1">
      <c r="A14" s="9">
        <v>11</v>
      </c>
      <c r="B14" s="9" t="s">
        <v>28</v>
      </c>
      <c r="C14" s="10" t="s">
        <v>997</v>
      </c>
      <c r="D14" s="9" t="s">
        <v>16</v>
      </c>
      <c r="E14" s="11" t="s">
        <v>17</v>
      </c>
      <c r="F14" s="20">
        <f>VLOOKUP(C14,'[1]2019'!A$1:D$65536,4,FALSE)</f>
        <v>1391.38</v>
      </c>
      <c r="G14" s="20">
        <f>VLOOKUP(C14,'[1]2019'!A$1:E$65536,5,FALSE)</f>
        <v>535.79999999999995</v>
      </c>
      <c r="H14" s="20">
        <f>VLOOKUP(C14,'[1]2020'!A$1:D$65536,4,FALSE)</f>
        <v>1976.9</v>
      </c>
      <c r="I14" s="20">
        <f>VLOOKUP(C14,'[1]2020'!A$1:E$65536,5,FALSE)</f>
        <v>793.96</v>
      </c>
      <c r="J14" s="36">
        <v>1391.3778950000001</v>
      </c>
      <c r="K14" s="36">
        <v>535.800116</v>
      </c>
      <c r="L14" s="36">
        <v>1976.9015890000001</v>
      </c>
      <c r="M14" s="36">
        <v>793.955646</v>
      </c>
      <c r="N14" s="9">
        <v>1</v>
      </c>
      <c r="O14" s="31" t="s">
        <v>998</v>
      </c>
      <c r="P14" s="32">
        <v>44196</v>
      </c>
      <c r="Q14" s="45">
        <v>675.23</v>
      </c>
      <c r="R14" s="46">
        <f t="shared" si="0"/>
        <v>585.52369399999998</v>
      </c>
      <c r="S14" s="46">
        <f t="shared" si="1"/>
        <v>258.15553</v>
      </c>
      <c r="T14" s="46">
        <f t="shared" si="2"/>
        <v>843.67922399999998</v>
      </c>
      <c r="U14" s="46">
        <f t="shared" si="3"/>
        <v>52.084562675000001</v>
      </c>
      <c r="V14" s="46">
        <f t="shared" si="4"/>
        <v>52.084562675000001</v>
      </c>
      <c r="W14" s="46">
        <v>52.084562675000001</v>
      </c>
      <c r="X14" s="47">
        <f t="shared" si="5"/>
        <v>0</v>
      </c>
      <c r="Y14" s="54">
        <v>65.628482012500001</v>
      </c>
      <c r="Z14" s="54"/>
      <c r="AA14" s="55"/>
    </row>
    <row r="15" spans="1:27" ht="17.100000000000001" customHeight="1">
      <c r="A15" s="9">
        <v>12</v>
      </c>
      <c r="B15" s="9" t="s">
        <v>29</v>
      </c>
      <c r="C15" s="10" t="s">
        <v>999</v>
      </c>
      <c r="D15" s="9" t="s">
        <v>16</v>
      </c>
      <c r="E15" s="11" t="s">
        <v>17</v>
      </c>
      <c r="F15" s="20">
        <f>VLOOKUP(C15,'[1]2019'!A$1:D$65536,4,FALSE)</f>
        <v>141.08000000000001</v>
      </c>
      <c r="G15" s="20">
        <f>VLOOKUP(C15,'[1]2019'!A$1:E$65536,5,FALSE)</f>
        <v>0</v>
      </c>
      <c r="H15" s="20">
        <f>VLOOKUP(C15,'[1]2020'!A$1:D$65536,4,FALSE)</f>
        <v>752.03</v>
      </c>
      <c r="I15" s="20">
        <f>VLOOKUP(C15,'[1]2020'!A$1:E$65536,5,FALSE)</f>
        <v>54.95</v>
      </c>
      <c r="J15" s="36">
        <v>141.07587599999999</v>
      </c>
      <c r="K15" s="36">
        <v>0</v>
      </c>
      <c r="L15" s="36">
        <v>752.033231</v>
      </c>
      <c r="M15" s="36">
        <v>0</v>
      </c>
      <c r="N15" s="9">
        <v>1</v>
      </c>
      <c r="O15" s="31" t="s">
        <v>1000</v>
      </c>
      <c r="P15" s="32">
        <v>43465</v>
      </c>
      <c r="Q15" s="20">
        <v>1681.71</v>
      </c>
      <c r="R15" s="46">
        <f t="shared" si="0"/>
        <v>610.95735500000001</v>
      </c>
      <c r="S15" s="46">
        <f t="shared" si="1"/>
        <v>0</v>
      </c>
      <c r="T15" s="46">
        <f t="shared" si="2"/>
        <v>610.95735500000001</v>
      </c>
      <c r="U15" s="46">
        <f t="shared" si="3"/>
        <v>38.1848346875</v>
      </c>
      <c r="V15" s="46">
        <f t="shared" si="4"/>
        <v>38.1848346875</v>
      </c>
      <c r="W15" s="46">
        <v>38.1848346875</v>
      </c>
      <c r="X15" s="47">
        <f t="shared" si="5"/>
        <v>0</v>
      </c>
      <c r="Y15" s="54"/>
      <c r="Z15" s="54">
        <v>8.8172422499999996</v>
      </c>
      <c r="AA15" s="55"/>
    </row>
    <row r="16" spans="1:27" ht="17.100000000000001" customHeight="1">
      <c r="A16" s="9">
        <v>13</v>
      </c>
      <c r="B16" s="9" t="s">
        <v>30</v>
      </c>
      <c r="C16" s="10" t="s">
        <v>1001</v>
      </c>
      <c r="D16" s="9" t="s">
        <v>16</v>
      </c>
      <c r="E16" s="11" t="s">
        <v>17</v>
      </c>
      <c r="F16" s="20">
        <f>VLOOKUP(C16,'[1]2019'!A$1:D$65536,4,FALSE)</f>
        <v>181.23</v>
      </c>
      <c r="G16" s="20">
        <f>VLOOKUP(C16,'[1]2019'!A$1:E$65536,5,FALSE)</f>
        <v>97.95</v>
      </c>
      <c r="H16" s="20">
        <f>VLOOKUP(C16,'[1]2020'!A$1:D$65536,4,FALSE)</f>
        <v>663.14</v>
      </c>
      <c r="I16" s="20">
        <f>VLOOKUP(C16,'[1]2020'!A$1:E$65536,5,FALSE)</f>
        <v>220.32</v>
      </c>
      <c r="J16" s="36">
        <v>181.23302000000001</v>
      </c>
      <c r="K16" s="36">
        <v>97.953063</v>
      </c>
      <c r="L16" s="36">
        <v>663.14311499999997</v>
      </c>
      <c r="M16" s="36">
        <v>220.316462</v>
      </c>
      <c r="N16" s="9">
        <v>1</v>
      </c>
      <c r="O16" s="31" t="s">
        <v>1002</v>
      </c>
      <c r="P16" s="32">
        <v>43465</v>
      </c>
      <c r="Q16" s="20">
        <v>723.73</v>
      </c>
      <c r="R16" s="46">
        <f t="shared" si="0"/>
        <v>481.91009499999996</v>
      </c>
      <c r="S16" s="46">
        <f t="shared" si="1"/>
        <v>122.363399</v>
      </c>
      <c r="T16" s="46">
        <f t="shared" si="2"/>
        <v>604.27349399999991</v>
      </c>
      <c r="U16" s="46">
        <f t="shared" si="3"/>
        <v>37.461184877499996</v>
      </c>
      <c r="V16" s="46">
        <f t="shared" si="4"/>
        <v>37.461184877499996</v>
      </c>
      <c r="W16" s="46">
        <v>37.461184877500003</v>
      </c>
      <c r="X16" s="47">
        <f t="shared" si="5"/>
        <v>0</v>
      </c>
      <c r="Y16" s="54">
        <v>4.7046929999999998</v>
      </c>
      <c r="Z16" s="54"/>
      <c r="AA16" s="55"/>
    </row>
    <row r="17" spans="1:27" ht="17.100000000000001" customHeight="1">
      <c r="A17" s="9">
        <v>14</v>
      </c>
      <c r="B17" s="9" t="s">
        <v>31</v>
      </c>
      <c r="C17" s="10" t="s">
        <v>1003</v>
      </c>
      <c r="D17" s="9" t="s">
        <v>16</v>
      </c>
      <c r="E17" s="11" t="s">
        <v>17</v>
      </c>
      <c r="F17" s="20">
        <f>VLOOKUP(C17,'[1]2019'!A$1:D$65536,4,FALSE)</f>
        <v>6.89</v>
      </c>
      <c r="G17" s="20">
        <f>VLOOKUP(C17,'[1]2019'!A$1:E$65536,5,FALSE)</f>
        <v>411.96</v>
      </c>
      <c r="H17" s="20">
        <f>VLOOKUP(C17,'[1]2020'!A$1:D$65536,4,FALSE)</f>
        <v>79.34</v>
      </c>
      <c r="I17" s="20">
        <f>VLOOKUP(C17,'[1]2020'!A$1:E$65536,5,FALSE)</f>
        <v>618.55999999999995</v>
      </c>
      <c r="J17" s="36">
        <v>5.8629009999999999</v>
      </c>
      <c r="K17" s="36">
        <v>411.96068200000002</v>
      </c>
      <c r="L17" s="36">
        <v>78.643283999999994</v>
      </c>
      <c r="M17" s="36">
        <v>618.37054799999999</v>
      </c>
      <c r="N17" s="9">
        <v>1</v>
      </c>
      <c r="O17" s="31" t="s">
        <v>1004</v>
      </c>
      <c r="P17" s="38" t="s">
        <v>1005</v>
      </c>
      <c r="Q17" s="52">
        <v>3803.29</v>
      </c>
      <c r="R17" s="46">
        <f t="shared" si="0"/>
        <v>72.780383</v>
      </c>
      <c r="S17" s="46">
        <f t="shared" si="1"/>
        <v>206.40986599999997</v>
      </c>
      <c r="T17" s="46">
        <f t="shared" si="2"/>
        <v>279.19024899999999</v>
      </c>
      <c r="U17" s="46">
        <f t="shared" si="3"/>
        <v>16.933365897499996</v>
      </c>
      <c r="V17" s="46">
        <f t="shared" si="4"/>
        <v>16.933365897499996</v>
      </c>
      <c r="W17" s="46">
        <v>16.9333658975</v>
      </c>
      <c r="X17" s="47">
        <f t="shared" si="5"/>
        <v>0</v>
      </c>
      <c r="Y17" s="54">
        <v>6.7848274799999997</v>
      </c>
      <c r="Z17" s="54">
        <v>3.5843881375</v>
      </c>
      <c r="AA17" s="55"/>
    </row>
    <row r="18" spans="1:27" ht="17.100000000000001" customHeight="1">
      <c r="A18" s="9">
        <v>15</v>
      </c>
      <c r="B18" s="9" t="s">
        <v>32</v>
      </c>
      <c r="C18" s="10" t="s">
        <v>1006</v>
      </c>
      <c r="D18" s="9" t="s">
        <v>16</v>
      </c>
      <c r="E18" s="11" t="s">
        <v>17</v>
      </c>
      <c r="F18" s="20">
        <f>VLOOKUP(C18,'[1]2019'!A$1:D$65536,4,FALSE)</f>
        <v>313.58999999999997</v>
      </c>
      <c r="G18" s="20">
        <f>VLOOKUP(C18,'[1]2019'!A$1:E$65536,5,FALSE)</f>
        <v>87.55</v>
      </c>
      <c r="H18" s="20">
        <f>VLOOKUP(C18,'[1]2020'!A$1:D$65536,4,FALSE)</f>
        <v>474.08</v>
      </c>
      <c r="I18" s="20">
        <f>VLOOKUP(C18,'[1]2020'!A$1:E$65536,5,FALSE)</f>
        <v>152.03</v>
      </c>
      <c r="J18" s="36">
        <v>313.591633</v>
      </c>
      <c r="K18" s="36">
        <v>87.554682999999997</v>
      </c>
      <c r="L18" s="36">
        <v>474.07899200000003</v>
      </c>
      <c r="M18" s="36">
        <v>152.03336899999999</v>
      </c>
      <c r="N18" s="9">
        <v>1</v>
      </c>
      <c r="O18" s="31" t="s">
        <v>1007</v>
      </c>
      <c r="P18" s="32">
        <v>44196</v>
      </c>
      <c r="Q18" s="45">
        <v>537.99</v>
      </c>
      <c r="R18" s="46">
        <f t="shared" si="0"/>
        <v>160.48735900000003</v>
      </c>
      <c r="S18" s="46">
        <f t="shared" si="1"/>
        <v>64.478685999999996</v>
      </c>
      <c r="T18" s="46">
        <f t="shared" si="2"/>
        <v>224.96604500000001</v>
      </c>
      <c r="U18" s="46">
        <f t="shared" si="3"/>
        <v>13.899181097500001</v>
      </c>
      <c r="V18" s="46">
        <f t="shared" si="4"/>
        <v>13.899181097500001</v>
      </c>
      <c r="W18" s="46">
        <v>13.8991810975</v>
      </c>
      <c r="X18" s="47">
        <f t="shared" si="5"/>
        <v>0</v>
      </c>
      <c r="Y18" s="54"/>
      <c r="Z18" s="54"/>
      <c r="AA18" s="55"/>
    </row>
    <row r="19" spans="1:27" ht="17.100000000000001" customHeight="1">
      <c r="A19" s="9">
        <v>16</v>
      </c>
      <c r="B19" s="9" t="s">
        <v>33</v>
      </c>
      <c r="C19" s="10" t="s">
        <v>1008</v>
      </c>
      <c r="D19" s="9" t="s">
        <v>16</v>
      </c>
      <c r="E19" s="11" t="s">
        <v>17</v>
      </c>
      <c r="F19" s="20">
        <f>VLOOKUP(C19,'[1]2019'!A$1:D$65536,4,FALSE)</f>
        <v>27.44</v>
      </c>
      <c r="G19" s="20">
        <f>VLOOKUP(C19,'[1]2019'!A$1:E$65536,5,FALSE)</f>
        <v>0.45</v>
      </c>
      <c r="H19" s="20">
        <f>VLOOKUP(C19,'[1]2020'!A$1:D$65536,4,FALSE)</f>
        <v>223.33</v>
      </c>
      <c r="I19" s="20">
        <f>VLOOKUP(C19,'[1]2020'!A$1:E$65536,5,FALSE)</f>
        <v>2.19</v>
      </c>
      <c r="J19" s="36">
        <v>27.444651</v>
      </c>
      <c r="K19" s="36">
        <v>0.45026699999999997</v>
      </c>
      <c r="L19" s="36">
        <v>223.33110300000001</v>
      </c>
      <c r="M19" s="36">
        <v>2.1934269999999998</v>
      </c>
      <c r="N19" s="9">
        <v>1</v>
      </c>
      <c r="O19" s="31" t="s">
        <v>1009</v>
      </c>
      <c r="P19" s="32">
        <v>44196</v>
      </c>
      <c r="Q19" s="45">
        <v>514.87</v>
      </c>
      <c r="R19" s="46">
        <f t="shared" si="0"/>
        <v>195.88645200000002</v>
      </c>
      <c r="S19" s="46">
        <f t="shared" si="1"/>
        <v>1.7431599999999998</v>
      </c>
      <c r="T19" s="46">
        <f t="shared" si="2"/>
        <v>197.62961200000001</v>
      </c>
      <c r="U19" s="46">
        <f t="shared" si="3"/>
        <v>12.347492850000002</v>
      </c>
      <c r="V19" s="46">
        <f t="shared" si="4"/>
        <v>12.347492850000002</v>
      </c>
      <c r="W19" s="46">
        <v>12.34749285</v>
      </c>
      <c r="X19" s="47">
        <f t="shared" si="5"/>
        <v>0</v>
      </c>
      <c r="Y19" s="54"/>
      <c r="Z19" s="54"/>
      <c r="AA19" s="55"/>
    </row>
    <row r="20" spans="1:27" ht="17.100000000000001" customHeight="1">
      <c r="A20" s="9">
        <v>17</v>
      </c>
      <c r="B20" s="9" t="s">
        <v>34</v>
      </c>
      <c r="C20" s="10" t="s">
        <v>1010</v>
      </c>
      <c r="D20" s="9" t="s">
        <v>16</v>
      </c>
      <c r="E20" s="11" t="s">
        <v>17</v>
      </c>
      <c r="F20" s="20">
        <f>VLOOKUP(C20,'[1]2019'!A$1:D$65536,4,FALSE)</f>
        <v>1437.56</v>
      </c>
      <c r="G20" s="20">
        <f>VLOOKUP(C20,'[1]2019'!A$1:E$65536,5,FALSE)</f>
        <v>490.25</v>
      </c>
      <c r="H20" s="20">
        <f>VLOOKUP(C20,'[1]2020'!A$1:D$65536,4,FALSE)</f>
        <v>1239.67</v>
      </c>
      <c r="I20" s="20">
        <f>VLOOKUP(C20,'[1]2020'!A$1:E$65536,5,FALSE)</f>
        <v>775.51</v>
      </c>
      <c r="J20" s="36">
        <v>1438.332889</v>
      </c>
      <c r="K20" s="36">
        <v>490.33031799999998</v>
      </c>
      <c r="L20" s="36">
        <v>1239.6684290000001</v>
      </c>
      <c r="M20" s="36">
        <v>775.51465499999995</v>
      </c>
      <c r="N20" s="9">
        <v>1</v>
      </c>
      <c r="O20" s="31" t="s">
        <v>1011</v>
      </c>
      <c r="P20" s="32">
        <v>44196</v>
      </c>
      <c r="Q20" s="45">
        <v>900.16</v>
      </c>
      <c r="R20" s="46">
        <f t="shared" si="0"/>
        <v>-198.66445999999996</v>
      </c>
      <c r="S20" s="46">
        <f t="shared" si="1"/>
        <v>285.18433699999997</v>
      </c>
      <c r="T20" s="46">
        <f t="shared" si="2"/>
        <v>86.519877000000008</v>
      </c>
      <c r="U20" s="46">
        <f t="shared" si="3"/>
        <v>4.6945314700000011</v>
      </c>
      <c r="V20" s="46">
        <f t="shared" si="4"/>
        <v>4.6945314700000011</v>
      </c>
      <c r="W20" s="46">
        <v>4.6945314700000003</v>
      </c>
      <c r="X20" s="47">
        <f t="shared" si="5"/>
        <v>0</v>
      </c>
      <c r="Y20" s="54"/>
      <c r="Z20" s="54"/>
      <c r="AA20" s="55"/>
    </row>
    <row r="21" spans="1:27" ht="17.100000000000001" customHeight="1">
      <c r="A21" s="9">
        <v>18</v>
      </c>
      <c r="B21" s="9" t="s">
        <v>35</v>
      </c>
      <c r="C21" s="10" t="s">
        <v>1012</v>
      </c>
      <c r="D21" s="9" t="s">
        <v>16</v>
      </c>
      <c r="E21" s="11" t="s">
        <v>17</v>
      </c>
      <c r="F21" s="20">
        <f>VLOOKUP(C21,'[1]2019'!A$1:D$65536,4,FALSE)</f>
        <v>538.16999999999996</v>
      </c>
      <c r="G21" s="20">
        <f>VLOOKUP(C21,'[1]2019'!A$1:E$65536,5,FALSE)</f>
        <v>1292.07</v>
      </c>
      <c r="H21" s="20">
        <f>VLOOKUP(C21,'[1]2020'!A$1:D$65536,4,FALSE)</f>
        <v>396.2</v>
      </c>
      <c r="I21" s="20">
        <f>VLOOKUP(C21,'[1]2020'!A$1:E$65536,5,FALSE)</f>
        <v>1517.46</v>
      </c>
      <c r="J21" s="36">
        <v>538.17105600000002</v>
      </c>
      <c r="K21" s="36">
        <v>1292.074296</v>
      </c>
      <c r="L21" s="36">
        <v>396.19681000000003</v>
      </c>
      <c r="M21" s="36">
        <v>1517.4630139999999</v>
      </c>
      <c r="N21" s="9">
        <v>1</v>
      </c>
      <c r="O21" s="31" t="s">
        <v>1013</v>
      </c>
      <c r="P21" s="32">
        <v>44195</v>
      </c>
      <c r="Q21" s="20">
        <v>11500</v>
      </c>
      <c r="R21" s="46">
        <f t="shared" si="0"/>
        <v>-141.97424599999999</v>
      </c>
      <c r="S21" s="46">
        <f t="shared" si="1"/>
        <v>225.38871799999993</v>
      </c>
      <c r="T21" s="46">
        <f t="shared" si="2"/>
        <v>83.414471999999932</v>
      </c>
      <c r="U21" s="46">
        <f t="shared" si="3"/>
        <v>4.6499327049999959</v>
      </c>
      <c r="V21" s="46">
        <f t="shared" si="4"/>
        <v>4.6499327049999959</v>
      </c>
      <c r="W21" s="46">
        <v>4.6499327050000003</v>
      </c>
      <c r="X21" s="47">
        <f t="shared" si="5"/>
        <v>0</v>
      </c>
      <c r="Y21" s="54"/>
      <c r="Z21" s="54">
        <v>19.150417234999999</v>
      </c>
      <c r="AA21" s="55"/>
    </row>
    <row r="22" spans="1:27" ht="17.100000000000001" customHeight="1">
      <c r="A22" s="9">
        <v>19</v>
      </c>
      <c r="B22" s="9" t="s">
        <v>36</v>
      </c>
      <c r="C22" s="10" t="s">
        <v>1014</v>
      </c>
      <c r="D22" s="9" t="s">
        <v>16</v>
      </c>
      <c r="E22" s="11" t="s">
        <v>17</v>
      </c>
      <c r="F22" s="20">
        <f>VLOOKUP(C22,'[1]2019'!A$1:D$65536,4,FALSE)</f>
        <v>176.49</v>
      </c>
      <c r="G22" s="20">
        <f>VLOOKUP(C22,'[1]2019'!A$1:E$65536,5,FALSE)</f>
        <v>9.58</v>
      </c>
      <c r="H22" s="20">
        <f>VLOOKUP(C22,'[1]2020'!A$1:D$65536,4,FALSE)</f>
        <v>197.29</v>
      </c>
      <c r="I22" s="20">
        <f>VLOOKUP(C22,'[1]2020'!A$1:E$65536,5,FALSE)</f>
        <v>11.57</v>
      </c>
      <c r="J22" s="36">
        <v>176.490219</v>
      </c>
      <c r="K22" s="36">
        <v>9.5781449999999992</v>
      </c>
      <c r="L22" s="36">
        <v>197.28601499999999</v>
      </c>
      <c r="M22" s="36">
        <v>11.573191</v>
      </c>
      <c r="N22" s="9">
        <v>1</v>
      </c>
      <c r="O22" s="31" t="s">
        <v>1015</v>
      </c>
      <c r="P22" s="32">
        <v>44196</v>
      </c>
      <c r="Q22" s="45">
        <v>500.28</v>
      </c>
      <c r="R22" s="46">
        <f t="shared" si="0"/>
        <v>20.795795999999996</v>
      </c>
      <c r="S22" s="46">
        <f t="shared" si="1"/>
        <v>1.9950460000000003</v>
      </c>
      <c r="T22" s="46">
        <f t="shared" si="2"/>
        <v>22.790841999999998</v>
      </c>
      <c r="U22" s="46">
        <f t="shared" si="3"/>
        <v>1.4194400099999998</v>
      </c>
      <c r="V22" s="46">
        <f t="shared" si="4"/>
        <v>1.4194400099999998</v>
      </c>
      <c r="W22" s="46">
        <v>1.41944001</v>
      </c>
      <c r="X22" s="47">
        <f t="shared" si="5"/>
        <v>0</v>
      </c>
      <c r="Y22" s="54"/>
      <c r="Z22" s="54"/>
      <c r="AA22" s="55"/>
    </row>
    <row r="23" spans="1:27" ht="17.100000000000001" customHeight="1">
      <c r="A23" s="9">
        <v>20</v>
      </c>
      <c r="B23" s="9" t="s">
        <v>1016</v>
      </c>
      <c r="C23" s="10" t="s">
        <v>1017</v>
      </c>
      <c r="D23" s="9" t="s">
        <v>16</v>
      </c>
      <c r="E23" s="11" t="s">
        <v>17</v>
      </c>
      <c r="F23" s="20">
        <f>VLOOKUP(C23,'[1]2019'!A$1:D$65536,4,FALSE)</f>
        <v>340.11</v>
      </c>
      <c r="G23" s="20">
        <f>VLOOKUP(C23,'[1]2019'!A$1:E$65536,5,FALSE)</f>
        <v>0</v>
      </c>
      <c r="H23" s="20">
        <f>VLOOKUP(C23,'[1]2020'!A$1:D$65536,4,FALSE)</f>
        <v>339.44</v>
      </c>
      <c r="I23" s="20">
        <f>VLOOKUP(C23,'[1]2020'!A$1:E$65536,5,FALSE)</f>
        <v>0</v>
      </c>
      <c r="J23" s="36">
        <v>340.10736200000002</v>
      </c>
      <c r="K23" s="36">
        <v>0</v>
      </c>
      <c r="L23" s="36">
        <v>339.43760600000002</v>
      </c>
      <c r="M23" s="36">
        <v>0</v>
      </c>
      <c r="N23" s="9">
        <v>1</v>
      </c>
      <c r="O23" s="31" t="s">
        <v>1018</v>
      </c>
      <c r="P23" s="32">
        <v>43678</v>
      </c>
      <c r="Q23" s="45">
        <v>834</v>
      </c>
      <c r="R23" s="46">
        <f t="shared" ref="R23:R46" si="6">L23-J23</f>
        <v>-0.66975600000000668</v>
      </c>
      <c r="S23" s="46">
        <f t="shared" ref="S23:S46" si="7">M23-K23</f>
        <v>0</v>
      </c>
      <c r="T23" s="46">
        <f t="shared" ref="T23:T46" si="8">R23+S23</f>
        <v>-0.66975600000000668</v>
      </c>
      <c r="U23" s="46">
        <f t="shared" ref="U23:U46" si="9">IF(T23&gt;10,R23*6.25%+S23*6%,0)</f>
        <v>0</v>
      </c>
      <c r="V23" s="46">
        <f t="shared" ref="V23:V46" si="10">MIN(U23,1000,Q23/2-Y23-Z23)</f>
        <v>0</v>
      </c>
      <c r="W23" s="46">
        <v>0</v>
      </c>
      <c r="X23" s="47">
        <f t="shared" ref="X23:X46" si="11">IF((V23+Y23+Z23)&gt;1000,1,0)</f>
        <v>0</v>
      </c>
      <c r="Y23" s="54"/>
      <c r="Z23" s="54"/>
      <c r="AA23" s="55" t="s">
        <v>1019</v>
      </c>
    </row>
    <row r="24" spans="1:27" ht="17.100000000000001" customHeight="1">
      <c r="A24" s="9">
        <v>21</v>
      </c>
      <c r="B24" s="9" t="s">
        <v>37</v>
      </c>
      <c r="C24" s="10" t="s">
        <v>1020</v>
      </c>
      <c r="D24" s="9" t="s">
        <v>16</v>
      </c>
      <c r="E24" s="11" t="s">
        <v>38</v>
      </c>
      <c r="F24" s="20">
        <f>VLOOKUP(C24,'[1]2019'!A$1:D$65536,4,FALSE)</f>
        <v>199.79</v>
      </c>
      <c r="G24" s="20">
        <f>VLOOKUP(C24,'[1]2019'!A$1:E$65536,5,FALSE)</f>
        <v>0</v>
      </c>
      <c r="H24" s="20">
        <f>VLOOKUP(C24,'[1]2020'!A$1:D$65536,4,FALSE)</f>
        <v>374.74</v>
      </c>
      <c r="I24" s="20">
        <f>VLOOKUP(C24,'[1]2020'!A$1:E$65536,5,FALSE)</f>
        <v>72.849999999999994</v>
      </c>
      <c r="J24" s="36">
        <v>199.78980100000001</v>
      </c>
      <c r="K24" s="36">
        <v>0</v>
      </c>
      <c r="L24" s="36">
        <v>374.74181399999998</v>
      </c>
      <c r="M24" s="36">
        <v>72.845303000000001</v>
      </c>
      <c r="N24" s="9">
        <v>1</v>
      </c>
      <c r="O24" s="31" t="s">
        <v>1021</v>
      </c>
      <c r="P24" s="32">
        <v>44196</v>
      </c>
      <c r="Q24" s="45">
        <v>1211.8599999999999</v>
      </c>
      <c r="R24" s="46">
        <f t="shared" si="6"/>
        <v>174.95201299999997</v>
      </c>
      <c r="S24" s="46">
        <f t="shared" si="7"/>
        <v>72.845303000000001</v>
      </c>
      <c r="T24" s="46">
        <f t="shared" si="8"/>
        <v>247.79731599999997</v>
      </c>
      <c r="U24" s="46">
        <f t="shared" si="9"/>
        <v>15.305218992499999</v>
      </c>
      <c r="V24" s="46">
        <f t="shared" si="10"/>
        <v>15.305218992499999</v>
      </c>
      <c r="W24" s="46">
        <v>15.3052189925</v>
      </c>
      <c r="X24" s="47">
        <f t="shared" si="11"/>
        <v>0</v>
      </c>
      <c r="Y24" s="54"/>
      <c r="Z24" s="54"/>
      <c r="AA24" s="55"/>
    </row>
    <row r="25" spans="1:27" ht="17.100000000000001" customHeight="1">
      <c r="A25" s="9">
        <v>22</v>
      </c>
      <c r="B25" s="9" t="s">
        <v>39</v>
      </c>
      <c r="C25" s="10" t="s">
        <v>1022</v>
      </c>
      <c r="D25" s="9" t="s">
        <v>16</v>
      </c>
      <c r="E25" s="11" t="s">
        <v>38</v>
      </c>
      <c r="F25" s="20">
        <f>VLOOKUP(C25,'[1]2019'!A$1:D$65536,4,FALSE)</f>
        <v>1.93</v>
      </c>
      <c r="G25" s="20">
        <f>VLOOKUP(C25,'[1]2019'!A$1:E$65536,5,FALSE)</f>
        <v>42.47</v>
      </c>
      <c r="H25" s="20">
        <f>VLOOKUP(C25,'[1]2020'!A$1:D$65536,4,FALSE)</f>
        <v>214.45</v>
      </c>
      <c r="I25" s="20">
        <f>VLOOKUP(C25,'[1]2020'!A$1:E$65536,5,FALSE)</f>
        <v>97.85</v>
      </c>
      <c r="J25" s="36">
        <v>0</v>
      </c>
      <c r="K25" s="36">
        <v>41.008468000000001</v>
      </c>
      <c r="L25" s="36">
        <v>212.31388000000001</v>
      </c>
      <c r="M25" s="36">
        <v>94.299017000000006</v>
      </c>
      <c r="N25" s="9">
        <v>1</v>
      </c>
      <c r="O25" s="31" t="s">
        <v>1023</v>
      </c>
      <c r="P25" s="32">
        <v>43910</v>
      </c>
      <c r="Q25" s="45">
        <v>1872.35</v>
      </c>
      <c r="R25" s="46">
        <f t="shared" si="6"/>
        <v>212.31388000000001</v>
      </c>
      <c r="S25" s="46">
        <f t="shared" si="7"/>
        <v>53.290549000000006</v>
      </c>
      <c r="T25" s="46">
        <f t="shared" si="8"/>
        <v>265.60442900000004</v>
      </c>
      <c r="U25" s="46">
        <f t="shared" si="9"/>
        <v>16.467050440000001</v>
      </c>
      <c r="V25" s="46">
        <f t="shared" si="10"/>
        <v>16.467050440000001</v>
      </c>
      <c r="W25" s="46">
        <v>16.467050440000001</v>
      </c>
      <c r="X25" s="47">
        <f t="shared" si="11"/>
        <v>0</v>
      </c>
      <c r="Y25" s="54"/>
      <c r="Z25" s="54"/>
      <c r="AA25" s="55"/>
    </row>
    <row r="26" spans="1:27" ht="17.100000000000001" customHeight="1">
      <c r="A26" s="9">
        <v>23</v>
      </c>
      <c r="B26" s="9" t="s">
        <v>40</v>
      </c>
      <c r="C26" s="10" t="s">
        <v>1024</v>
      </c>
      <c r="D26" s="9" t="s">
        <v>16</v>
      </c>
      <c r="E26" s="11" t="s">
        <v>38</v>
      </c>
      <c r="F26" s="20">
        <f>VLOOKUP(C26,'[1]2019'!A$1:D$65536,4,FALSE)</f>
        <v>273.76</v>
      </c>
      <c r="G26" s="20">
        <f>VLOOKUP(C26,'[1]2019'!A$1:E$65536,5,FALSE)</f>
        <v>0</v>
      </c>
      <c r="H26" s="20">
        <f>VLOOKUP(C26,'[1]2020'!A$1:D$65536,4,FALSE)</f>
        <v>488.1</v>
      </c>
      <c r="I26" s="20">
        <f>VLOOKUP(C26,'[1]2020'!A$1:E$65536,5,FALSE)</f>
        <v>0</v>
      </c>
      <c r="J26" s="36">
        <v>273.75691999999998</v>
      </c>
      <c r="K26" s="36">
        <v>0</v>
      </c>
      <c r="L26" s="36">
        <v>488.10386999999997</v>
      </c>
      <c r="M26" s="36">
        <v>0</v>
      </c>
      <c r="N26" s="9">
        <v>1</v>
      </c>
      <c r="O26" s="31" t="s">
        <v>1025</v>
      </c>
      <c r="P26" s="32">
        <v>44196</v>
      </c>
      <c r="Q26" s="45">
        <v>923.6</v>
      </c>
      <c r="R26" s="46">
        <f t="shared" si="6"/>
        <v>214.34694999999999</v>
      </c>
      <c r="S26" s="46">
        <f t="shared" si="7"/>
        <v>0</v>
      </c>
      <c r="T26" s="46">
        <f t="shared" si="8"/>
        <v>214.34694999999999</v>
      </c>
      <c r="U26" s="46">
        <f t="shared" si="9"/>
        <v>13.396684375</v>
      </c>
      <c r="V26" s="46">
        <f t="shared" si="10"/>
        <v>13.396684375</v>
      </c>
      <c r="W26" s="46">
        <v>13.396684375</v>
      </c>
      <c r="X26" s="47">
        <f t="shared" si="11"/>
        <v>0</v>
      </c>
      <c r="Y26" s="54"/>
      <c r="Z26" s="54"/>
      <c r="AA26" s="55"/>
    </row>
    <row r="27" spans="1:27" ht="17.100000000000001" customHeight="1">
      <c r="A27" s="9">
        <v>24</v>
      </c>
      <c r="B27" s="9" t="s">
        <v>41</v>
      </c>
      <c r="C27" s="10" t="s">
        <v>1026</v>
      </c>
      <c r="D27" s="9" t="s">
        <v>16</v>
      </c>
      <c r="E27" s="11" t="s">
        <v>38</v>
      </c>
      <c r="F27" s="20">
        <f>VLOOKUP(C27,'[1]2019'!A$1:D$65536,4,FALSE)</f>
        <v>770.55</v>
      </c>
      <c r="G27" s="20">
        <f>VLOOKUP(C27,'[1]2019'!A$1:E$65536,5,FALSE)</f>
        <v>124.97</v>
      </c>
      <c r="H27" s="20">
        <f>VLOOKUP(C27,'[1]2020'!A$1:D$65536,4,FALSE)</f>
        <v>668.44</v>
      </c>
      <c r="I27" s="20">
        <f>VLOOKUP(C27,'[1]2020'!A$1:E$65536,5,FALSE)</f>
        <v>255.41</v>
      </c>
      <c r="J27" s="36">
        <v>770.12008500000002</v>
      </c>
      <c r="K27" s="36">
        <v>124.97243899999999</v>
      </c>
      <c r="L27" s="36">
        <v>667.91630699999996</v>
      </c>
      <c r="M27" s="36">
        <v>255.40574000000001</v>
      </c>
      <c r="N27" s="9">
        <v>1</v>
      </c>
      <c r="O27" s="31" t="s">
        <v>1027</v>
      </c>
      <c r="P27" s="32">
        <v>43555</v>
      </c>
      <c r="Q27" s="20">
        <v>1214.49</v>
      </c>
      <c r="R27" s="46">
        <f t="shared" si="6"/>
        <v>-102.20377800000006</v>
      </c>
      <c r="S27" s="46">
        <f t="shared" si="7"/>
        <v>130.43330100000003</v>
      </c>
      <c r="T27" s="46">
        <f t="shared" si="8"/>
        <v>28.229522999999972</v>
      </c>
      <c r="U27" s="46">
        <f t="shared" si="9"/>
        <v>1.4382619349999981</v>
      </c>
      <c r="V27" s="46">
        <f t="shared" si="10"/>
        <v>1.4382619349999981</v>
      </c>
      <c r="W27" s="46">
        <v>1.4382619350000001</v>
      </c>
      <c r="X27" s="47">
        <f t="shared" si="11"/>
        <v>0</v>
      </c>
      <c r="Y27" s="54"/>
      <c r="Z27" s="54">
        <v>21.161279672500001</v>
      </c>
      <c r="AA27" s="55"/>
    </row>
    <row r="28" spans="1:27" ht="17.100000000000001" customHeight="1">
      <c r="A28" s="9">
        <v>25</v>
      </c>
      <c r="B28" s="9" t="s">
        <v>42</v>
      </c>
      <c r="C28" s="10" t="s">
        <v>1028</v>
      </c>
      <c r="D28" s="9" t="s">
        <v>16</v>
      </c>
      <c r="E28" s="11" t="s">
        <v>38</v>
      </c>
      <c r="F28" s="20">
        <f>VLOOKUP(C28,'[1]2019'!A$1:D$65536,4,FALSE)</f>
        <v>166.79</v>
      </c>
      <c r="G28" s="20">
        <f>VLOOKUP(C28,'[1]2019'!A$1:E$65536,5,FALSE)</f>
        <v>-72.12</v>
      </c>
      <c r="H28" s="20">
        <f>VLOOKUP(C28,'[1]2020'!A$1:D$65536,4,FALSE)</f>
        <v>306.06</v>
      </c>
      <c r="I28" s="20">
        <f>VLOOKUP(C28,'[1]2020'!A$1:E$65536,5,FALSE)</f>
        <v>35.51</v>
      </c>
      <c r="J28" s="36">
        <v>166.789098</v>
      </c>
      <c r="K28" s="36">
        <v>-72.123560999999995</v>
      </c>
      <c r="L28" s="36">
        <v>306.061106</v>
      </c>
      <c r="M28" s="36">
        <v>35.509870999999997</v>
      </c>
      <c r="N28" s="9">
        <v>1</v>
      </c>
      <c r="O28" s="31" t="s">
        <v>1029</v>
      </c>
      <c r="P28" s="32">
        <v>43465</v>
      </c>
      <c r="Q28" s="45">
        <v>1809.48</v>
      </c>
      <c r="R28" s="46">
        <f t="shared" si="6"/>
        <v>139.272008</v>
      </c>
      <c r="S28" s="46">
        <f t="shared" si="7"/>
        <v>107.633432</v>
      </c>
      <c r="T28" s="46">
        <f t="shared" si="8"/>
        <v>246.90544</v>
      </c>
      <c r="U28" s="46">
        <f t="shared" si="9"/>
        <v>15.16250642</v>
      </c>
      <c r="V28" s="46">
        <f t="shared" si="10"/>
        <v>15.16250642</v>
      </c>
      <c r="W28" s="46">
        <v>15.16250642</v>
      </c>
      <c r="X28" s="47">
        <f t="shared" si="11"/>
        <v>0</v>
      </c>
      <c r="Y28" s="54">
        <v>7.2268974699999999</v>
      </c>
      <c r="Z28" s="54"/>
      <c r="AA28" s="55"/>
    </row>
    <row r="29" spans="1:27" ht="17.100000000000001" customHeight="1">
      <c r="A29" s="9">
        <v>26</v>
      </c>
      <c r="B29" s="9" t="s">
        <v>43</v>
      </c>
      <c r="C29" s="10" t="s">
        <v>1030</v>
      </c>
      <c r="D29" s="9" t="s">
        <v>16</v>
      </c>
      <c r="E29" s="11" t="s">
        <v>38</v>
      </c>
      <c r="F29" s="20">
        <f>VLOOKUP(C29,'[1]2019'!A$1:D$65536,4,FALSE)</f>
        <v>1853.1</v>
      </c>
      <c r="G29" s="20">
        <f>VLOOKUP(C29,'[1]2019'!A$1:E$65536,5,FALSE)</f>
        <v>833.48</v>
      </c>
      <c r="H29" s="20">
        <f>VLOOKUP(C29,'[1]2020'!A$1:D$65536,4,FALSE)</f>
        <v>1760.83</v>
      </c>
      <c r="I29" s="20">
        <f>VLOOKUP(C29,'[1]2020'!A$1:E$65536,5,FALSE)</f>
        <v>2871.83</v>
      </c>
      <c r="J29" s="36">
        <v>1853.1025609999999</v>
      </c>
      <c r="K29" s="36">
        <v>583.47953600000005</v>
      </c>
      <c r="L29" s="36">
        <v>1760.828827</v>
      </c>
      <c r="M29" s="36">
        <v>2051.8259229999999</v>
      </c>
      <c r="N29" s="9">
        <v>1</v>
      </c>
      <c r="O29" s="31" t="s">
        <v>1031</v>
      </c>
      <c r="P29" s="32">
        <v>44196</v>
      </c>
      <c r="Q29" s="45">
        <v>2558.65</v>
      </c>
      <c r="R29" s="46">
        <f t="shared" si="6"/>
        <v>-92.273733999999877</v>
      </c>
      <c r="S29" s="46">
        <f t="shared" si="7"/>
        <v>1468.3463869999998</v>
      </c>
      <c r="T29" s="46">
        <f t="shared" si="8"/>
        <v>1376.0726529999999</v>
      </c>
      <c r="U29" s="46">
        <f t="shared" si="9"/>
        <v>82.33367484499999</v>
      </c>
      <c r="V29" s="46">
        <f t="shared" si="10"/>
        <v>82.33367484499999</v>
      </c>
      <c r="W29" s="46">
        <v>82.333674845000004</v>
      </c>
      <c r="X29" s="47">
        <f t="shared" si="11"/>
        <v>0</v>
      </c>
      <c r="Y29" s="54">
        <v>469.36703762500002</v>
      </c>
      <c r="Z29" s="54"/>
      <c r="AA29" s="55"/>
    </row>
    <row r="30" spans="1:27" ht="17.100000000000001" customHeight="1">
      <c r="A30" s="271">
        <v>27</v>
      </c>
      <c r="B30" s="9" t="s">
        <v>44</v>
      </c>
      <c r="C30" s="10" t="s">
        <v>1032</v>
      </c>
      <c r="D30" s="271" t="s">
        <v>16</v>
      </c>
      <c r="E30" s="279" t="s">
        <v>38</v>
      </c>
      <c r="F30" s="262">
        <f>VLOOKUP(C30,'[1]2019'!A$1:D$65536,4,FALSE)</f>
        <v>13726.34</v>
      </c>
      <c r="G30" s="262">
        <f>VLOOKUP(C30,'[1]2019'!A$1:E$65536,5,FALSE)</f>
        <v>3025.26</v>
      </c>
      <c r="H30" s="262">
        <f>VLOOKUP(C30,'[1]2020'!A$1:D$65536,4,FALSE)</f>
        <v>23538.23</v>
      </c>
      <c r="I30" s="262">
        <f>VLOOKUP(C30,'[1]2020'!A$1:E$65536,5,FALSE)</f>
        <v>886.72</v>
      </c>
      <c r="J30" s="256">
        <v>13726.342095</v>
      </c>
      <c r="K30" s="256">
        <v>3025.2593270000002</v>
      </c>
      <c r="L30" s="256">
        <v>23515.770751</v>
      </c>
      <c r="M30" s="256">
        <v>886.72190699999999</v>
      </c>
      <c r="N30" s="30">
        <v>1</v>
      </c>
      <c r="O30" s="31" t="s">
        <v>1033</v>
      </c>
      <c r="P30" s="32">
        <v>43465</v>
      </c>
      <c r="Q30" s="45">
        <v>22090.3</v>
      </c>
      <c r="R30" s="46">
        <f t="shared" si="6"/>
        <v>9789.428656</v>
      </c>
      <c r="S30" s="46">
        <f t="shared" si="7"/>
        <v>-2138.5374200000001</v>
      </c>
      <c r="T30" s="46">
        <f t="shared" si="8"/>
        <v>7650.8912359999995</v>
      </c>
      <c r="U30" s="46">
        <f t="shared" si="9"/>
        <v>483.5270458</v>
      </c>
      <c r="V30" s="46">
        <f t="shared" si="10"/>
        <v>483.5270458</v>
      </c>
      <c r="W30" s="250">
        <v>483.5270458</v>
      </c>
      <c r="X30" s="47">
        <f t="shared" si="11"/>
        <v>0</v>
      </c>
      <c r="Y30" s="54">
        <v>159.05538158249999</v>
      </c>
      <c r="Z30" s="54"/>
      <c r="AA30" s="55"/>
    </row>
    <row r="31" spans="1:27" ht="17.100000000000001" customHeight="1">
      <c r="A31" s="271"/>
      <c r="B31" s="9"/>
      <c r="C31" s="10"/>
      <c r="D31" s="271"/>
      <c r="E31" s="280"/>
      <c r="F31" s="269"/>
      <c r="G31" s="269"/>
      <c r="H31" s="269"/>
      <c r="I31" s="269"/>
      <c r="J31" s="256"/>
      <c r="K31" s="256">
        <v>3025.2593270000002</v>
      </c>
      <c r="L31" s="256">
        <v>23515.770751</v>
      </c>
      <c r="M31" s="256">
        <v>886.72190699999999</v>
      </c>
      <c r="N31" s="30">
        <v>2</v>
      </c>
      <c r="O31" s="31" t="s">
        <v>1034</v>
      </c>
      <c r="P31" s="32">
        <v>44196</v>
      </c>
      <c r="Q31" s="20">
        <v>18238.87</v>
      </c>
      <c r="R31" s="46">
        <f>R30</f>
        <v>9789.428656</v>
      </c>
      <c r="S31" s="46">
        <f>S30</f>
        <v>-2138.5374200000001</v>
      </c>
      <c r="T31" s="46">
        <f t="shared" si="8"/>
        <v>7650.8912359999995</v>
      </c>
      <c r="U31" s="46">
        <f t="shared" si="9"/>
        <v>483.5270458</v>
      </c>
      <c r="V31" s="46">
        <f t="shared" si="10"/>
        <v>483.5270458</v>
      </c>
      <c r="W31" s="251"/>
      <c r="X31" s="47">
        <f t="shared" si="11"/>
        <v>0</v>
      </c>
      <c r="Y31" s="54">
        <v>159.05538158249999</v>
      </c>
      <c r="Z31" s="54"/>
      <c r="AA31" s="55"/>
    </row>
    <row r="32" spans="1:27" ht="17.100000000000001" customHeight="1">
      <c r="A32" s="9">
        <v>28</v>
      </c>
      <c r="B32" s="9" t="s">
        <v>45</v>
      </c>
      <c r="C32" s="10" t="s">
        <v>1035</v>
      </c>
      <c r="D32" s="9" t="s">
        <v>16</v>
      </c>
      <c r="E32" s="11" t="s">
        <v>38</v>
      </c>
      <c r="F32" s="20">
        <f>VLOOKUP(C32,'[1]2019'!A$1:D$65536,4,FALSE)</f>
        <v>2912.24</v>
      </c>
      <c r="G32" s="20">
        <f>VLOOKUP(C32,'[1]2019'!A$1:E$65536,5,FALSE)</f>
        <v>815.63</v>
      </c>
      <c r="H32" s="20">
        <f>VLOOKUP(C32,'[1]2020'!A$1:D$65536,4,FALSE)</f>
        <v>6950.1</v>
      </c>
      <c r="I32" s="20">
        <f>VLOOKUP(C32,'[1]2020'!A$1:E$65536,5,FALSE)</f>
        <v>1908.98</v>
      </c>
      <c r="J32" s="36">
        <v>2995.7123069999998</v>
      </c>
      <c r="K32" s="36">
        <v>821.04303800000002</v>
      </c>
      <c r="L32" s="36">
        <v>6988.8243039999998</v>
      </c>
      <c r="M32" s="36">
        <v>1914.0777009999999</v>
      </c>
      <c r="N32" s="9">
        <v>1</v>
      </c>
      <c r="O32" s="31" t="s">
        <v>1036</v>
      </c>
      <c r="P32" s="32">
        <v>44195</v>
      </c>
      <c r="Q32" s="45">
        <v>1312.18</v>
      </c>
      <c r="R32" s="46">
        <f t="shared" si="6"/>
        <v>3993.111997</v>
      </c>
      <c r="S32" s="46">
        <f t="shared" si="7"/>
        <v>1093.0346629999999</v>
      </c>
      <c r="T32" s="46">
        <f t="shared" si="8"/>
        <v>5086.1466600000003</v>
      </c>
      <c r="U32" s="46">
        <f t="shared" si="9"/>
        <v>315.15157959249996</v>
      </c>
      <c r="V32" s="46">
        <f t="shared" si="10"/>
        <v>315.15157959249996</v>
      </c>
      <c r="W32" s="46">
        <v>315.15157959250001</v>
      </c>
      <c r="X32" s="47">
        <f t="shared" si="11"/>
        <v>0</v>
      </c>
      <c r="Y32" s="54"/>
      <c r="Z32" s="54"/>
      <c r="AA32" s="55"/>
    </row>
    <row r="33" spans="1:27" ht="17.100000000000001" customHeight="1">
      <c r="A33" s="9">
        <v>29</v>
      </c>
      <c r="B33" s="9" t="s">
        <v>46</v>
      </c>
      <c r="C33" s="10" t="s">
        <v>1037</v>
      </c>
      <c r="D33" s="9" t="s">
        <v>16</v>
      </c>
      <c r="E33" s="11" t="s">
        <v>38</v>
      </c>
      <c r="F33" s="20">
        <f>VLOOKUP(C33,'[1]2019'!A$1:D$65536,4,FALSE)</f>
        <v>-195.53</v>
      </c>
      <c r="G33" s="20">
        <f>VLOOKUP(C33,'[1]2019'!A$1:E$65536,5,FALSE)</f>
        <v>-54.87</v>
      </c>
      <c r="H33" s="20">
        <f>VLOOKUP(C33,'[1]2020'!A$1:D$65536,4,FALSE)</f>
        <v>133.66999999999999</v>
      </c>
      <c r="I33" s="20">
        <f>VLOOKUP(C33,'[1]2020'!A$1:E$65536,5,FALSE)</f>
        <v>373.13</v>
      </c>
      <c r="J33" s="36">
        <v>-195.52641199999999</v>
      </c>
      <c r="K33" s="36">
        <v>-54.870621999999997</v>
      </c>
      <c r="L33" s="36">
        <v>133.66972999999999</v>
      </c>
      <c r="M33" s="36">
        <v>373.13037700000001</v>
      </c>
      <c r="N33" s="9">
        <v>1</v>
      </c>
      <c r="O33" s="31" t="s">
        <v>1038</v>
      </c>
      <c r="P33" s="32">
        <v>44196</v>
      </c>
      <c r="Q33" s="45">
        <v>4488.66</v>
      </c>
      <c r="R33" s="46">
        <f t="shared" si="6"/>
        <v>329.19614200000001</v>
      </c>
      <c r="S33" s="46">
        <f t="shared" si="7"/>
        <v>428.00099899999998</v>
      </c>
      <c r="T33" s="46">
        <f t="shared" si="8"/>
        <v>757.19714099999999</v>
      </c>
      <c r="U33" s="46">
        <f t="shared" si="9"/>
        <v>46.254818814999993</v>
      </c>
      <c r="V33" s="46">
        <f t="shared" si="10"/>
        <v>46.254818814999993</v>
      </c>
      <c r="W33" s="46">
        <v>46.254818815</v>
      </c>
      <c r="X33" s="47">
        <f t="shared" si="11"/>
        <v>0</v>
      </c>
      <c r="Y33" s="54"/>
      <c r="Z33" s="54"/>
      <c r="AA33" s="55"/>
    </row>
    <row r="34" spans="1:27" ht="17.100000000000001" customHeight="1">
      <c r="A34" s="9">
        <v>30</v>
      </c>
      <c r="B34" s="9" t="s">
        <v>47</v>
      </c>
      <c r="C34" s="10" t="s">
        <v>1039</v>
      </c>
      <c r="D34" s="9" t="s">
        <v>16</v>
      </c>
      <c r="E34" s="11" t="s">
        <v>38</v>
      </c>
      <c r="F34" s="20">
        <f>VLOOKUP(C34,'[1]2019'!A$1:D$65536,4,FALSE)</f>
        <v>826.81</v>
      </c>
      <c r="G34" s="20">
        <f>VLOOKUP(C34,'[1]2019'!A$1:E$65536,5,FALSE)</f>
        <v>587.75</v>
      </c>
      <c r="H34" s="20">
        <f>VLOOKUP(C34,'[1]2020'!A$1:D$65536,4,FALSE)</f>
        <v>1469.02</v>
      </c>
      <c r="I34" s="20">
        <f>VLOOKUP(C34,'[1]2020'!A$1:E$65536,5,FALSE)</f>
        <v>784.73</v>
      </c>
      <c r="J34" s="36">
        <v>792.98622999999998</v>
      </c>
      <c r="K34" s="36">
        <v>452.13466099999999</v>
      </c>
      <c r="L34" s="36">
        <v>1450.3412149999999</v>
      </c>
      <c r="M34" s="36">
        <v>588.39590099999998</v>
      </c>
      <c r="N34" s="9">
        <v>1</v>
      </c>
      <c r="O34" s="31" t="s">
        <v>1040</v>
      </c>
      <c r="P34" s="32">
        <v>44074</v>
      </c>
      <c r="Q34" s="20">
        <v>2326</v>
      </c>
      <c r="R34" s="46">
        <f t="shared" si="6"/>
        <v>657.35498499999994</v>
      </c>
      <c r="S34" s="46">
        <f t="shared" si="7"/>
        <v>136.26123999999999</v>
      </c>
      <c r="T34" s="46">
        <f t="shared" si="8"/>
        <v>793.61622499999999</v>
      </c>
      <c r="U34" s="46">
        <f t="shared" si="9"/>
        <v>49.260360962499995</v>
      </c>
      <c r="V34" s="46">
        <f t="shared" si="10"/>
        <v>49.260360962499995</v>
      </c>
      <c r="W34" s="46">
        <v>49.260360962500002</v>
      </c>
      <c r="X34" s="47">
        <f t="shared" si="11"/>
        <v>0</v>
      </c>
      <c r="Y34" s="54">
        <v>267.45</v>
      </c>
      <c r="Z34" s="54">
        <v>0</v>
      </c>
      <c r="AA34" s="55"/>
    </row>
    <row r="35" spans="1:27" ht="17.100000000000001" customHeight="1">
      <c r="A35" s="9">
        <v>31</v>
      </c>
      <c r="B35" s="9" t="s">
        <v>48</v>
      </c>
      <c r="C35" s="10" t="s">
        <v>1041</v>
      </c>
      <c r="D35" s="9" t="s">
        <v>16</v>
      </c>
      <c r="E35" s="11" t="s">
        <v>38</v>
      </c>
      <c r="F35" s="20">
        <f>VLOOKUP(C35,'[1]2019'!A$1:D$65536,4,FALSE)</f>
        <v>33378.17</v>
      </c>
      <c r="G35" s="20">
        <f>VLOOKUP(C35,'[1]2019'!A$1:E$65536,5,FALSE)</f>
        <v>0</v>
      </c>
      <c r="H35" s="20">
        <f>VLOOKUP(C35,'[1]2020'!A$1:D$65536,4,FALSE)</f>
        <v>43323.519999999997</v>
      </c>
      <c r="I35" s="20">
        <f>VLOOKUP(C35,'[1]2020'!A$1:E$65536,5,FALSE)</f>
        <v>8617.4</v>
      </c>
      <c r="J35" s="36">
        <v>33296.940327999997</v>
      </c>
      <c r="K35" s="36">
        <v>0</v>
      </c>
      <c r="L35" s="36">
        <v>43311.057200000003</v>
      </c>
      <c r="M35" s="36">
        <v>8617.3965609999996</v>
      </c>
      <c r="N35" s="9">
        <v>1</v>
      </c>
      <c r="O35" s="31" t="s">
        <v>1042</v>
      </c>
      <c r="P35" s="32">
        <v>44196</v>
      </c>
      <c r="Q35" s="45">
        <v>2016.75</v>
      </c>
      <c r="R35" s="46">
        <f t="shared" si="6"/>
        <v>10014.116872000006</v>
      </c>
      <c r="S35" s="46">
        <f t="shared" si="7"/>
        <v>8617.3965609999996</v>
      </c>
      <c r="T35" s="46">
        <f t="shared" si="8"/>
        <v>18631.513433000007</v>
      </c>
      <c r="U35" s="46">
        <f t="shared" si="9"/>
        <v>1142.9260981600005</v>
      </c>
      <c r="V35" s="46">
        <f t="shared" si="10"/>
        <v>158.91125</v>
      </c>
      <c r="W35" s="46">
        <v>150.54</v>
      </c>
      <c r="X35" s="47">
        <f t="shared" si="11"/>
        <v>1</v>
      </c>
      <c r="Y35" s="54">
        <v>849.46375</v>
      </c>
      <c r="Z35" s="54"/>
      <c r="AA35" s="55" t="s">
        <v>1043</v>
      </c>
    </row>
    <row r="36" spans="1:27" ht="17.100000000000001" customHeight="1">
      <c r="A36" s="9">
        <v>32</v>
      </c>
      <c r="B36" s="9" t="s">
        <v>49</v>
      </c>
      <c r="C36" s="10" t="s">
        <v>1044</v>
      </c>
      <c r="D36" s="9" t="s">
        <v>16</v>
      </c>
      <c r="E36" s="11" t="s">
        <v>38</v>
      </c>
      <c r="F36" s="20">
        <f>VLOOKUP(C36,'[1]2019'!A$1:D$65536,4,FALSE)</f>
        <v>4762.3100000000004</v>
      </c>
      <c r="G36" s="20">
        <f>VLOOKUP(C36,'[1]2019'!A$1:E$65536,5,FALSE)</f>
        <v>123.38</v>
      </c>
      <c r="H36" s="20">
        <f>VLOOKUP(C36,'[1]2020'!A$1:D$65536,4,FALSE)</f>
        <v>4980.3999999999996</v>
      </c>
      <c r="I36" s="20">
        <f>VLOOKUP(C36,'[1]2020'!A$1:E$65536,5,FALSE)</f>
        <v>316.60000000000002</v>
      </c>
      <c r="J36" s="36">
        <v>4760.1516160000001</v>
      </c>
      <c r="K36" s="36">
        <v>123.377201</v>
      </c>
      <c r="L36" s="36">
        <v>4980.4009610000003</v>
      </c>
      <c r="M36" s="36">
        <v>316.59507100000002</v>
      </c>
      <c r="N36" s="9">
        <v>1</v>
      </c>
      <c r="O36" s="31" t="s">
        <v>1045</v>
      </c>
      <c r="P36" s="32">
        <v>44196</v>
      </c>
      <c r="Q36" s="45">
        <v>507.27</v>
      </c>
      <c r="R36" s="46">
        <f t="shared" si="6"/>
        <v>220.24934500000018</v>
      </c>
      <c r="S36" s="46">
        <f t="shared" si="7"/>
        <v>193.21787</v>
      </c>
      <c r="T36" s="46">
        <f t="shared" si="8"/>
        <v>413.46721500000018</v>
      </c>
      <c r="U36" s="46">
        <f t="shared" si="9"/>
        <v>25.358656262500013</v>
      </c>
      <c r="V36" s="46">
        <f t="shared" si="10"/>
        <v>-38.365000000000009</v>
      </c>
      <c r="W36" s="46">
        <v>0</v>
      </c>
      <c r="X36" s="47">
        <f t="shared" si="11"/>
        <v>0</v>
      </c>
      <c r="Y36" s="54">
        <v>292</v>
      </c>
      <c r="Z36" s="54"/>
      <c r="AA36" s="55"/>
    </row>
    <row r="37" spans="1:27" ht="17.100000000000001" customHeight="1">
      <c r="A37" s="9">
        <v>33</v>
      </c>
      <c r="B37" s="9" t="s">
        <v>1046</v>
      </c>
      <c r="C37" s="10" t="s">
        <v>1047</v>
      </c>
      <c r="D37" s="9" t="s">
        <v>16</v>
      </c>
      <c r="E37" s="11" t="s">
        <v>38</v>
      </c>
      <c r="F37" s="20">
        <f>VLOOKUP(C37,'[1]2019'!A$1:D$65536,4,FALSE)</f>
        <v>72714.539999999994</v>
      </c>
      <c r="G37" s="20">
        <f>VLOOKUP(C37,'[1]2019'!A$1:E$65536,5,FALSE)</f>
        <v>5370.17</v>
      </c>
      <c r="H37" s="20">
        <f>VLOOKUP(C37,'[1]2020'!A$1:D$65536,4,FALSE)</f>
        <v>51539.18</v>
      </c>
      <c r="I37" s="20">
        <f>VLOOKUP(C37,'[1]2020'!A$1:E$65536,5,FALSE)</f>
        <v>24468.97</v>
      </c>
      <c r="J37" s="36">
        <v>72633.791943000004</v>
      </c>
      <c r="K37" s="36">
        <v>5288.8983319999998</v>
      </c>
      <c r="L37" s="36">
        <v>51505.875999000004</v>
      </c>
      <c r="M37" s="36">
        <v>24448.159651000002</v>
      </c>
      <c r="N37" s="9">
        <v>1</v>
      </c>
      <c r="O37" s="31" t="s">
        <v>1048</v>
      </c>
      <c r="P37" s="32">
        <v>44196</v>
      </c>
      <c r="Q37" s="45">
        <v>2696.65</v>
      </c>
      <c r="R37" s="46">
        <f t="shared" si="6"/>
        <v>-21127.915944</v>
      </c>
      <c r="S37" s="46">
        <f t="shared" si="7"/>
        <v>19159.261319000001</v>
      </c>
      <c r="T37" s="46">
        <f t="shared" si="8"/>
        <v>-1968.6546249999992</v>
      </c>
      <c r="U37" s="46">
        <f t="shared" si="9"/>
        <v>0</v>
      </c>
      <c r="V37" s="46">
        <f t="shared" si="10"/>
        <v>0</v>
      </c>
      <c r="W37" s="46">
        <v>0</v>
      </c>
      <c r="X37" s="47">
        <f t="shared" si="11"/>
        <v>0</v>
      </c>
      <c r="Y37" s="54"/>
      <c r="Z37" s="54"/>
      <c r="AA37" s="55" t="s">
        <v>1019</v>
      </c>
    </row>
    <row r="38" spans="1:27" ht="17.100000000000001" customHeight="1">
      <c r="A38" s="9">
        <v>34</v>
      </c>
      <c r="B38" s="9" t="s">
        <v>50</v>
      </c>
      <c r="C38" s="10" t="s">
        <v>1049</v>
      </c>
      <c r="D38" s="9" t="s">
        <v>16</v>
      </c>
      <c r="E38" s="11" t="s">
        <v>38</v>
      </c>
      <c r="F38" s="20">
        <f>VLOOKUP(C38,'[1]2019'!A$1:D$65536,4,FALSE)</f>
        <v>992.71</v>
      </c>
      <c r="G38" s="20">
        <f>VLOOKUP(C38,'[1]2019'!A$1:E$65536,5,FALSE)</f>
        <v>251.33</v>
      </c>
      <c r="H38" s="20">
        <f>VLOOKUP(C38,'[1]2020'!A$1:D$65536,4,FALSE)</f>
        <v>1236.55</v>
      </c>
      <c r="I38" s="20">
        <f>VLOOKUP(C38,'[1]2020'!A$1:E$65536,5,FALSE)</f>
        <v>1271.31</v>
      </c>
      <c r="J38" s="36">
        <v>992.71252900000002</v>
      </c>
      <c r="K38" s="36">
        <v>251.32857100000001</v>
      </c>
      <c r="L38" s="36">
        <v>1236.5535050000001</v>
      </c>
      <c r="M38" s="36">
        <v>1271.3072400000001</v>
      </c>
      <c r="N38" s="9">
        <v>1</v>
      </c>
      <c r="O38" s="31" t="s">
        <v>1050</v>
      </c>
      <c r="P38" s="32">
        <v>44165</v>
      </c>
      <c r="Q38" s="20">
        <v>1156.42</v>
      </c>
      <c r="R38" s="46">
        <f t="shared" si="6"/>
        <v>243.84097600000007</v>
      </c>
      <c r="S38" s="46">
        <f t="shared" si="7"/>
        <v>1019.9786690000001</v>
      </c>
      <c r="T38" s="46">
        <f t="shared" si="8"/>
        <v>1263.819645</v>
      </c>
      <c r="U38" s="46">
        <f t="shared" si="9"/>
        <v>76.438781140000003</v>
      </c>
      <c r="V38" s="46">
        <f t="shared" si="10"/>
        <v>76.438781140000003</v>
      </c>
      <c r="W38" s="46">
        <v>76.438781140000003</v>
      </c>
      <c r="X38" s="47">
        <f t="shared" si="11"/>
        <v>0</v>
      </c>
      <c r="Y38" s="54"/>
      <c r="Z38" s="54"/>
      <c r="AA38" s="55"/>
    </row>
    <row r="39" spans="1:27" ht="17.100000000000001" customHeight="1">
      <c r="A39" s="9">
        <v>35</v>
      </c>
      <c r="B39" s="9" t="s">
        <v>51</v>
      </c>
      <c r="C39" s="10" t="s">
        <v>1051</v>
      </c>
      <c r="D39" s="9" t="s">
        <v>16</v>
      </c>
      <c r="E39" s="11" t="s">
        <v>38</v>
      </c>
      <c r="F39" s="20">
        <f>VLOOKUP(C39,'[1]2019'!A$1:D$65536,4,FALSE)</f>
        <v>18835.349999999999</v>
      </c>
      <c r="G39" s="20">
        <f>VLOOKUP(C39,'[1]2019'!A$1:E$65536,5,FALSE)</f>
        <v>8755.16</v>
      </c>
      <c r="H39" s="20">
        <f>VLOOKUP(C39,'[1]2020'!A$1:D$65536,4,FALSE)</f>
        <v>22128.02</v>
      </c>
      <c r="I39" s="20">
        <f>VLOOKUP(C39,'[1]2020'!A$1:E$65536,5,FALSE)</f>
        <v>6673.68</v>
      </c>
      <c r="J39" s="36">
        <v>17114.551028000002</v>
      </c>
      <c r="K39" s="36">
        <v>-15.704634</v>
      </c>
      <c r="L39" s="36">
        <v>19984.935034999999</v>
      </c>
      <c r="M39" s="36">
        <v>4533.3527519999998</v>
      </c>
      <c r="N39" s="9">
        <v>1</v>
      </c>
      <c r="O39" s="31" t="s">
        <v>1052</v>
      </c>
      <c r="P39" s="32">
        <v>44196</v>
      </c>
      <c r="Q39" s="45">
        <v>22743.06</v>
      </c>
      <c r="R39" s="46">
        <f t="shared" si="6"/>
        <v>2870.3840069999969</v>
      </c>
      <c r="S39" s="46">
        <f t="shared" si="7"/>
        <v>4549.0573859999995</v>
      </c>
      <c r="T39" s="46">
        <f t="shared" si="8"/>
        <v>7419.4413929999964</v>
      </c>
      <c r="U39" s="46">
        <f t="shared" si="9"/>
        <v>452.34244359749977</v>
      </c>
      <c r="V39" s="46">
        <f t="shared" si="10"/>
        <v>452.34244359749977</v>
      </c>
      <c r="W39" s="46">
        <v>452.34244359749999</v>
      </c>
      <c r="X39" s="47">
        <f t="shared" si="11"/>
        <v>0</v>
      </c>
      <c r="Y39" s="54"/>
      <c r="Z39" s="54"/>
      <c r="AA39" s="55"/>
    </row>
    <row r="40" spans="1:27" ht="17.100000000000001" customHeight="1">
      <c r="A40" s="9">
        <v>36</v>
      </c>
      <c r="B40" s="9" t="s">
        <v>52</v>
      </c>
      <c r="C40" s="10" t="s">
        <v>1053</v>
      </c>
      <c r="D40" s="9" t="s">
        <v>16</v>
      </c>
      <c r="E40" s="11" t="s">
        <v>38</v>
      </c>
      <c r="F40" s="20">
        <f>VLOOKUP(C40,'[1]2019'!A$1:D$65536,4,FALSE)</f>
        <v>479.01</v>
      </c>
      <c r="G40" s="20">
        <f>VLOOKUP(C40,'[1]2019'!A$1:E$65536,5,FALSE)</f>
        <v>147.32</v>
      </c>
      <c r="H40" s="20">
        <f>VLOOKUP(C40,'[1]2020'!A$1:D$65536,4,FALSE)</f>
        <v>640.21</v>
      </c>
      <c r="I40" s="20">
        <f>VLOOKUP(C40,'[1]2020'!A$1:E$65536,5,FALSE)</f>
        <v>205.91</v>
      </c>
      <c r="J40" s="36">
        <v>479.006078</v>
      </c>
      <c r="K40" s="36">
        <v>147.32449099999999</v>
      </c>
      <c r="L40" s="36">
        <v>640.20829200000003</v>
      </c>
      <c r="M40" s="36">
        <v>205.91122100000001</v>
      </c>
      <c r="N40" s="9">
        <v>1</v>
      </c>
      <c r="O40" s="31" t="s">
        <v>1054</v>
      </c>
      <c r="P40" s="32">
        <v>44196</v>
      </c>
      <c r="Q40" s="45">
        <v>1236.6300000000001</v>
      </c>
      <c r="R40" s="46">
        <f t="shared" si="6"/>
        <v>161.20221400000003</v>
      </c>
      <c r="S40" s="46">
        <f t="shared" si="7"/>
        <v>58.586730000000017</v>
      </c>
      <c r="T40" s="46">
        <f t="shared" si="8"/>
        <v>219.78894400000004</v>
      </c>
      <c r="U40" s="46">
        <f t="shared" si="9"/>
        <v>13.590342175000004</v>
      </c>
      <c r="V40" s="46">
        <f t="shared" si="10"/>
        <v>13.590342175000004</v>
      </c>
      <c r="W40" s="46">
        <v>13.590342175</v>
      </c>
      <c r="X40" s="47">
        <f t="shared" si="11"/>
        <v>0</v>
      </c>
      <c r="Y40" s="54"/>
      <c r="Z40" s="54"/>
      <c r="AA40" s="55"/>
    </row>
    <row r="41" spans="1:27" ht="17.100000000000001" customHeight="1">
      <c r="A41" s="9">
        <v>37</v>
      </c>
      <c r="B41" s="9" t="s">
        <v>53</v>
      </c>
      <c r="C41" s="10" t="s">
        <v>1055</v>
      </c>
      <c r="D41" s="9" t="s">
        <v>16</v>
      </c>
      <c r="E41" s="11" t="s">
        <v>38</v>
      </c>
      <c r="F41" s="20">
        <f>VLOOKUP(C41,'[1]2019'!A$1:D$65536,4,FALSE)</f>
        <v>703.31</v>
      </c>
      <c r="G41" s="20">
        <f>VLOOKUP(C41,'[1]2019'!A$1:E$65536,5,FALSE)</f>
        <v>185.21</v>
      </c>
      <c r="H41" s="20">
        <f>VLOOKUP(C41,'[1]2020'!A$1:D$65536,4,FALSE)</f>
        <v>931.99</v>
      </c>
      <c r="I41" s="20">
        <f>VLOOKUP(C41,'[1]2020'!A$1:E$65536,5,FALSE)</f>
        <v>175.29</v>
      </c>
      <c r="J41" s="36">
        <v>703.31053399999996</v>
      </c>
      <c r="K41" s="36">
        <v>185.205581</v>
      </c>
      <c r="L41" s="36">
        <v>931.98879299999999</v>
      </c>
      <c r="M41" s="36">
        <v>175.29079200000001</v>
      </c>
      <c r="N41" s="9">
        <v>1</v>
      </c>
      <c r="O41" s="31" t="s">
        <v>1056</v>
      </c>
      <c r="P41" s="32">
        <v>43465</v>
      </c>
      <c r="Q41" s="45">
        <v>538</v>
      </c>
      <c r="R41" s="46">
        <f t="shared" si="6"/>
        <v>228.67825900000003</v>
      </c>
      <c r="S41" s="46">
        <f t="shared" si="7"/>
        <v>-9.9147889999999848</v>
      </c>
      <c r="T41" s="46">
        <f t="shared" si="8"/>
        <v>218.76347000000004</v>
      </c>
      <c r="U41" s="46">
        <f t="shared" si="9"/>
        <v>13.697503847500002</v>
      </c>
      <c r="V41" s="46">
        <f t="shared" si="10"/>
        <v>13.697503847500002</v>
      </c>
      <c r="W41" s="46">
        <v>13.6975038475</v>
      </c>
      <c r="X41" s="47">
        <f t="shared" si="11"/>
        <v>0</v>
      </c>
      <c r="Y41" s="54">
        <v>78.077280737500004</v>
      </c>
      <c r="Z41" s="54"/>
      <c r="AA41" s="55"/>
    </row>
    <row r="42" spans="1:27" ht="17.100000000000001" customHeight="1">
      <c r="A42" s="9">
        <v>38</v>
      </c>
      <c r="B42" s="21" t="s">
        <v>54</v>
      </c>
      <c r="C42" s="22" t="s">
        <v>1057</v>
      </c>
      <c r="D42" s="21" t="s">
        <v>16</v>
      </c>
      <c r="E42" s="23" t="s">
        <v>55</v>
      </c>
      <c r="F42" s="20">
        <f>VLOOKUP(C42,'[1]2019'!A$1:D$65536,4,FALSE)</f>
        <v>395.12</v>
      </c>
      <c r="G42" s="20">
        <f>VLOOKUP(C42,'[1]2019'!A$1:E$65536,5,FALSE)</f>
        <v>0</v>
      </c>
      <c r="H42" s="20">
        <f>VLOOKUP(C42,'[1]2020'!A$1:D$65536,4,FALSE)</f>
        <v>437.89</v>
      </c>
      <c r="I42" s="20">
        <f>VLOOKUP(C42,'[1]2020'!A$1:E$65536,5,FALSE)</f>
        <v>0</v>
      </c>
      <c r="J42" s="36">
        <v>395.12419199999999</v>
      </c>
      <c r="K42" s="36">
        <v>0</v>
      </c>
      <c r="L42" s="36">
        <v>437.88888400000002</v>
      </c>
      <c r="M42" s="36">
        <v>0</v>
      </c>
      <c r="N42" s="21">
        <v>1</v>
      </c>
      <c r="O42" s="39" t="s">
        <v>1058</v>
      </c>
      <c r="P42" s="40">
        <v>43435</v>
      </c>
      <c r="Q42" s="52">
        <v>610.89</v>
      </c>
      <c r="R42" s="46">
        <f t="shared" si="6"/>
        <v>42.764692000000025</v>
      </c>
      <c r="S42" s="46">
        <f t="shared" si="7"/>
        <v>0</v>
      </c>
      <c r="T42" s="46">
        <f t="shared" si="8"/>
        <v>42.764692000000025</v>
      </c>
      <c r="U42" s="46">
        <f t="shared" si="9"/>
        <v>2.6727932500000016</v>
      </c>
      <c r="V42" s="46">
        <f t="shared" si="10"/>
        <v>2.6727932500000016</v>
      </c>
      <c r="W42" s="46">
        <v>2.6727932499999998</v>
      </c>
      <c r="X42" s="47">
        <f t="shared" si="11"/>
        <v>0</v>
      </c>
      <c r="Y42" s="54"/>
      <c r="Z42" s="54"/>
      <c r="AA42" s="55"/>
    </row>
    <row r="43" spans="1:27" ht="17.100000000000001" customHeight="1">
      <c r="A43" s="9">
        <v>39</v>
      </c>
      <c r="B43" s="21" t="s">
        <v>56</v>
      </c>
      <c r="C43" s="22" t="s">
        <v>1059</v>
      </c>
      <c r="D43" s="21" t="s">
        <v>16</v>
      </c>
      <c r="E43" s="23" t="s">
        <v>55</v>
      </c>
      <c r="F43" s="20">
        <f>VLOOKUP(C43,'[1]2019'!A$1:D$65536,4,FALSE)</f>
        <v>106.52</v>
      </c>
      <c r="G43" s="20">
        <f>VLOOKUP(C43,'[1]2019'!A$1:E$65536,5,FALSE)</f>
        <v>2.8</v>
      </c>
      <c r="H43" s="20">
        <f>VLOOKUP(C43,'[1]2020'!A$1:D$65536,4,FALSE)</f>
        <v>211.2</v>
      </c>
      <c r="I43" s="20">
        <f>VLOOKUP(C43,'[1]2020'!A$1:E$65536,5,FALSE)</f>
        <v>0.11</v>
      </c>
      <c r="J43" s="36">
        <v>106.51969699999999</v>
      </c>
      <c r="K43" s="36">
        <v>2.8016640000000002</v>
      </c>
      <c r="L43" s="36">
        <v>211.20483300000001</v>
      </c>
      <c r="M43" s="36">
        <v>0.113317</v>
      </c>
      <c r="N43" s="21">
        <v>1</v>
      </c>
      <c r="O43" s="39" t="s">
        <v>1060</v>
      </c>
      <c r="P43" s="40">
        <v>43465</v>
      </c>
      <c r="Q43" s="52">
        <v>894.39</v>
      </c>
      <c r="R43" s="46">
        <f t="shared" si="6"/>
        <v>104.68513600000001</v>
      </c>
      <c r="S43" s="46">
        <f t="shared" si="7"/>
        <v>-2.6883470000000003</v>
      </c>
      <c r="T43" s="46">
        <f t="shared" si="8"/>
        <v>101.99678900000001</v>
      </c>
      <c r="U43" s="46">
        <f t="shared" si="9"/>
        <v>6.3815201800000008</v>
      </c>
      <c r="V43" s="46">
        <f t="shared" si="10"/>
        <v>6.3815201800000008</v>
      </c>
      <c r="W43" s="46">
        <v>6.3815201799999999</v>
      </c>
      <c r="X43" s="47">
        <f t="shared" si="11"/>
        <v>0</v>
      </c>
      <c r="Y43" s="54">
        <v>12.3182049275</v>
      </c>
      <c r="Z43" s="54"/>
      <c r="AA43" s="55"/>
    </row>
    <row r="44" spans="1:27" ht="17.100000000000001" customHeight="1">
      <c r="A44" s="9">
        <v>40</v>
      </c>
      <c r="B44" s="21" t="s">
        <v>57</v>
      </c>
      <c r="C44" s="22" t="s">
        <v>1061</v>
      </c>
      <c r="D44" s="21" t="s">
        <v>16</v>
      </c>
      <c r="E44" s="23" t="s">
        <v>55</v>
      </c>
      <c r="F44" s="20">
        <f>VLOOKUP(C44,'[1]2019'!A$1:D$65536,4,FALSE)</f>
        <v>1344.14</v>
      </c>
      <c r="G44" s="20">
        <f>VLOOKUP(C44,'[1]2019'!A$1:E$65536,5,FALSE)</f>
        <v>0</v>
      </c>
      <c r="H44" s="20">
        <f>VLOOKUP(C44,'[1]2020'!A$1:D$65536,4,FALSE)</f>
        <v>1449.09</v>
      </c>
      <c r="I44" s="20">
        <f>VLOOKUP(C44,'[1]2020'!A$1:E$65536,5,FALSE)</f>
        <v>553.36</v>
      </c>
      <c r="J44" s="36">
        <v>1344.1357190000001</v>
      </c>
      <c r="K44" s="36">
        <v>0</v>
      </c>
      <c r="L44" s="36">
        <v>1449.090878</v>
      </c>
      <c r="M44" s="36">
        <v>553.36432600000001</v>
      </c>
      <c r="N44" s="21">
        <v>1</v>
      </c>
      <c r="O44" s="39" t="s">
        <v>1062</v>
      </c>
      <c r="P44" s="40">
        <v>43435</v>
      </c>
      <c r="Q44" s="52">
        <v>906.7</v>
      </c>
      <c r="R44" s="46">
        <f t="shared" si="6"/>
        <v>104.95515899999987</v>
      </c>
      <c r="S44" s="46">
        <f t="shared" si="7"/>
        <v>553.36432600000001</v>
      </c>
      <c r="T44" s="46">
        <f t="shared" si="8"/>
        <v>658.31948499999987</v>
      </c>
      <c r="U44" s="46">
        <f t="shared" si="9"/>
        <v>39.761556997499994</v>
      </c>
      <c r="V44" s="46">
        <f t="shared" si="10"/>
        <v>39.761556997499994</v>
      </c>
      <c r="W44" s="46">
        <v>39.761556997500001</v>
      </c>
      <c r="X44" s="47">
        <f t="shared" si="11"/>
        <v>0</v>
      </c>
      <c r="Y44" s="54">
        <v>123.99044587500001</v>
      </c>
      <c r="Z44" s="54"/>
      <c r="AA44" s="55"/>
    </row>
    <row r="45" spans="1:27" ht="24.95" customHeight="1">
      <c r="A45" s="9">
        <v>41</v>
      </c>
      <c r="B45" s="21" t="s">
        <v>58</v>
      </c>
      <c r="C45" s="22" t="s">
        <v>1063</v>
      </c>
      <c r="D45" s="21" t="s">
        <v>16</v>
      </c>
      <c r="E45" s="23" t="s">
        <v>55</v>
      </c>
      <c r="F45" s="20">
        <f>VLOOKUP(C45,'[1]2019'!A$1:D$65536,4,FALSE)</f>
        <v>1325.56</v>
      </c>
      <c r="G45" s="20">
        <f>VLOOKUP(C45,'[1]2019'!A$1:E$65536,5,FALSE)</f>
        <v>0</v>
      </c>
      <c r="H45" s="20">
        <f>VLOOKUP(C45,'[1]2020'!A$1:D$65536,4,FALSE)</f>
        <v>2589.87</v>
      </c>
      <c r="I45" s="20">
        <f>VLOOKUP(C45,'[1]2020'!A$1:E$65536,5,FALSE)</f>
        <v>0</v>
      </c>
      <c r="J45" s="36">
        <v>1325.562813</v>
      </c>
      <c r="K45" s="36">
        <v>0</v>
      </c>
      <c r="L45" s="36">
        <v>2589.8709469999999</v>
      </c>
      <c r="M45" s="36">
        <v>0</v>
      </c>
      <c r="N45" s="21">
        <v>1</v>
      </c>
      <c r="O45" s="39" t="s">
        <v>1064</v>
      </c>
      <c r="P45" s="40">
        <v>43800</v>
      </c>
      <c r="Q45" s="52">
        <v>2378</v>
      </c>
      <c r="R45" s="46">
        <f t="shared" si="6"/>
        <v>1264.3081339999999</v>
      </c>
      <c r="S45" s="46">
        <f t="shared" si="7"/>
        <v>0</v>
      </c>
      <c r="T45" s="46">
        <f t="shared" si="8"/>
        <v>1264.3081339999999</v>
      </c>
      <c r="U45" s="46">
        <f t="shared" si="9"/>
        <v>79.019258374999993</v>
      </c>
      <c r="V45" s="46">
        <f t="shared" si="10"/>
        <v>79.019258374999993</v>
      </c>
      <c r="W45" s="46">
        <v>79.019258375000007</v>
      </c>
      <c r="X45" s="47">
        <f t="shared" si="11"/>
        <v>0</v>
      </c>
      <c r="Y45" s="54"/>
      <c r="Z45" s="54">
        <v>38.870749375000003</v>
      </c>
      <c r="AA45" s="55"/>
    </row>
    <row r="46" spans="1:27" ht="17.100000000000001" customHeight="1">
      <c r="A46" s="9">
        <v>42</v>
      </c>
      <c r="B46" s="21" t="s">
        <v>59</v>
      </c>
      <c r="C46" s="22" t="s">
        <v>1065</v>
      </c>
      <c r="D46" s="21" t="s">
        <v>16</v>
      </c>
      <c r="E46" s="23" t="s">
        <v>55</v>
      </c>
      <c r="F46" s="20">
        <f>VLOOKUP(C46,'[1]2019'!A$1:D$65536,4,FALSE)</f>
        <v>327.93</v>
      </c>
      <c r="G46" s="20">
        <f>VLOOKUP(C46,'[1]2019'!A$1:E$65536,5,FALSE)</f>
        <v>0</v>
      </c>
      <c r="H46" s="20">
        <f>VLOOKUP(C46,'[1]2020'!A$1:D$65536,4,FALSE)</f>
        <v>475.71</v>
      </c>
      <c r="I46" s="20">
        <f>VLOOKUP(C46,'[1]2020'!A$1:E$65536,5,FALSE)</f>
        <v>0</v>
      </c>
      <c r="J46" s="36">
        <v>327.93343399999998</v>
      </c>
      <c r="K46" s="36">
        <v>0</v>
      </c>
      <c r="L46" s="36">
        <v>475.71455700000001</v>
      </c>
      <c r="M46" s="36">
        <v>0</v>
      </c>
      <c r="N46" s="21">
        <v>1</v>
      </c>
      <c r="O46" s="39" t="s">
        <v>1066</v>
      </c>
      <c r="P46" s="38">
        <v>43829</v>
      </c>
      <c r="Q46" s="52">
        <v>612</v>
      </c>
      <c r="R46" s="46">
        <f t="shared" si="6"/>
        <v>147.78112300000004</v>
      </c>
      <c r="S46" s="46">
        <f t="shared" si="7"/>
        <v>0</v>
      </c>
      <c r="T46" s="46">
        <f t="shared" si="8"/>
        <v>147.78112300000004</v>
      </c>
      <c r="U46" s="46">
        <f t="shared" si="9"/>
        <v>9.2363201875000023</v>
      </c>
      <c r="V46" s="46">
        <f t="shared" si="10"/>
        <v>9.2363201875000023</v>
      </c>
      <c r="W46" s="46">
        <v>9.2363201875000005</v>
      </c>
      <c r="X46" s="47">
        <f t="shared" si="11"/>
        <v>0</v>
      </c>
      <c r="Y46" s="54"/>
      <c r="Z46" s="54">
        <v>14.156365375</v>
      </c>
      <c r="AA46" s="55"/>
    </row>
    <row r="47" spans="1:27" ht="17.100000000000001" customHeight="1">
      <c r="A47" s="9">
        <v>43</v>
      </c>
      <c r="B47" s="21" t="s">
        <v>60</v>
      </c>
      <c r="C47" s="22" t="s">
        <v>1067</v>
      </c>
      <c r="D47" s="21" t="s">
        <v>16</v>
      </c>
      <c r="E47" s="23" t="s">
        <v>55</v>
      </c>
      <c r="F47" s="20">
        <f>VLOOKUP(C47,'[1]2019'!A$1:D$65536,4,FALSE)</f>
        <v>235.02</v>
      </c>
      <c r="G47" s="20">
        <f>VLOOKUP(C47,'[1]2019'!A$1:E$65536,5,FALSE)</f>
        <v>9.3000000000000007</v>
      </c>
      <c r="H47" s="20">
        <f>VLOOKUP(C47,'[1]2020'!A$1:D$65536,4,FALSE)</f>
        <v>274.83999999999997</v>
      </c>
      <c r="I47" s="20">
        <f>VLOOKUP(C47,'[1]2020'!A$1:E$65536,5,FALSE)</f>
        <v>26.57</v>
      </c>
      <c r="J47" s="36">
        <v>235.01512700000001</v>
      </c>
      <c r="K47" s="36">
        <v>9.3017529999999997</v>
      </c>
      <c r="L47" s="36">
        <v>274.84292199999999</v>
      </c>
      <c r="M47" s="36">
        <v>26.573841999999999</v>
      </c>
      <c r="N47" s="21">
        <v>1</v>
      </c>
      <c r="O47" s="39" t="s">
        <v>1068</v>
      </c>
      <c r="P47" s="40">
        <v>43465</v>
      </c>
      <c r="Q47" s="52">
        <v>501.43</v>
      </c>
      <c r="R47" s="46">
        <f t="shared" ref="R47:R110" si="12">L47-J47</f>
        <v>39.827794999999981</v>
      </c>
      <c r="S47" s="46">
        <f t="shared" ref="S47:S110" si="13">M47-K47</f>
        <v>17.272089000000001</v>
      </c>
      <c r="T47" s="46">
        <f t="shared" ref="T47:T110" si="14">R47+S47</f>
        <v>57.099883999999982</v>
      </c>
      <c r="U47" s="46">
        <f t="shared" ref="U47:U110" si="15">IF(T47&gt;10,R47*6.25%+S47*6%,0)</f>
        <v>3.5255625274999991</v>
      </c>
      <c r="V47" s="46">
        <f t="shared" ref="V47:V110" si="16">MIN(U47,1000,Q47/2-Y47-Z47)</f>
        <v>3.5255625274999991</v>
      </c>
      <c r="W47" s="46">
        <v>3.5255625275</v>
      </c>
      <c r="X47" s="47">
        <f t="shared" ref="X47:X110" si="17">IF((V47+Y47+Z47)&gt;1000,1,0)</f>
        <v>0</v>
      </c>
      <c r="Y47" s="54">
        <v>8.5223883499999999</v>
      </c>
      <c r="Z47" s="54"/>
      <c r="AA47" s="55"/>
    </row>
    <row r="48" spans="1:27" ht="17.100000000000001" customHeight="1">
      <c r="A48" s="9">
        <v>44</v>
      </c>
      <c r="B48" s="21" t="s">
        <v>61</v>
      </c>
      <c r="C48" s="22" t="s">
        <v>1069</v>
      </c>
      <c r="D48" s="21" t="s">
        <v>16</v>
      </c>
      <c r="E48" s="23" t="s">
        <v>55</v>
      </c>
      <c r="F48" s="20">
        <f>VLOOKUP(C48,'[1]2019'!A$1:D$65536,4,FALSE)</f>
        <v>716.28</v>
      </c>
      <c r="G48" s="20">
        <f>VLOOKUP(C48,'[1]2019'!A$1:E$65536,5,FALSE)</f>
        <v>46.13</v>
      </c>
      <c r="H48" s="20">
        <f>VLOOKUP(C48,'[1]2020'!A$1:D$65536,4,FALSE)</f>
        <v>756.34</v>
      </c>
      <c r="I48" s="20">
        <f>VLOOKUP(C48,'[1]2020'!A$1:E$65536,5,FALSE)</f>
        <v>80.78</v>
      </c>
      <c r="J48" s="36">
        <v>716.28014399999995</v>
      </c>
      <c r="K48" s="36">
        <v>46.130966999999998</v>
      </c>
      <c r="L48" s="36">
        <v>756.33623899999998</v>
      </c>
      <c r="M48" s="36">
        <v>80.782987000000006</v>
      </c>
      <c r="N48" s="21">
        <v>1</v>
      </c>
      <c r="O48" s="39" t="s">
        <v>1070</v>
      </c>
      <c r="P48" s="40">
        <v>43435</v>
      </c>
      <c r="Q48" s="52">
        <v>1367.64</v>
      </c>
      <c r="R48" s="46">
        <f t="shared" si="12"/>
        <v>40.056095000000028</v>
      </c>
      <c r="S48" s="46">
        <f t="shared" si="13"/>
        <v>34.652020000000007</v>
      </c>
      <c r="T48" s="46">
        <f t="shared" si="14"/>
        <v>74.708115000000035</v>
      </c>
      <c r="U48" s="46">
        <f t="shared" si="15"/>
        <v>4.5826271375000021</v>
      </c>
      <c r="V48" s="46">
        <f t="shared" si="16"/>
        <v>4.5826271375000021</v>
      </c>
      <c r="W48" s="46">
        <v>4.5826271375000003</v>
      </c>
      <c r="X48" s="47">
        <f t="shared" si="17"/>
        <v>0</v>
      </c>
      <c r="Y48" s="54">
        <v>8.1700878874999994</v>
      </c>
      <c r="Z48" s="54">
        <v>23.935307444999999</v>
      </c>
      <c r="AA48" s="55"/>
    </row>
    <row r="49" spans="1:27" ht="17.100000000000001" customHeight="1">
      <c r="A49" s="9">
        <v>45</v>
      </c>
      <c r="B49" s="21" t="s">
        <v>62</v>
      </c>
      <c r="C49" s="22" t="s">
        <v>1071</v>
      </c>
      <c r="D49" s="21" t="s">
        <v>16</v>
      </c>
      <c r="E49" s="23" t="s">
        <v>55</v>
      </c>
      <c r="F49" s="20">
        <f>VLOOKUP(C49,'[1]2019'!A$1:D$65536,4,FALSE)</f>
        <v>638.36</v>
      </c>
      <c r="G49" s="20">
        <f>VLOOKUP(C49,'[1]2019'!A$1:E$65536,5,FALSE)</f>
        <v>19.239999999999998</v>
      </c>
      <c r="H49" s="20">
        <f>VLOOKUP(C49,'[1]2020'!A$1:D$65536,4,FALSE)</f>
        <v>680.81</v>
      </c>
      <c r="I49" s="20">
        <f>VLOOKUP(C49,'[1]2020'!A$1:E$65536,5,FALSE)</f>
        <v>140.66</v>
      </c>
      <c r="J49" s="36">
        <v>638.36014999999998</v>
      </c>
      <c r="K49" s="36">
        <v>19.241804999999999</v>
      </c>
      <c r="L49" s="36">
        <v>680.80944299999999</v>
      </c>
      <c r="M49" s="36">
        <v>140.65664000000001</v>
      </c>
      <c r="N49" s="21">
        <v>1</v>
      </c>
      <c r="O49" s="39" t="s">
        <v>1072</v>
      </c>
      <c r="P49" s="40">
        <v>43586</v>
      </c>
      <c r="Q49" s="52">
        <v>620.1</v>
      </c>
      <c r="R49" s="46">
        <f t="shared" si="12"/>
        <v>42.449293000000011</v>
      </c>
      <c r="S49" s="46">
        <f t="shared" si="13"/>
        <v>121.41483500000001</v>
      </c>
      <c r="T49" s="46">
        <f t="shared" si="14"/>
        <v>163.86412800000002</v>
      </c>
      <c r="U49" s="46">
        <f t="shared" si="15"/>
        <v>9.9379709125000009</v>
      </c>
      <c r="V49" s="46">
        <f t="shared" si="16"/>
        <v>9.9379709125000009</v>
      </c>
      <c r="W49" s="46">
        <v>9.9379709125000009</v>
      </c>
      <c r="X49" s="47">
        <f t="shared" si="17"/>
        <v>0</v>
      </c>
      <c r="Y49" s="54"/>
      <c r="Z49" s="54">
        <v>17.263519237499999</v>
      </c>
      <c r="AA49" s="55"/>
    </row>
    <row r="50" spans="1:27" ht="17.100000000000001" customHeight="1">
      <c r="A50" s="9">
        <v>46</v>
      </c>
      <c r="B50" s="21" t="s">
        <v>63</v>
      </c>
      <c r="C50" s="222" t="s">
        <v>1073</v>
      </c>
      <c r="D50" s="21" t="s">
        <v>16</v>
      </c>
      <c r="E50" s="23" t="s">
        <v>55</v>
      </c>
      <c r="F50" s="20">
        <f>VLOOKUP(C50,'[1]2019'!A$1:D$65536,4,FALSE)</f>
        <v>932.8</v>
      </c>
      <c r="G50" s="20">
        <f>VLOOKUP(C50,'[1]2019'!A$1:E$65536,5,FALSE)</f>
        <v>252.87</v>
      </c>
      <c r="H50" s="20">
        <f>VLOOKUP(C50,'[1]2020'!A$1:D$65536,4,FALSE)</f>
        <v>917.25</v>
      </c>
      <c r="I50" s="20">
        <f>VLOOKUP(C50,'[1]2020'!A$1:E$65536,5,FALSE)</f>
        <v>720.28</v>
      </c>
      <c r="J50" s="36">
        <v>932.80003799999997</v>
      </c>
      <c r="K50" s="36">
        <v>252.867277</v>
      </c>
      <c r="L50" s="36">
        <v>917.25255200000004</v>
      </c>
      <c r="M50" s="36">
        <v>720.27569100000005</v>
      </c>
      <c r="N50" s="21">
        <v>1</v>
      </c>
      <c r="O50" s="39" t="s">
        <v>1074</v>
      </c>
      <c r="P50" s="40" t="s">
        <v>1075</v>
      </c>
      <c r="Q50" s="52">
        <v>825</v>
      </c>
      <c r="R50" s="46">
        <f t="shared" si="12"/>
        <v>-15.547485999999935</v>
      </c>
      <c r="S50" s="46">
        <f t="shared" si="13"/>
        <v>467.40841400000005</v>
      </c>
      <c r="T50" s="46">
        <f t="shared" si="14"/>
        <v>451.86092800000011</v>
      </c>
      <c r="U50" s="46">
        <f t="shared" si="15"/>
        <v>27.072786965000006</v>
      </c>
      <c r="V50" s="46">
        <f t="shared" si="16"/>
        <v>27.072786965000006</v>
      </c>
      <c r="W50" s="46">
        <v>27.072786964999999</v>
      </c>
      <c r="X50" s="47">
        <f t="shared" si="17"/>
        <v>0</v>
      </c>
      <c r="Y50" s="54"/>
      <c r="Z50" s="54">
        <v>39.097514277499997</v>
      </c>
      <c r="AA50" s="55"/>
    </row>
    <row r="51" spans="1:27" ht="17.100000000000001" customHeight="1">
      <c r="A51" s="9">
        <v>47</v>
      </c>
      <c r="B51" s="21" t="s">
        <v>64</v>
      </c>
      <c r="C51" s="22" t="s">
        <v>1076</v>
      </c>
      <c r="D51" s="21" t="s">
        <v>16</v>
      </c>
      <c r="E51" s="23" t="s">
        <v>55</v>
      </c>
      <c r="F51" s="20">
        <f>VLOOKUP(C51,'[1]2019'!A$1:D$65536,4,FALSE)</f>
        <v>105.53</v>
      </c>
      <c r="G51" s="20">
        <f>VLOOKUP(C51,'[1]2019'!A$1:E$65536,5,FALSE)</f>
        <v>14.32</v>
      </c>
      <c r="H51" s="20">
        <f>VLOOKUP(C51,'[1]2020'!A$1:D$65536,4,FALSE)</f>
        <v>244.42</v>
      </c>
      <c r="I51" s="20">
        <f>VLOOKUP(C51,'[1]2020'!A$1:E$65536,5,FALSE)</f>
        <v>7.41</v>
      </c>
      <c r="J51" s="36">
        <v>105.532117</v>
      </c>
      <c r="K51" s="36">
        <v>14.32456</v>
      </c>
      <c r="L51" s="36">
        <v>244.42277899999999</v>
      </c>
      <c r="M51" s="36">
        <v>7.4063809999999997</v>
      </c>
      <c r="N51" s="21">
        <v>1</v>
      </c>
      <c r="O51" s="39" t="s">
        <v>1077</v>
      </c>
      <c r="P51" s="40">
        <v>43465</v>
      </c>
      <c r="Q51" s="52">
        <v>856.45</v>
      </c>
      <c r="R51" s="46">
        <f t="shared" si="12"/>
        <v>138.89066199999999</v>
      </c>
      <c r="S51" s="46">
        <f t="shared" si="13"/>
        <v>-6.9181790000000003</v>
      </c>
      <c r="T51" s="46">
        <f t="shared" si="14"/>
        <v>131.97248299999998</v>
      </c>
      <c r="U51" s="46">
        <f t="shared" si="15"/>
        <v>8.2655756349999994</v>
      </c>
      <c r="V51" s="46">
        <f t="shared" si="16"/>
        <v>8.2655756349999994</v>
      </c>
      <c r="W51" s="46">
        <v>8.2655756349999994</v>
      </c>
      <c r="X51" s="47">
        <f t="shared" si="17"/>
        <v>0</v>
      </c>
      <c r="Y51" s="54">
        <v>3.1294907125</v>
      </c>
      <c r="Z51" s="54">
        <v>4.3257402000000003</v>
      </c>
      <c r="AA51" s="55"/>
    </row>
    <row r="52" spans="1:27" ht="17.100000000000001" customHeight="1">
      <c r="A52" s="9">
        <v>48</v>
      </c>
      <c r="B52" s="21" t="s">
        <v>65</v>
      </c>
      <c r="C52" s="22" t="s">
        <v>1078</v>
      </c>
      <c r="D52" s="21" t="s">
        <v>16</v>
      </c>
      <c r="E52" s="23" t="s">
        <v>55</v>
      </c>
      <c r="F52" s="20">
        <f>VLOOKUP(C52,'[1]2019'!A$1:D$65536,4,FALSE)</f>
        <v>1358.95</v>
      </c>
      <c r="G52" s="20">
        <f>VLOOKUP(C52,'[1]2019'!A$1:E$65536,5,FALSE)</f>
        <v>117.16</v>
      </c>
      <c r="H52" s="20">
        <f>VLOOKUP(C52,'[1]2020'!A$1:D$65536,4,FALSE)</f>
        <v>1467.32</v>
      </c>
      <c r="I52" s="20">
        <f>VLOOKUP(C52,'[1]2020'!A$1:E$65536,5,FALSE)</f>
        <v>287.29000000000002</v>
      </c>
      <c r="J52" s="36">
        <v>1358.952133</v>
      </c>
      <c r="K52" s="36">
        <v>117.158806</v>
      </c>
      <c r="L52" s="36">
        <v>1467.3181970000001</v>
      </c>
      <c r="M52" s="36">
        <v>287.29485399999999</v>
      </c>
      <c r="N52" s="21">
        <v>1</v>
      </c>
      <c r="O52" s="39" t="s">
        <v>1079</v>
      </c>
      <c r="P52" s="40">
        <v>43435</v>
      </c>
      <c r="Q52" s="52">
        <v>988.95</v>
      </c>
      <c r="R52" s="46">
        <f t="shared" si="12"/>
        <v>108.36606400000005</v>
      </c>
      <c r="S52" s="46">
        <f t="shared" si="13"/>
        <v>170.13604799999999</v>
      </c>
      <c r="T52" s="46">
        <f t="shared" si="14"/>
        <v>278.50211200000001</v>
      </c>
      <c r="U52" s="46">
        <f t="shared" si="15"/>
        <v>16.981041880000003</v>
      </c>
      <c r="V52" s="46">
        <f t="shared" si="16"/>
        <v>16.981041880000003</v>
      </c>
      <c r="W52" s="46">
        <v>16.981041879999999</v>
      </c>
      <c r="X52" s="47">
        <f t="shared" si="17"/>
        <v>0</v>
      </c>
      <c r="Y52" s="54">
        <v>38.568656842499998</v>
      </c>
      <c r="Z52" s="54">
        <v>31.8760202675</v>
      </c>
      <c r="AA52" s="55"/>
    </row>
    <row r="53" spans="1:27" ht="17.100000000000001" customHeight="1">
      <c r="A53" s="9">
        <v>49</v>
      </c>
      <c r="B53" s="21" t="s">
        <v>66</v>
      </c>
      <c r="C53" s="22" t="s">
        <v>1080</v>
      </c>
      <c r="D53" s="21" t="s">
        <v>16</v>
      </c>
      <c r="E53" s="23" t="s">
        <v>55</v>
      </c>
      <c r="F53" s="20">
        <f>VLOOKUP(C53,'[1]2019'!A$1:D$65536,4,FALSE)</f>
        <v>127.6</v>
      </c>
      <c r="G53" s="20">
        <f>VLOOKUP(C53,'[1]2019'!A$1:E$65536,5,FALSE)</f>
        <v>101.98</v>
      </c>
      <c r="H53" s="20">
        <f>VLOOKUP(C53,'[1]2020'!A$1:D$65536,4,FALSE)</f>
        <v>130.91999999999999</v>
      </c>
      <c r="I53" s="20">
        <f>VLOOKUP(C53,'[1]2020'!A$1:E$65536,5,FALSE)</f>
        <v>126.65</v>
      </c>
      <c r="J53" s="36">
        <v>127.60291100000001</v>
      </c>
      <c r="K53" s="36">
        <v>101.97750499999999</v>
      </c>
      <c r="L53" s="36">
        <v>130.92325500000001</v>
      </c>
      <c r="M53" s="36">
        <v>126.650041</v>
      </c>
      <c r="N53" s="21">
        <v>1</v>
      </c>
      <c r="O53" s="39" t="s">
        <v>1081</v>
      </c>
      <c r="P53" s="40">
        <v>44190</v>
      </c>
      <c r="Q53" s="52">
        <v>565.66999999999996</v>
      </c>
      <c r="R53" s="46">
        <f t="shared" si="12"/>
        <v>3.3203440000000057</v>
      </c>
      <c r="S53" s="46">
        <f t="shared" si="13"/>
        <v>24.672536000000008</v>
      </c>
      <c r="T53" s="46">
        <f t="shared" si="14"/>
        <v>27.992880000000014</v>
      </c>
      <c r="U53" s="46">
        <f t="shared" si="15"/>
        <v>1.6878736600000008</v>
      </c>
      <c r="V53" s="46">
        <f t="shared" si="16"/>
        <v>1.6878736600000008</v>
      </c>
      <c r="W53" s="46">
        <v>1.6878736599999999</v>
      </c>
      <c r="X53" s="47">
        <f t="shared" si="17"/>
        <v>0</v>
      </c>
      <c r="Y53" s="54"/>
      <c r="Z53" s="54"/>
      <c r="AA53" s="55"/>
    </row>
    <row r="54" spans="1:27" ht="17.100000000000001" customHeight="1">
      <c r="A54" s="9">
        <v>50</v>
      </c>
      <c r="B54" s="21" t="s">
        <v>67</v>
      </c>
      <c r="C54" s="22" t="s">
        <v>1082</v>
      </c>
      <c r="D54" s="21" t="s">
        <v>16</v>
      </c>
      <c r="E54" s="23" t="s">
        <v>55</v>
      </c>
      <c r="F54" s="20">
        <f>VLOOKUP(C54,'[1]2019'!A$1:D$65536,4,FALSE)</f>
        <v>518.41</v>
      </c>
      <c r="G54" s="20">
        <f>VLOOKUP(C54,'[1]2019'!A$1:E$65536,5,FALSE)</f>
        <v>0.12</v>
      </c>
      <c r="H54" s="20">
        <f>VLOOKUP(C54,'[1]2020'!A$1:D$65536,4,FALSE)</f>
        <v>968.54</v>
      </c>
      <c r="I54" s="20">
        <f>VLOOKUP(C54,'[1]2020'!A$1:E$65536,5,FALSE)</f>
        <v>0.2</v>
      </c>
      <c r="J54" s="36">
        <v>518.41356399999995</v>
      </c>
      <c r="K54" s="36">
        <v>0.118182</v>
      </c>
      <c r="L54" s="36">
        <v>968.54223999999999</v>
      </c>
      <c r="M54" s="36">
        <v>0.19622600000000001</v>
      </c>
      <c r="N54" s="21">
        <v>1</v>
      </c>
      <c r="O54" s="39" t="s">
        <v>1083</v>
      </c>
      <c r="P54" s="40">
        <v>43861</v>
      </c>
      <c r="Q54" s="52">
        <v>568.5</v>
      </c>
      <c r="R54" s="46">
        <f t="shared" si="12"/>
        <v>450.12867600000004</v>
      </c>
      <c r="S54" s="46">
        <f t="shared" si="13"/>
        <v>7.8044000000000016E-2</v>
      </c>
      <c r="T54" s="46">
        <f t="shared" si="14"/>
        <v>450.20672000000002</v>
      </c>
      <c r="U54" s="46">
        <f t="shared" si="15"/>
        <v>28.137724890000001</v>
      </c>
      <c r="V54" s="46">
        <f t="shared" si="16"/>
        <v>28.137724890000001</v>
      </c>
      <c r="W54" s="46">
        <v>28.137724890000001</v>
      </c>
      <c r="X54" s="47">
        <f t="shared" si="17"/>
        <v>0</v>
      </c>
      <c r="Y54" s="54"/>
      <c r="Z54" s="54"/>
      <c r="AA54" s="55"/>
    </row>
    <row r="55" spans="1:27" ht="17.100000000000001" customHeight="1">
      <c r="A55" s="9">
        <v>51</v>
      </c>
      <c r="B55" s="21" t="s">
        <v>68</v>
      </c>
      <c r="C55" s="22" t="s">
        <v>1084</v>
      </c>
      <c r="D55" s="21" t="s">
        <v>16</v>
      </c>
      <c r="E55" s="23" t="s">
        <v>55</v>
      </c>
      <c r="F55" s="20">
        <f>VLOOKUP(C55,'[1]2019'!A$1:D$65536,4,FALSE)</f>
        <v>0.37</v>
      </c>
      <c r="G55" s="20">
        <f>VLOOKUP(C55,'[1]2019'!A$1:E$65536,5,FALSE)</f>
        <v>8.82</v>
      </c>
      <c r="H55" s="20">
        <f>VLOOKUP(C55,'[1]2020'!A$1:D$65536,4,FALSE)</f>
        <v>40.98</v>
      </c>
      <c r="I55" s="20">
        <f>VLOOKUP(C55,'[1]2020'!A$1:E$65536,5,FALSE)</f>
        <v>11.72</v>
      </c>
      <c r="J55" s="36">
        <v>0.37119000000000002</v>
      </c>
      <c r="K55" s="36">
        <v>8.8194949999999999</v>
      </c>
      <c r="L55" s="36">
        <v>40.975628999999998</v>
      </c>
      <c r="M55" s="36">
        <v>11.718548999999999</v>
      </c>
      <c r="N55" s="21">
        <v>1</v>
      </c>
      <c r="O55" s="39" t="s">
        <v>1085</v>
      </c>
      <c r="P55" s="40">
        <v>43922</v>
      </c>
      <c r="Q55" s="52">
        <v>629.15</v>
      </c>
      <c r="R55" s="46">
        <f t="shared" si="12"/>
        <v>40.604438999999999</v>
      </c>
      <c r="S55" s="46">
        <f t="shared" si="13"/>
        <v>2.8990539999999996</v>
      </c>
      <c r="T55" s="46">
        <f t="shared" si="14"/>
        <v>43.503492999999999</v>
      </c>
      <c r="U55" s="46">
        <f t="shared" si="15"/>
        <v>2.7117206774999998</v>
      </c>
      <c r="V55" s="46">
        <f t="shared" si="16"/>
        <v>2.7117206774999998</v>
      </c>
      <c r="W55" s="46">
        <v>2.7117206774999998</v>
      </c>
      <c r="X55" s="47">
        <f t="shared" si="17"/>
        <v>0</v>
      </c>
      <c r="Y55" s="54"/>
      <c r="Z55" s="54"/>
      <c r="AA55" s="55"/>
    </row>
    <row r="56" spans="1:27" ht="17.100000000000001" customHeight="1">
      <c r="A56" s="9">
        <v>52</v>
      </c>
      <c r="B56" s="21" t="s">
        <v>69</v>
      </c>
      <c r="C56" s="22" t="s">
        <v>1086</v>
      </c>
      <c r="D56" s="21" t="s">
        <v>16</v>
      </c>
      <c r="E56" s="23" t="s">
        <v>55</v>
      </c>
      <c r="F56" s="20">
        <f>VLOOKUP(C56,'[1]2019'!A$1:D$65536,4,FALSE)</f>
        <v>5.08</v>
      </c>
      <c r="G56" s="20">
        <f>VLOOKUP(C56,'[1]2019'!A$1:E$65536,5,FALSE)</f>
        <v>0</v>
      </c>
      <c r="H56" s="20">
        <f>VLOOKUP(C56,'[1]2020'!A$1:D$65536,4,FALSE)</f>
        <v>575.98</v>
      </c>
      <c r="I56" s="20">
        <f>VLOOKUP(C56,'[1]2020'!A$1:E$65536,5,FALSE)</f>
        <v>23.49</v>
      </c>
      <c r="J56" s="36">
        <v>5.0798540000000001</v>
      </c>
      <c r="K56" s="36">
        <v>0</v>
      </c>
      <c r="L56" s="36">
        <v>575.98116500000003</v>
      </c>
      <c r="M56" s="36">
        <v>23.490856999999998</v>
      </c>
      <c r="N56" s="21">
        <v>1</v>
      </c>
      <c r="O56" s="39" t="s">
        <v>1087</v>
      </c>
      <c r="P56" s="40">
        <v>44012</v>
      </c>
      <c r="Q56" s="52">
        <v>825.73</v>
      </c>
      <c r="R56" s="46">
        <f t="shared" si="12"/>
        <v>570.90131100000008</v>
      </c>
      <c r="S56" s="46">
        <f t="shared" si="13"/>
        <v>23.490856999999998</v>
      </c>
      <c r="T56" s="46">
        <f t="shared" si="14"/>
        <v>594.39216800000008</v>
      </c>
      <c r="U56" s="46">
        <f t="shared" si="15"/>
        <v>37.090783357500001</v>
      </c>
      <c r="V56" s="46">
        <f t="shared" si="16"/>
        <v>37.090783357500001</v>
      </c>
      <c r="W56" s="46">
        <v>37.090783357500001</v>
      </c>
      <c r="X56" s="47">
        <f t="shared" si="17"/>
        <v>0</v>
      </c>
      <c r="Y56" s="54"/>
      <c r="Z56" s="54"/>
      <c r="AA56" s="55"/>
    </row>
    <row r="57" spans="1:27" ht="17.100000000000001" customHeight="1">
      <c r="A57" s="9">
        <v>53</v>
      </c>
      <c r="B57" s="21" t="s">
        <v>70</v>
      </c>
      <c r="C57" s="22" t="s">
        <v>1088</v>
      </c>
      <c r="D57" s="21" t="s">
        <v>16</v>
      </c>
      <c r="E57" s="23" t="s">
        <v>55</v>
      </c>
      <c r="F57" s="20">
        <f>VLOOKUP(C57,'[1]2019'!A$1:D$65536,4,FALSE)</f>
        <v>89.85</v>
      </c>
      <c r="G57" s="20">
        <f>VLOOKUP(C57,'[1]2019'!A$1:E$65536,5,FALSE)</f>
        <v>1.59</v>
      </c>
      <c r="H57" s="20">
        <f>VLOOKUP(C57,'[1]2020'!A$1:D$65536,4,FALSE)</f>
        <v>160.77000000000001</v>
      </c>
      <c r="I57" s="20">
        <f>VLOOKUP(C57,'[1]2020'!A$1:E$65536,5,FALSE)</f>
        <v>6.76</v>
      </c>
      <c r="J57" s="36">
        <v>89.852867000000003</v>
      </c>
      <c r="K57" s="36">
        <v>1.5930820000000001</v>
      </c>
      <c r="L57" s="36">
        <v>160.77006</v>
      </c>
      <c r="M57" s="36">
        <v>6.7583650000000004</v>
      </c>
      <c r="N57" s="21">
        <v>1</v>
      </c>
      <c r="O57" s="39" t="s">
        <v>1089</v>
      </c>
      <c r="P57" s="40">
        <v>44177</v>
      </c>
      <c r="Q57" s="52">
        <v>535.58000000000004</v>
      </c>
      <c r="R57" s="46">
        <f t="shared" si="12"/>
        <v>70.917192999999997</v>
      </c>
      <c r="S57" s="46">
        <f t="shared" si="13"/>
        <v>5.1652830000000005</v>
      </c>
      <c r="T57" s="46">
        <f t="shared" si="14"/>
        <v>76.082476</v>
      </c>
      <c r="U57" s="46">
        <f t="shared" si="15"/>
        <v>4.7422415424999995</v>
      </c>
      <c r="V57" s="46">
        <f t="shared" si="16"/>
        <v>4.7422415424999995</v>
      </c>
      <c r="W57" s="46">
        <v>4.7422415425000004</v>
      </c>
      <c r="X57" s="47">
        <f t="shared" si="17"/>
        <v>0</v>
      </c>
      <c r="Y57" s="54"/>
      <c r="Z57" s="54"/>
      <c r="AA57" s="55"/>
    </row>
    <row r="58" spans="1:27" ht="17.100000000000001" customHeight="1">
      <c r="A58" s="9">
        <v>54</v>
      </c>
      <c r="B58" s="21" t="s">
        <v>71</v>
      </c>
      <c r="C58" s="22" t="s">
        <v>1090</v>
      </c>
      <c r="D58" s="21" t="s">
        <v>16</v>
      </c>
      <c r="E58" s="23" t="s">
        <v>55</v>
      </c>
      <c r="F58" s="20">
        <f>VLOOKUP(C58,'[1]2019'!A$1:D$65536,4,FALSE)</f>
        <v>735.89</v>
      </c>
      <c r="G58" s="20">
        <f>VLOOKUP(C58,'[1]2019'!A$1:E$65536,5,FALSE)</f>
        <v>0</v>
      </c>
      <c r="H58" s="20">
        <f>VLOOKUP(C58,'[1]2020'!A$1:D$65536,4,FALSE)</f>
        <v>779.38</v>
      </c>
      <c r="I58" s="20">
        <f>VLOOKUP(C58,'[1]2020'!A$1:E$65536,5,FALSE)</f>
        <v>0</v>
      </c>
      <c r="J58" s="36">
        <v>735.88977899999998</v>
      </c>
      <c r="K58" s="36">
        <v>0</v>
      </c>
      <c r="L58" s="36">
        <v>779.38051599999994</v>
      </c>
      <c r="M58" s="36">
        <v>0</v>
      </c>
      <c r="N58" s="21">
        <v>1</v>
      </c>
      <c r="O58" s="39" t="s">
        <v>1091</v>
      </c>
      <c r="P58" s="40">
        <v>44193</v>
      </c>
      <c r="Q58" s="52">
        <v>781.32</v>
      </c>
      <c r="R58" s="46">
        <f t="shared" si="12"/>
        <v>43.490736999999967</v>
      </c>
      <c r="S58" s="46">
        <f t="shared" si="13"/>
        <v>0</v>
      </c>
      <c r="T58" s="46">
        <f t="shared" si="14"/>
        <v>43.490736999999967</v>
      </c>
      <c r="U58" s="46">
        <f t="shared" si="15"/>
        <v>2.718171062499998</v>
      </c>
      <c r="V58" s="46">
        <f t="shared" si="16"/>
        <v>2.718171062499998</v>
      </c>
      <c r="W58" s="46">
        <v>2.7181710625000002</v>
      </c>
      <c r="X58" s="47">
        <f t="shared" si="17"/>
        <v>0</v>
      </c>
      <c r="Y58" s="54"/>
      <c r="Z58" s="54"/>
      <c r="AA58" s="55"/>
    </row>
    <row r="59" spans="1:27" ht="17.100000000000001" customHeight="1">
      <c r="A59" s="9">
        <v>55</v>
      </c>
      <c r="B59" s="21" t="s">
        <v>72</v>
      </c>
      <c r="C59" s="22" t="s">
        <v>1092</v>
      </c>
      <c r="D59" s="21" t="s">
        <v>16</v>
      </c>
      <c r="E59" s="23" t="s">
        <v>55</v>
      </c>
      <c r="F59" s="20">
        <f>VLOOKUP(C59,'[1]2019'!A$1:D$65536,4,FALSE)</f>
        <v>742.99</v>
      </c>
      <c r="G59" s="20">
        <f>VLOOKUP(C59,'[1]2019'!A$1:E$65536,5,FALSE)</f>
        <v>23.84</v>
      </c>
      <c r="H59" s="20">
        <f>VLOOKUP(C59,'[1]2020'!A$1:D$65536,4,FALSE)</f>
        <v>1108.3599999999999</v>
      </c>
      <c r="I59" s="20">
        <f>VLOOKUP(C59,'[1]2020'!A$1:E$65536,5,FALSE)</f>
        <v>29.48</v>
      </c>
      <c r="J59" s="36">
        <v>742.992392</v>
      </c>
      <c r="K59" s="36">
        <v>23.842549000000002</v>
      </c>
      <c r="L59" s="36">
        <v>1108.364421</v>
      </c>
      <c r="M59" s="36">
        <v>29.477650000000001</v>
      </c>
      <c r="N59" s="21">
        <v>1</v>
      </c>
      <c r="O59" s="39" t="s">
        <v>1093</v>
      </c>
      <c r="P59" s="40">
        <v>44166</v>
      </c>
      <c r="Q59" s="52">
        <v>745.96</v>
      </c>
      <c r="R59" s="46">
        <f t="shared" si="12"/>
        <v>365.372029</v>
      </c>
      <c r="S59" s="46">
        <f t="shared" si="13"/>
        <v>5.6351009999999988</v>
      </c>
      <c r="T59" s="46">
        <f t="shared" si="14"/>
        <v>371.00713000000002</v>
      </c>
      <c r="U59" s="46">
        <f t="shared" si="15"/>
        <v>23.173857872500001</v>
      </c>
      <c r="V59" s="46">
        <f t="shared" si="16"/>
        <v>23.173857872500001</v>
      </c>
      <c r="W59" s="46">
        <v>23.173857872500001</v>
      </c>
      <c r="X59" s="47">
        <f t="shared" si="17"/>
        <v>0</v>
      </c>
      <c r="Y59" s="54"/>
      <c r="Z59" s="54"/>
      <c r="AA59" s="55"/>
    </row>
    <row r="60" spans="1:27" ht="17.100000000000001" customHeight="1">
      <c r="A60" s="9">
        <v>56</v>
      </c>
      <c r="B60" s="21" t="s">
        <v>73</v>
      </c>
      <c r="C60" s="22" t="s">
        <v>1094</v>
      </c>
      <c r="D60" s="21" t="s">
        <v>16</v>
      </c>
      <c r="E60" s="23" t="s">
        <v>55</v>
      </c>
      <c r="F60" s="20">
        <f>VLOOKUP(C60,'[1]2019'!A$1:D$65536,4,FALSE)</f>
        <v>27.4</v>
      </c>
      <c r="G60" s="20">
        <f>VLOOKUP(C60,'[1]2019'!A$1:E$65536,5,FALSE)</f>
        <v>1.25</v>
      </c>
      <c r="H60" s="20">
        <f>VLOOKUP(C60,'[1]2020'!A$1:D$65536,4,FALSE)</f>
        <v>43.95</v>
      </c>
      <c r="I60" s="20">
        <f>VLOOKUP(C60,'[1]2020'!A$1:E$65536,5,FALSE)</f>
        <v>3.52</v>
      </c>
      <c r="J60" s="36">
        <v>27.403012</v>
      </c>
      <c r="K60" s="36">
        <v>1.246348</v>
      </c>
      <c r="L60" s="36">
        <v>43.949624</v>
      </c>
      <c r="M60" s="36">
        <v>3.521741</v>
      </c>
      <c r="N60" s="21">
        <v>1</v>
      </c>
      <c r="O60" s="39" t="s">
        <v>1095</v>
      </c>
      <c r="P60" s="40">
        <v>44166</v>
      </c>
      <c r="Q60" s="52">
        <v>703.1</v>
      </c>
      <c r="R60" s="46">
        <f t="shared" si="12"/>
        <v>16.546612</v>
      </c>
      <c r="S60" s="46">
        <f t="shared" si="13"/>
        <v>2.2753930000000002</v>
      </c>
      <c r="T60" s="46">
        <f t="shared" si="14"/>
        <v>18.822005000000001</v>
      </c>
      <c r="U60" s="46">
        <f t="shared" si="15"/>
        <v>1.17068683</v>
      </c>
      <c r="V60" s="46">
        <f t="shared" si="16"/>
        <v>1.17068683</v>
      </c>
      <c r="W60" s="46">
        <v>1.17068683</v>
      </c>
      <c r="X60" s="47">
        <f t="shared" si="17"/>
        <v>0</v>
      </c>
      <c r="Y60" s="54"/>
      <c r="Z60" s="54"/>
      <c r="AA60" s="55"/>
    </row>
    <row r="61" spans="1:27" ht="17.100000000000001" customHeight="1">
      <c r="A61" s="9">
        <v>57</v>
      </c>
      <c r="B61" s="21" t="s">
        <v>74</v>
      </c>
      <c r="C61" s="22" t="s">
        <v>1096</v>
      </c>
      <c r="D61" s="21" t="s">
        <v>16</v>
      </c>
      <c r="E61" s="23" t="s">
        <v>55</v>
      </c>
      <c r="F61" s="20">
        <f>VLOOKUP(C61,'[1]2019'!A$1:D$65536,4,FALSE)</f>
        <v>40.020000000000003</v>
      </c>
      <c r="G61" s="20">
        <f>VLOOKUP(C61,'[1]2019'!A$1:E$65536,5,FALSE)</f>
        <v>10.87</v>
      </c>
      <c r="H61" s="20">
        <f>VLOOKUP(C61,'[1]2020'!A$1:D$65536,4,FALSE)</f>
        <v>61.55</v>
      </c>
      <c r="I61" s="20">
        <f>VLOOKUP(C61,'[1]2020'!A$1:E$65536,5,FALSE)</f>
        <v>3.36</v>
      </c>
      <c r="J61" s="36">
        <v>40.020992999999997</v>
      </c>
      <c r="K61" s="36">
        <v>10.872189000000001</v>
      </c>
      <c r="L61" s="36">
        <v>61.545048999999999</v>
      </c>
      <c r="M61" s="36">
        <v>3.3635449999999998</v>
      </c>
      <c r="N61" s="21">
        <v>1</v>
      </c>
      <c r="O61" s="39" t="s">
        <v>1097</v>
      </c>
      <c r="P61" s="40">
        <v>44166</v>
      </c>
      <c r="Q61" s="52">
        <v>511.25</v>
      </c>
      <c r="R61" s="46">
        <f t="shared" si="12"/>
        <v>21.524056000000002</v>
      </c>
      <c r="S61" s="46">
        <f t="shared" si="13"/>
        <v>-7.5086440000000003</v>
      </c>
      <c r="T61" s="46">
        <f t="shared" si="14"/>
        <v>14.015412000000001</v>
      </c>
      <c r="U61" s="46">
        <f t="shared" si="15"/>
        <v>0.89473486000000002</v>
      </c>
      <c r="V61" s="46">
        <f t="shared" si="16"/>
        <v>0.89473486000000002</v>
      </c>
      <c r="W61" s="46">
        <v>0.89473486000000002</v>
      </c>
      <c r="X61" s="47">
        <f t="shared" si="17"/>
        <v>0</v>
      </c>
      <c r="Y61" s="54"/>
      <c r="Z61" s="54"/>
      <c r="AA61" s="55"/>
    </row>
    <row r="62" spans="1:27" ht="17.100000000000001" customHeight="1">
      <c r="A62" s="9">
        <v>58</v>
      </c>
      <c r="B62" s="24" t="s">
        <v>75</v>
      </c>
      <c r="C62" s="25" t="s">
        <v>1098</v>
      </c>
      <c r="D62" s="24" t="s">
        <v>16</v>
      </c>
      <c r="E62" s="26" t="s">
        <v>76</v>
      </c>
      <c r="F62" s="20">
        <f>VLOOKUP(C62,'[1]2019'!A$1:D$65536,4,FALSE)</f>
        <v>0</v>
      </c>
      <c r="G62" s="20">
        <f>VLOOKUP(C62,'[1]2019'!A$1:E$65536,5,FALSE)</f>
        <v>178.17</v>
      </c>
      <c r="H62" s="20">
        <f>VLOOKUP(C62,'[1]2020'!A$1:D$65536,4,FALSE)</f>
        <v>667.32</v>
      </c>
      <c r="I62" s="20">
        <f>VLOOKUP(C62,'[1]2020'!A$1:E$65536,5,FALSE)</f>
        <v>644.35</v>
      </c>
      <c r="J62" s="36">
        <v>0</v>
      </c>
      <c r="K62" s="36">
        <v>178.17341500000001</v>
      </c>
      <c r="L62" s="36">
        <v>667.31723499999998</v>
      </c>
      <c r="M62" s="36">
        <v>644.35109999999997</v>
      </c>
      <c r="N62" s="24">
        <v>1</v>
      </c>
      <c r="O62" s="41" t="s">
        <v>1099</v>
      </c>
      <c r="P62" s="42">
        <v>43965</v>
      </c>
      <c r="Q62" s="24">
        <v>5132.3500000000004</v>
      </c>
      <c r="R62" s="46">
        <f t="shared" si="12"/>
        <v>667.31723499999998</v>
      </c>
      <c r="S62" s="46">
        <f t="shared" si="13"/>
        <v>466.177685</v>
      </c>
      <c r="T62" s="46">
        <f t="shared" si="14"/>
        <v>1133.4949200000001</v>
      </c>
      <c r="U62" s="46">
        <f t="shared" si="15"/>
        <v>69.6779882875</v>
      </c>
      <c r="V62" s="46">
        <f t="shared" si="16"/>
        <v>69.6779882875</v>
      </c>
      <c r="W62" s="46">
        <v>69.6779882875</v>
      </c>
      <c r="X62" s="47">
        <f t="shared" si="17"/>
        <v>0</v>
      </c>
      <c r="Y62" s="54"/>
      <c r="Z62" s="54"/>
      <c r="AA62" s="55"/>
    </row>
    <row r="63" spans="1:27" ht="17.100000000000001" customHeight="1">
      <c r="A63" s="9">
        <v>59</v>
      </c>
      <c r="B63" s="24" t="s">
        <v>77</v>
      </c>
      <c r="C63" s="25" t="s">
        <v>1100</v>
      </c>
      <c r="D63" s="24" t="s">
        <v>16</v>
      </c>
      <c r="E63" s="26" t="s">
        <v>76</v>
      </c>
      <c r="F63" s="20">
        <f>VLOOKUP(C63,'[1]2019'!A$1:D$65536,4,FALSE)</f>
        <v>2424.34</v>
      </c>
      <c r="G63" s="20">
        <f>VLOOKUP(C63,'[1]2019'!A$1:E$65536,5,FALSE)</f>
        <v>772.85</v>
      </c>
      <c r="H63" s="20">
        <f>VLOOKUP(C63,'[1]2020'!A$1:D$65536,4,FALSE)</f>
        <v>2791.17</v>
      </c>
      <c r="I63" s="20">
        <f>VLOOKUP(C63,'[1]2020'!A$1:E$65536,5,FALSE)</f>
        <v>518</v>
      </c>
      <c r="J63" s="36">
        <v>2424.3412170000001</v>
      </c>
      <c r="K63" s="36">
        <v>772.84804099999997</v>
      </c>
      <c r="L63" s="36">
        <v>2791.1728589999998</v>
      </c>
      <c r="M63" s="36">
        <v>518.00020300000006</v>
      </c>
      <c r="N63" s="24">
        <v>1</v>
      </c>
      <c r="O63" s="41" t="s">
        <v>1101</v>
      </c>
      <c r="P63" s="42">
        <v>43830</v>
      </c>
      <c r="Q63" s="24">
        <v>756.09</v>
      </c>
      <c r="R63" s="46">
        <f t="shared" si="12"/>
        <v>366.83164199999965</v>
      </c>
      <c r="S63" s="46">
        <f t="shared" si="13"/>
        <v>-254.84783799999991</v>
      </c>
      <c r="T63" s="46">
        <f t="shared" si="14"/>
        <v>111.98380399999974</v>
      </c>
      <c r="U63" s="46">
        <f t="shared" si="15"/>
        <v>7.6361073449999832</v>
      </c>
      <c r="V63" s="46">
        <f t="shared" si="16"/>
        <v>7.6361073449999832</v>
      </c>
      <c r="W63" s="46">
        <v>7.6361073449999797</v>
      </c>
      <c r="X63" s="47">
        <f t="shared" si="17"/>
        <v>0</v>
      </c>
      <c r="Y63" s="54"/>
      <c r="Z63" s="54">
        <v>86.692158234999994</v>
      </c>
      <c r="AA63" s="55"/>
    </row>
    <row r="64" spans="1:27" ht="17.100000000000001" customHeight="1">
      <c r="A64" s="9">
        <v>60</v>
      </c>
      <c r="B64" s="24" t="s">
        <v>78</v>
      </c>
      <c r="C64" s="25" t="s">
        <v>1102</v>
      </c>
      <c r="D64" s="24" t="s">
        <v>16</v>
      </c>
      <c r="E64" s="26" t="s">
        <v>76</v>
      </c>
      <c r="F64" s="20">
        <f>VLOOKUP(C64,'[1]2019'!A$1:D$65536,4,FALSE)</f>
        <v>378.1</v>
      </c>
      <c r="G64" s="20">
        <f>VLOOKUP(C64,'[1]2019'!A$1:E$65536,5,FALSE)</f>
        <v>533.05999999999995</v>
      </c>
      <c r="H64" s="20">
        <f>VLOOKUP(C64,'[1]2020'!A$1:D$65536,4,FALSE)</f>
        <v>385.16</v>
      </c>
      <c r="I64" s="20">
        <f>VLOOKUP(C64,'[1]2020'!A$1:E$65536,5,FALSE)</f>
        <v>1430.61</v>
      </c>
      <c r="J64" s="36">
        <v>378.10143900000003</v>
      </c>
      <c r="K64" s="36">
        <v>533.06379300000003</v>
      </c>
      <c r="L64" s="36">
        <v>385.16156100000001</v>
      </c>
      <c r="M64" s="36">
        <v>1430.609238</v>
      </c>
      <c r="N64" s="24">
        <v>1</v>
      </c>
      <c r="O64" s="41" t="s">
        <v>1103</v>
      </c>
      <c r="P64" s="42">
        <v>44195</v>
      </c>
      <c r="Q64" s="24">
        <v>503.94</v>
      </c>
      <c r="R64" s="46">
        <f t="shared" si="12"/>
        <v>7.0601219999999785</v>
      </c>
      <c r="S64" s="46">
        <f t="shared" si="13"/>
        <v>897.54544499999997</v>
      </c>
      <c r="T64" s="46">
        <f t="shared" si="14"/>
        <v>904.60556699999995</v>
      </c>
      <c r="U64" s="46">
        <f t="shared" si="15"/>
        <v>54.293984324999997</v>
      </c>
      <c r="V64" s="46">
        <f t="shared" si="16"/>
        <v>54.293984324999997</v>
      </c>
      <c r="W64" s="46">
        <v>54.293984324999997</v>
      </c>
      <c r="X64" s="47">
        <f t="shared" si="17"/>
        <v>0</v>
      </c>
      <c r="Y64" s="54"/>
      <c r="Z64" s="54"/>
      <c r="AA64" s="55"/>
    </row>
    <row r="65" spans="1:27" ht="17.100000000000001" customHeight="1">
      <c r="A65" s="9">
        <v>61</v>
      </c>
      <c r="B65" s="24" t="s">
        <v>79</v>
      </c>
      <c r="C65" s="25" t="s">
        <v>1104</v>
      </c>
      <c r="D65" s="24" t="s">
        <v>16</v>
      </c>
      <c r="E65" s="26" t="s">
        <v>76</v>
      </c>
      <c r="F65" s="20">
        <f>VLOOKUP(C65,'[1]2019'!A$1:D$65536,4,FALSE)</f>
        <v>225.99</v>
      </c>
      <c r="G65" s="20">
        <f>VLOOKUP(C65,'[1]2019'!A$1:E$65536,5,FALSE)</f>
        <v>120</v>
      </c>
      <c r="H65" s="20">
        <f>VLOOKUP(C65,'[1]2020'!A$1:D$65536,4,FALSE)</f>
        <v>1314.67</v>
      </c>
      <c r="I65" s="20">
        <f>VLOOKUP(C65,'[1]2020'!A$1:E$65536,5,FALSE)</f>
        <v>339.74</v>
      </c>
      <c r="J65" s="36">
        <v>225.98747700000001</v>
      </c>
      <c r="K65" s="36">
        <v>120</v>
      </c>
      <c r="L65" s="36">
        <v>1314.6664040000001</v>
      </c>
      <c r="M65" s="36">
        <v>339.741918</v>
      </c>
      <c r="N65" s="24">
        <v>1</v>
      </c>
      <c r="O65" s="41" t="s">
        <v>1105</v>
      </c>
      <c r="P65" s="42">
        <v>44196</v>
      </c>
      <c r="Q65" s="24">
        <v>4122.1000000000004</v>
      </c>
      <c r="R65" s="46">
        <f t="shared" si="12"/>
        <v>1088.6789269999999</v>
      </c>
      <c r="S65" s="46">
        <f t="shared" si="13"/>
        <v>219.741918</v>
      </c>
      <c r="T65" s="46">
        <f t="shared" si="14"/>
        <v>1308.4208449999999</v>
      </c>
      <c r="U65" s="46">
        <f t="shared" si="15"/>
        <v>81.226948017499993</v>
      </c>
      <c r="V65" s="46">
        <f t="shared" si="16"/>
        <v>81.226948017499993</v>
      </c>
      <c r="W65" s="46">
        <v>81.226948017500007</v>
      </c>
      <c r="X65" s="47">
        <f t="shared" si="17"/>
        <v>0</v>
      </c>
      <c r="Y65" s="54"/>
      <c r="Z65" s="54"/>
      <c r="AA65" s="55"/>
    </row>
    <row r="66" spans="1:27" ht="17.100000000000001" customHeight="1">
      <c r="A66" s="9">
        <v>62</v>
      </c>
      <c r="B66" s="24" t="s">
        <v>80</v>
      </c>
      <c r="C66" s="25" t="s">
        <v>1106</v>
      </c>
      <c r="D66" s="24" t="s">
        <v>16</v>
      </c>
      <c r="E66" s="26" t="s">
        <v>76</v>
      </c>
      <c r="F66" s="20">
        <f>VLOOKUP(C66,'[1]2019'!A$1:D$65536,4,FALSE)</f>
        <v>374.76</v>
      </c>
      <c r="G66" s="20">
        <f>VLOOKUP(C66,'[1]2019'!A$1:E$65536,5,FALSE)</f>
        <v>230.53</v>
      </c>
      <c r="H66" s="20">
        <f>VLOOKUP(C66,'[1]2020'!A$1:D$65536,4,FALSE)</f>
        <v>525.99</v>
      </c>
      <c r="I66" s="20">
        <f>VLOOKUP(C66,'[1]2020'!A$1:E$65536,5,FALSE)</f>
        <v>389.02</v>
      </c>
      <c r="J66" s="36">
        <v>374.764591</v>
      </c>
      <c r="K66" s="36">
        <v>230.529045</v>
      </c>
      <c r="L66" s="36">
        <v>525.99489700000004</v>
      </c>
      <c r="M66" s="36">
        <v>389.01871399999999</v>
      </c>
      <c r="N66" s="24">
        <v>1</v>
      </c>
      <c r="O66" s="41" t="s">
        <v>1107</v>
      </c>
      <c r="P66" s="42">
        <v>44196</v>
      </c>
      <c r="Q66" s="24">
        <v>510.51</v>
      </c>
      <c r="R66" s="46">
        <f t="shared" si="12"/>
        <v>151.23030600000004</v>
      </c>
      <c r="S66" s="46">
        <f t="shared" si="13"/>
        <v>158.48966899999999</v>
      </c>
      <c r="T66" s="46">
        <f t="shared" si="14"/>
        <v>309.71997500000003</v>
      </c>
      <c r="U66" s="46">
        <f t="shared" si="15"/>
        <v>18.961274265</v>
      </c>
      <c r="V66" s="46">
        <f t="shared" si="16"/>
        <v>18.961274265</v>
      </c>
      <c r="W66" s="46">
        <v>18.961274265</v>
      </c>
      <c r="X66" s="47">
        <f t="shared" si="17"/>
        <v>0</v>
      </c>
      <c r="Y66" s="54"/>
      <c r="Z66" s="54"/>
      <c r="AA66" s="55"/>
    </row>
    <row r="67" spans="1:27" ht="17.100000000000001" customHeight="1">
      <c r="A67" s="9">
        <v>63</v>
      </c>
      <c r="B67" s="24" t="s">
        <v>81</v>
      </c>
      <c r="C67" s="25" t="s">
        <v>1108</v>
      </c>
      <c r="D67" s="24" t="s">
        <v>16</v>
      </c>
      <c r="E67" s="26" t="s">
        <v>76</v>
      </c>
      <c r="F67" s="20">
        <f>VLOOKUP(C67,'[1]2019'!A$1:D$65536,4,FALSE)</f>
        <v>472.03</v>
      </c>
      <c r="G67" s="20">
        <f>VLOOKUP(C67,'[1]2019'!A$1:E$65536,5,FALSE)</f>
        <v>127.98</v>
      </c>
      <c r="H67" s="20">
        <f>VLOOKUP(C67,'[1]2020'!A$1:D$65536,4,FALSE)</f>
        <v>663.93</v>
      </c>
      <c r="I67" s="20">
        <f>VLOOKUP(C67,'[1]2020'!A$1:E$65536,5,FALSE)</f>
        <v>-4.03</v>
      </c>
      <c r="J67" s="36">
        <v>472.02686999999997</v>
      </c>
      <c r="K67" s="36">
        <v>127.98345399999999</v>
      </c>
      <c r="L67" s="36">
        <v>663.92635299999995</v>
      </c>
      <c r="M67" s="36">
        <v>-4.0310329999999999</v>
      </c>
      <c r="N67" s="24">
        <v>1</v>
      </c>
      <c r="O67" s="41" t="s">
        <v>1109</v>
      </c>
      <c r="P67" s="42">
        <v>44136</v>
      </c>
      <c r="Q67" s="24">
        <v>511.95</v>
      </c>
      <c r="R67" s="46">
        <f t="shared" si="12"/>
        <v>191.89948299999998</v>
      </c>
      <c r="S67" s="46">
        <f t="shared" si="13"/>
        <v>-132.014487</v>
      </c>
      <c r="T67" s="46">
        <f t="shared" si="14"/>
        <v>59.884995999999973</v>
      </c>
      <c r="U67" s="46">
        <f t="shared" si="15"/>
        <v>4.0728484674999983</v>
      </c>
      <c r="V67" s="46">
        <f t="shared" si="16"/>
        <v>4.0728484674999983</v>
      </c>
      <c r="W67" s="46">
        <v>4.0728484675000001</v>
      </c>
      <c r="X67" s="47">
        <f t="shared" si="17"/>
        <v>0</v>
      </c>
      <c r="Y67" s="54"/>
      <c r="Z67" s="54"/>
      <c r="AA67" s="55"/>
    </row>
    <row r="68" spans="1:27" ht="17.100000000000001" customHeight="1">
      <c r="A68" s="9">
        <v>64</v>
      </c>
      <c r="B68" s="24" t="s">
        <v>82</v>
      </c>
      <c r="C68" s="25" t="s">
        <v>1110</v>
      </c>
      <c r="D68" s="24" t="s">
        <v>16</v>
      </c>
      <c r="E68" s="26" t="s">
        <v>76</v>
      </c>
      <c r="F68" s="20">
        <f>VLOOKUP(C68,'[1]2019'!A$1:D$65536,4,FALSE)</f>
        <v>862.23</v>
      </c>
      <c r="G68" s="20">
        <f>VLOOKUP(C68,'[1]2019'!A$1:E$65536,5,FALSE)</f>
        <v>0</v>
      </c>
      <c r="H68" s="20">
        <f>VLOOKUP(C68,'[1]2020'!A$1:D$65536,4,FALSE)</f>
        <v>1143.83</v>
      </c>
      <c r="I68" s="20">
        <f>VLOOKUP(C68,'[1]2020'!A$1:E$65536,5,FALSE)</f>
        <v>0</v>
      </c>
      <c r="J68" s="36">
        <v>862.22681699999998</v>
      </c>
      <c r="K68" s="36">
        <v>0</v>
      </c>
      <c r="L68" s="36">
        <v>1143.8331900000001</v>
      </c>
      <c r="M68" s="36">
        <v>0</v>
      </c>
      <c r="N68" s="24">
        <v>1</v>
      </c>
      <c r="O68" s="41" t="s">
        <v>1111</v>
      </c>
      <c r="P68" s="42">
        <v>43572</v>
      </c>
      <c r="Q68" s="24">
        <v>916.53</v>
      </c>
      <c r="R68" s="46">
        <f t="shared" si="12"/>
        <v>281.60637300000008</v>
      </c>
      <c r="S68" s="46">
        <f t="shared" si="13"/>
        <v>0</v>
      </c>
      <c r="T68" s="46">
        <f t="shared" si="14"/>
        <v>281.60637300000008</v>
      </c>
      <c r="U68" s="46">
        <f t="shared" si="15"/>
        <v>17.600398312500005</v>
      </c>
      <c r="V68" s="46">
        <f t="shared" si="16"/>
        <v>17.600398312500005</v>
      </c>
      <c r="W68" s="46">
        <v>17.600398312500001</v>
      </c>
      <c r="X68" s="47">
        <f t="shared" si="17"/>
        <v>0</v>
      </c>
      <c r="Y68" s="54"/>
      <c r="Z68" s="54">
        <v>18.164182937500001</v>
      </c>
      <c r="AA68" s="55"/>
    </row>
    <row r="69" spans="1:27" ht="17.100000000000001" customHeight="1">
      <c r="A69" s="9">
        <v>65</v>
      </c>
      <c r="B69" s="24" t="s">
        <v>83</v>
      </c>
      <c r="C69" s="25" t="s">
        <v>1112</v>
      </c>
      <c r="D69" s="24" t="s">
        <v>16</v>
      </c>
      <c r="E69" s="26" t="s">
        <v>76</v>
      </c>
      <c r="F69" s="20">
        <f>VLOOKUP(C69,'[1]2019'!A$1:D$65536,4,FALSE)</f>
        <v>22.24</v>
      </c>
      <c r="G69" s="20">
        <f>VLOOKUP(C69,'[1]2019'!A$1:E$65536,5,FALSE)</f>
        <v>0</v>
      </c>
      <c r="H69" s="20">
        <f>VLOOKUP(C69,'[1]2020'!A$1:D$65536,4,FALSE)</f>
        <v>114.07</v>
      </c>
      <c r="I69" s="20">
        <f>VLOOKUP(C69,'[1]2020'!A$1:E$65536,5,FALSE)</f>
        <v>0</v>
      </c>
      <c r="J69" s="36">
        <v>22.237721000000001</v>
      </c>
      <c r="K69" s="36">
        <v>0</v>
      </c>
      <c r="L69" s="36">
        <v>114.069767</v>
      </c>
      <c r="M69" s="36">
        <v>0</v>
      </c>
      <c r="N69" s="24">
        <v>1</v>
      </c>
      <c r="O69" s="41" t="s">
        <v>1113</v>
      </c>
      <c r="P69" s="42">
        <v>44195</v>
      </c>
      <c r="Q69" s="24">
        <v>983.98</v>
      </c>
      <c r="R69" s="46">
        <f t="shared" si="12"/>
        <v>91.832045999999991</v>
      </c>
      <c r="S69" s="46">
        <f t="shared" si="13"/>
        <v>0</v>
      </c>
      <c r="T69" s="46">
        <f t="shared" si="14"/>
        <v>91.832045999999991</v>
      </c>
      <c r="U69" s="46">
        <f t="shared" si="15"/>
        <v>5.7395028749999994</v>
      </c>
      <c r="V69" s="46">
        <f t="shared" si="16"/>
        <v>5.7395028749999994</v>
      </c>
      <c r="W69" s="46">
        <v>5.7395028750000003</v>
      </c>
      <c r="X69" s="47">
        <f t="shared" si="17"/>
        <v>0</v>
      </c>
      <c r="Y69" s="54"/>
      <c r="Z69" s="54"/>
      <c r="AA69" s="55"/>
    </row>
    <row r="70" spans="1:27" ht="17.100000000000001" customHeight="1">
      <c r="A70" s="9">
        <v>66</v>
      </c>
      <c r="B70" s="24" t="s">
        <v>84</v>
      </c>
      <c r="C70" s="25" t="s">
        <v>1114</v>
      </c>
      <c r="D70" s="24" t="s">
        <v>16</v>
      </c>
      <c r="E70" s="26" t="s">
        <v>76</v>
      </c>
      <c r="F70" s="20">
        <f>VLOOKUP(C70,'[1]2019'!A$1:D$65536,4,FALSE)</f>
        <v>1658.32</v>
      </c>
      <c r="G70" s="20">
        <f>VLOOKUP(C70,'[1]2019'!A$1:E$65536,5,FALSE)</f>
        <v>410.24</v>
      </c>
      <c r="H70" s="20">
        <f>VLOOKUP(C70,'[1]2020'!A$1:D$65536,4,FALSE)</f>
        <v>1949.35</v>
      </c>
      <c r="I70" s="20">
        <f>VLOOKUP(C70,'[1]2020'!A$1:E$65536,5,FALSE)</f>
        <v>847.08</v>
      </c>
      <c r="J70" s="36">
        <v>1658.317458</v>
      </c>
      <c r="K70" s="36">
        <v>410.24115</v>
      </c>
      <c r="L70" s="36">
        <v>1949.3497299999999</v>
      </c>
      <c r="M70" s="36">
        <v>847.08157800000004</v>
      </c>
      <c r="N70" s="24">
        <v>1</v>
      </c>
      <c r="O70" s="41" t="s">
        <v>1115</v>
      </c>
      <c r="P70" s="42">
        <v>43682</v>
      </c>
      <c r="Q70" s="24">
        <v>3301</v>
      </c>
      <c r="R70" s="46">
        <f t="shared" si="12"/>
        <v>291.03227199999992</v>
      </c>
      <c r="S70" s="46">
        <f t="shared" si="13"/>
        <v>436.84042800000003</v>
      </c>
      <c r="T70" s="46">
        <f t="shared" si="14"/>
        <v>727.8726999999999</v>
      </c>
      <c r="U70" s="46">
        <f t="shared" si="15"/>
        <v>44.399942679999995</v>
      </c>
      <c r="V70" s="46">
        <f t="shared" si="16"/>
        <v>44.399942679999995</v>
      </c>
      <c r="W70" s="46">
        <v>44.399942680000002</v>
      </c>
      <c r="X70" s="47">
        <f t="shared" si="17"/>
        <v>0</v>
      </c>
      <c r="Y70" s="54"/>
      <c r="Z70" s="54">
        <v>1.6875312625000001</v>
      </c>
      <c r="AA70" s="55"/>
    </row>
    <row r="71" spans="1:27" ht="17.100000000000001" customHeight="1">
      <c r="A71" s="9">
        <v>67</v>
      </c>
      <c r="B71" s="24" t="s">
        <v>85</v>
      </c>
      <c r="C71" s="25" t="s">
        <v>1116</v>
      </c>
      <c r="D71" s="24" t="s">
        <v>16</v>
      </c>
      <c r="E71" s="26" t="s">
        <v>76</v>
      </c>
      <c r="F71" s="20">
        <f>VLOOKUP(C71,'[1]2019'!A$1:D$65536,4,FALSE)</f>
        <v>5176.4399999999996</v>
      </c>
      <c r="G71" s="20">
        <f>VLOOKUP(C71,'[1]2019'!A$1:E$65536,5,FALSE)</f>
        <v>4024.96</v>
      </c>
      <c r="H71" s="20">
        <f>VLOOKUP(C71,'[1]2020'!A$1:D$65536,4,FALSE)</f>
        <v>4601.74</v>
      </c>
      <c r="I71" s="20">
        <f>VLOOKUP(C71,'[1]2020'!A$1:E$65536,5,FALSE)</f>
        <v>8982.33</v>
      </c>
      <c r="J71" s="36">
        <v>5167.9191780000001</v>
      </c>
      <c r="K71" s="36">
        <v>4010.7655009999999</v>
      </c>
      <c r="L71" s="36">
        <v>4593.3851260000001</v>
      </c>
      <c r="M71" s="36">
        <v>7744.2685119999996</v>
      </c>
      <c r="N71" s="24">
        <v>1</v>
      </c>
      <c r="O71" s="41" t="s">
        <v>1117</v>
      </c>
      <c r="P71" s="63">
        <v>44166</v>
      </c>
      <c r="Q71" s="24">
        <v>776.56</v>
      </c>
      <c r="R71" s="46">
        <f t="shared" si="12"/>
        <v>-574.53405199999997</v>
      </c>
      <c r="S71" s="46">
        <f t="shared" si="13"/>
        <v>3733.5030109999998</v>
      </c>
      <c r="T71" s="46">
        <f t="shared" si="14"/>
        <v>3158.9689589999998</v>
      </c>
      <c r="U71" s="46">
        <f t="shared" si="15"/>
        <v>188.10180240999998</v>
      </c>
      <c r="V71" s="46">
        <f t="shared" si="16"/>
        <v>188.10180240999998</v>
      </c>
      <c r="W71" s="46">
        <v>188.10180241</v>
      </c>
      <c r="X71" s="47">
        <f t="shared" si="17"/>
        <v>0</v>
      </c>
      <c r="Y71" s="54"/>
      <c r="Z71" s="54"/>
      <c r="AA71" s="55"/>
    </row>
    <row r="72" spans="1:27" ht="17.100000000000001" customHeight="1">
      <c r="A72" s="284">
        <v>68</v>
      </c>
      <c r="B72" s="24" t="s">
        <v>86</v>
      </c>
      <c r="C72" s="25" t="s">
        <v>1118</v>
      </c>
      <c r="D72" s="284" t="s">
        <v>16</v>
      </c>
      <c r="E72" s="281" t="s">
        <v>76</v>
      </c>
      <c r="F72" s="262">
        <f>VLOOKUP(C72,'[1]2019'!A$1:D$65536,4,FALSE)</f>
        <v>9613.5</v>
      </c>
      <c r="G72" s="262">
        <f>VLOOKUP(C72,'[1]2019'!A$1:E$65536,5,FALSE)</f>
        <v>4517.3599999999997</v>
      </c>
      <c r="H72" s="262">
        <f>VLOOKUP(C72,'[1]2020'!A$1:D$65536,4,FALSE)</f>
        <v>7444.36</v>
      </c>
      <c r="I72" s="262">
        <f>VLOOKUP(C72,'[1]2020'!A$1:E$65536,5,FALSE)</f>
        <v>7138.3</v>
      </c>
      <c r="J72" s="256">
        <v>9453.7149669999999</v>
      </c>
      <c r="K72" s="256">
        <v>4517.3646470000003</v>
      </c>
      <c r="L72" s="256">
        <v>7435.2622929999998</v>
      </c>
      <c r="M72" s="256">
        <v>6870.4621850000003</v>
      </c>
      <c r="N72" s="64">
        <v>1</v>
      </c>
      <c r="O72" s="41" t="s">
        <v>1119</v>
      </c>
      <c r="P72" s="42">
        <v>43454</v>
      </c>
      <c r="Q72" s="24">
        <v>1759.3</v>
      </c>
      <c r="R72" s="46">
        <f t="shared" si="12"/>
        <v>-2018.4526740000001</v>
      </c>
      <c r="S72" s="46">
        <f t="shared" si="13"/>
        <v>2353.097538</v>
      </c>
      <c r="T72" s="46">
        <f t="shared" si="14"/>
        <v>334.64486399999987</v>
      </c>
      <c r="U72" s="46">
        <f t="shared" si="15"/>
        <v>15.032560154999999</v>
      </c>
      <c r="V72" s="46">
        <f t="shared" si="16"/>
        <v>15.032560154999999</v>
      </c>
      <c r="W72" s="250">
        <v>15.032560155000001</v>
      </c>
      <c r="X72" s="47">
        <f t="shared" si="17"/>
        <v>0</v>
      </c>
      <c r="Y72" s="54">
        <v>191.73668158500001</v>
      </c>
      <c r="Z72" s="54"/>
      <c r="AA72" s="55"/>
    </row>
    <row r="73" spans="1:27" ht="17.100000000000001" customHeight="1">
      <c r="A73" s="284"/>
      <c r="B73" s="24"/>
      <c r="C73" s="25"/>
      <c r="D73" s="284"/>
      <c r="E73" s="281"/>
      <c r="F73" s="269"/>
      <c r="G73" s="269"/>
      <c r="H73" s="269"/>
      <c r="I73" s="269"/>
      <c r="J73" s="256"/>
      <c r="K73" s="256">
        <v>4517.3646470000003</v>
      </c>
      <c r="L73" s="256">
        <v>7435.2622929999998</v>
      </c>
      <c r="M73" s="256">
        <v>6870.4621850000003</v>
      </c>
      <c r="N73" s="64">
        <v>2</v>
      </c>
      <c r="O73" s="41" t="s">
        <v>1120</v>
      </c>
      <c r="P73" s="42">
        <v>43454</v>
      </c>
      <c r="Q73" s="24">
        <v>429.86</v>
      </c>
      <c r="R73" s="46">
        <f>R72</f>
        <v>-2018.4526740000001</v>
      </c>
      <c r="S73" s="46">
        <f>S72</f>
        <v>2353.097538</v>
      </c>
      <c r="T73" s="46">
        <f t="shared" si="14"/>
        <v>334.64486399999987</v>
      </c>
      <c r="U73" s="46">
        <f t="shared" si="15"/>
        <v>15.032560154999999</v>
      </c>
      <c r="V73" s="46">
        <f t="shared" si="16"/>
        <v>15.032560154999999</v>
      </c>
      <c r="W73" s="251"/>
      <c r="X73" s="47">
        <f t="shared" si="17"/>
        <v>0</v>
      </c>
      <c r="Y73" s="54">
        <v>191.73668158500001</v>
      </c>
      <c r="Z73" s="54"/>
      <c r="AA73" s="55"/>
    </row>
    <row r="74" spans="1:27" ht="17.100000000000001" customHeight="1">
      <c r="A74" s="24">
        <v>69</v>
      </c>
      <c r="B74" s="24" t="s">
        <v>87</v>
      </c>
      <c r="C74" s="25" t="s">
        <v>1121</v>
      </c>
      <c r="D74" s="24" t="s">
        <v>16</v>
      </c>
      <c r="E74" s="26" t="s">
        <v>76</v>
      </c>
      <c r="F74" s="20">
        <f>VLOOKUP(C74,'[1]2019'!A$1:D$65536,4,FALSE)</f>
        <v>666.69</v>
      </c>
      <c r="G74" s="20">
        <f>VLOOKUP(C74,'[1]2019'!A$1:E$65536,5,FALSE)</f>
        <v>674.23</v>
      </c>
      <c r="H74" s="20">
        <f>VLOOKUP(C74,'[1]2020'!A$1:D$65536,4,FALSE)</f>
        <v>1311.41</v>
      </c>
      <c r="I74" s="20">
        <f>VLOOKUP(C74,'[1]2020'!A$1:E$65536,5,FALSE)</f>
        <v>330.47</v>
      </c>
      <c r="J74" s="36">
        <v>664.24164399999995</v>
      </c>
      <c r="K74" s="36">
        <v>550.66140700000005</v>
      </c>
      <c r="L74" s="36">
        <v>1309.3687789999999</v>
      </c>
      <c r="M74" s="36">
        <v>274.95673599999998</v>
      </c>
      <c r="N74" s="24">
        <v>1</v>
      </c>
      <c r="O74" s="41" t="s">
        <v>1122</v>
      </c>
      <c r="P74" s="42">
        <v>44196</v>
      </c>
      <c r="Q74" s="24">
        <v>1073.1600000000001</v>
      </c>
      <c r="R74" s="46">
        <f t="shared" si="12"/>
        <v>645.12713499999995</v>
      </c>
      <c r="S74" s="46">
        <f t="shared" si="13"/>
        <v>-275.70467100000008</v>
      </c>
      <c r="T74" s="46">
        <f t="shared" si="14"/>
        <v>369.42246399999988</v>
      </c>
      <c r="U74" s="46">
        <f t="shared" si="15"/>
        <v>23.778165677499992</v>
      </c>
      <c r="V74" s="46">
        <f t="shared" si="16"/>
        <v>23.778165677499992</v>
      </c>
      <c r="W74" s="46">
        <v>23.778165677499999</v>
      </c>
      <c r="X74" s="47">
        <f t="shared" si="17"/>
        <v>0</v>
      </c>
      <c r="Y74" s="54"/>
      <c r="Z74" s="54"/>
      <c r="AA74" s="55"/>
    </row>
    <row r="75" spans="1:27" ht="17.100000000000001" customHeight="1">
      <c r="A75" s="24">
        <v>70</v>
      </c>
      <c r="B75" s="24" t="s">
        <v>88</v>
      </c>
      <c r="C75" s="25" t="s">
        <v>1123</v>
      </c>
      <c r="D75" s="24" t="s">
        <v>16</v>
      </c>
      <c r="E75" s="26" t="s">
        <v>76</v>
      </c>
      <c r="F75" s="20">
        <f>VLOOKUP(C75,'[1]2019'!A$1:D$65536,4,FALSE)</f>
        <v>113.39</v>
      </c>
      <c r="G75" s="20">
        <f>VLOOKUP(C75,'[1]2019'!A$1:E$65536,5,FALSE)</f>
        <v>0.65</v>
      </c>
      <c r="H75" s="20">
        <f>VLOOKUP(C75,'[1]2020'!A$1:D$65536,4,FALSE)</f>
        <v>148.56</v>
      </c>
      <c r="I75" s="20">
        <f>VLOOKUP(C75,'[1]2020'!A$1:E$65536,5,FALSE)</f>
        <v>2.93</v>
      </c>
      <c r="J75" s="36">
        <v>113.394716</v>
      </c>
      <c r="K75" s="36">
        <v>0.64833700000000005</v>
      </c>
      <c r="L75" s="36">
        <v>148.55726799999999</v>
      </c>
      <c r="M75" s="36">
        <v>2.925465</v>
      </c>
      <c r="N75" s="24">
        <v>1</v>
      </c>
      <c r="O75" s="41" t="s">
        <v>1124</v>
      </c>
      <c r="P75" s="63">
        <v>43983</v>
      </c>
      <c r="Q75" s="24">
        <v>781.6</v>
      </c>
      <c r="R75" s="46">
        <f t="shared" si="12"/>
        <v>35.162551999999991</v>
      </c>
      <c r="S75" s="46">
        <f t="shared" si="13"/>
        <v>2.2771279999999998</v>
      </c>
      <c r="T75" s="46">
        <f t="shared" si="14"/>
        <v>37.439679999999989</v>
      </c>
      <c r="U75" s="46">
        <f t="shared" si="15"/>
        <v>2.3342871799999996</v>
      </c>
      <c r="V75" s="46">
        <f t="shared" si="16"/>
        <v>2.3342871799999996</v>
      </c>
      <c r="W75" s="46">
        <v>2.33428718</v>
      </c>
      <c r="X75" s="47">
        <f t="shared" si="17"/>
        <v>0</v>
      </c>
      <c r="Y75" s="54"/>
      <c r="Z75" s="54"/>
      <c r="AA75" s="55"/>
    </row>
    <row r="76" spans="1:27" ht="17.100000000000001" customHeight="1">
      <c r="A76" s="24">
        <v>71</v>
      </c>
      <c r="B76" s="24" t="s">
        <v>89</v>
      </c>
      <c r="C76" s="25" t="s">
        <v>1125</v>
      </c>
      <c r="D76" s="24" t="s">
        <v>16</v>
      </c>
      <c r="E76" s="26" t="s">
        <v>76</v>
      </c>
      <c r="F76" s="20">
        <f>VLOOKUP(C76,'[1]2019'!A$1:D$65536,4,FALSE)</f>
        <v>2.4500000000000002</v>
      </c>
      <c r="G76" s="20">
        <f>VLOOKUP(C76,'[1]2019'!A$1:E$65536,5,FALSE)</f>
        <v>0</v>
      </c>
      <c r="H76" s="20">
        <f>VLOOKUP(C76,'[1]2020'!A$1:D$65536,4,FALSE)</f>
        <v>212.44</v>
      </c>
      <c r="I76" s="20">
        <f>VLOOKUP(C76,'[1]2020'!A$1:E$65536,5,FALSE)</f>
        <v>1.58</v>
      </c>
      <c r="J76" s="36">
        <v>2.4506000000000001</v>
      </c>
      <c r="K76" s="36">
        <v>0</v>
      </c>
      <c r="L76" s="36">
        <v>212.442804</v>
      </c>
      <c r="M76" s="36">
        <v>1.5840860000000001</v>
      </c>
      <c r="N76" s="24">
        <v>1</v>
      </c>
      <c r="O76" s="41" t="s">
        <v>1126</v>
      </c>
      <c r="P76" s="42">
        <v>44196</v>
      </c>
      <c r="Q76" s="24">
        <v>1237.98</v>
      </c>
      <c r="R76" s="46">
        <f t="shared" si="12"/>
        <v>209.99220399999999</v>
      </c>
      <c r="S76" s="46">
        <f t="shared" si="13"/>
        <v>1.5840860000000001</v>
      </c>
      <c r="T76" s="46">
        <f t="shared" si="14"/>
        <v>211.57629</v>
      </c>
      <c r="U76" s="46">
        <f t="shared" si="15"/>
        <v>13.219557909999999</v>
      </c>
      <c r="V76" s="46">
        <f t="shared" si="16"/>
        <v>13.219557909999999</v>
      </c>
      <c r="W76" s="46">
        <v>13.219557910000001</v>
      </c>
      <c r="X76" s="47">
        <f t="shared" si="17"/>
        <v>0</v>
      </c>
      <c r="Y76" s="54"/>
      <c r="Z76" s="54"/>
      <c r="AA76" s="55"/>
    </row>
    <row r="77" spans="1:27" ht="17.100000000000001" customHeight="1">
      <c r="A77" s="284">
        <v>72</v>
      </c>
      <c r="B77" s="24" t="s">
        <v>90</v>
      </c>
      <c r="C77" s="25" t="s">
        <v>1127</v>
      </c>
      <c r="D77" s="284" t="s">
        <v>16</v>
      </c>
      <c r="E77" s="281" t="s">
        <v>76</v>
      </c>
      <c r="F77" s="262">
        <f>VLOOKUP(C77,'[1]2019'!A$1:D$65536,4,FALSE)</f>
        <v>0</v>
      </c>
      <c r="G77" s="262">
        <f>VLOOKUP(C77,'[1]2019'!A$1:E$65536,5,FALSE)</f>
        <v>0</v>
      </c>
      <c r="H77" s="262">
        <f>VLOOKUP(C77,'[1]2020'!A$1:D$65536,4,FALSE)</f>
        <v>1090.74</v>
      </c>
      <c r="I77" s="262">
        <f>VLOOKUP(C77,'[1]2020'!A$1:E$65536,5,FALSE)</f>
        <v>-99.74</v>
      </c>
      <c r="J77" s="255">
        <v>0</v>
      </c>
      <c r="K77" s="255">
        <v>0</v>
      </c>
      <c r="L77" s="255">
        <v>1090.742242</v>
      </c>
      <c r="M77" s="255">
        <v>-99.736484000000004</v>
      </c>
      <c r="N77" s="64">
        <v>1</v>
      </c>
      <c r="O77" s="41" t="s">
        <v>1128</v>
      </c>
      <c r="P77" s="42">
        <v>44166</v>
      </c>
      <c r="Q77" s="24">
        <v>246.3</v>
      </c>
      <c r="R77" s="46">
        <f t="shared" si="12"/>
        <v>1090.742242</v>
      </c>
      <c r="S77" s="46">
        <f t="shared" si="13"/>
        <v>-99.736484000000004</v>
      </c>
      <c r="T77" s="46">
        <f t="shared" si="14"/>
        <v>991.00575800000001</v>
      </c>
      <c r="U77" s="46">
        <f t="shared" si="15"/>
        <v>62.187201084999998</v>
      </c>
      <c r="V77" s="46">
        <f t="shared" si="16"/>
        <v>62.187201084999998</v>
      </c>
      <c r="W77" s="250">
        <v>62.187201084999998</v>
      </c>
      <c r="X77" s="47">
        <f t="shared" si="17"/>
        <v>0</v>
      </c>
      <c r="Y77" s="54"/>
      <c r="Z77" s="54"/>
      <c r="AA77" s="55"/>
    </row>
    <row r="78" spans="1:27" ht="17.100000000000001" customHeight="1">
      <c r="A78" s="284"/>
      <c r="B78" s="24"/>
      <c r="C78" s="25"/>
      <c r="D78" s="284"/>
      <c r="E78" s="281"/>
      <c r="F78" s="270"/>
      <c r="G78" s="270"/>
      <c r="H78" s="270"/>
      <c r="I78" s="270"/>
      <c r="J78" s="257"/>
      <c r="K78" s="257">
        <v>0</v>
      </c>
      <c r="L78" s="257">
        <v>1090.742242</v>
      </c>
      <c r="M78" s="257">
        <v>-99.736484000000004</v>
      </c>
      <c r="N78" s="64">
        <v>2</v>
      </c>
      <c r="O78" s="41" t="s">
        <v>1129</v>
      </c>
      <c r="P78" s="42">
        <v>44166</v>
      </c>
      <c r="Q78" s="24">
        <v>189.5</v>
      </c>
      <c r="R78" s="46">
        <f>$R$77</f>
        <v>1090.742242</v>
      </c>
      <c r="S78" s="46">
        <f>$S$77</f>
        <v>-99.736484000000004</v>
      </c>
      <c r="T78" s="46">
        <f t="shared" si="14"/>
        <v>991.00575800000001</v>
      </c>
      <c r="U78" s="46">
        <f t="shared" si="15"/>
        <v>62.187201084999998</v>
      </c>
      <c r="V78" s="46">
        <f t="shared" si="16"/>
        <v>62.187201084999998</v>
      </c>
      <c r="W78" s="252"/>
      <c r="X78" s="47">
        <f t="shared" si="17"/>
        <v>0</v>
      </c>
      <c r="Y78" s="54"/>
      <c r="Z78" s="54"/>
      <c r="AA78" s="55"/>
    </row>
    <row r="79" spans="1:27" ht="17.100000000000001" customHeight="1">
      <c r="A79" s="284"/>
      <c r="B79" s="24"/>
      <c r="C79" s="25"/>
      <c r="D79" s="284"/>
      <c r="E79" s="281"/>
      <c r="F79" s="270"/>
      <c r="G79" s="270"/>
      <c r="H79" s="270"/>
      <c r="I79" s="270"/>
      <c r="J79" s="257"/>
      <c r="K79" s="257">
        <v>0</v>
      </c>
      <c r="L79" s="257">
        <v>1090.742242</v>
      </c>
      <c r="M79" s="257">
        <v>-99.736484000000004</v>
      </c>
      <c r="N79" s="64">
        <v>3</v>
      </c>
      <c r="O79" s="41" t="s">
        <v>1130</v>
      </c>
      <c r="P79" s="42">
        <v>44166</v>
      </c>
      <c r="Q79" s="24">
        <v>448.3</v>
      </c>
      <c r="R79" s="46">
        <f>$R$77</f>
        <v>1090.742242</v>
      </c>
      <c r="S79" s="46">
        <f>$S$77</f>
        <v>-99.736484000000004</v>
      </c>
      <c r="T79" s="46">
        <f t="shared" si="14"/>
        <v>991.00575800000001</v>
      </c>
      <c r="U79" s="46">
        <f t="shared" si="15"/>
        <v>62.187201084999998</v>
      </c>
      <c r="V79" s="46">
        <f t="shared" si="16"/>
        <v>62.187201084999998</v>
      </c>
      <c r="W79" s="252"/>
      <c r="X79" s="47">
        <f t="shared" si="17"/>
        <v>0</v>
      </c>
      <c r="Y79" s="54"/>
      <c r="Z79" s="54"/>
      <c r="AA79" s="55"/>
    </row>
    <row r="80" spans="1:27" ht="17.100000000000001" customHeight="1">
      <c r="A80" s="284"/>
      <c r="B80" s="24"/>
      <c r="C80" s="25"/>
      <c r="D80" s="284"/>
      <c r="E80" s="281"/>
      <c r="F80" s="269"/>
      <c r="G80" s="269"/>
      <c r="H80" s="269"/>
      <c r="I80" s="269"/>
      <c r="J80" s="258"/>
      <c r="K80" s="258">
        <v>0</v>
      </c>
      <c r="L80" s="258">
        <v>1090.742242</v>
      </c>
      <c r="M80" s="258">
        <v>-99.736484000000004</v>
      </c>
      <c r="N80" s="64">
        <v>4</v>
      </c>
      <c r="O80" s="41" t="s">
        <v>1131</v>
      </c>
      <c r="P80" s="42">
        <v>44166</v>
      </c>
      <c r="Q80" s="24">
        <v>223</v>
      </c>
      <c r="R80" s="46">
        <f>$R$77</f>
        <v>1090.742242</v>
      </c>
      <c r="S80" s="46">
        <f>$S$77</f>
        <v>-99.736484000000004</v>
      </c>
      <c r="T80" s="46">
        <f t="shared" si="14"/>
        <v>991.00575800000001</v>
      </c>
      <c r="U80" s="46">
        <f t="shared" si="15"/>
        <v>62.187201084999998</v>
      </c>
      <c r="V80" s="46">
        <f t="shared" si="16"/>
        <v>62.187201084999998</v>
      </c>
      <c r="W80" s="251"/>
      <c r="X80" s="47">
        <f t="shared" si="17"/>
        <v>0</v>
      </c>
      <c r="Y80" s="54"/>
      <c r="Z80" s="54"/>
      <c r="AA80" s="55"/>
    </row>
    <row r="81" spans="1:27" ht="17.100000000000001" customHeight="1">
      <c r="A81" s="24">
        <v>73</v>
      </c>
      <c r="B81" s="24" t="s">
        <v>91</v>
      </c>
      <c r="C81" s="25" t="s">
        <v>1132</v>
      </c>
      <c r="D81" s="24" t="s">
        <v>16</v>
      </c>
      <c r="E81" s="26" t="s">
        <v>76</v>
      </c>
      <c r="F81" s="20">
        <f>VLOOKUP(C81,'[1]2019'!A$1:D$65536,4,FALSE)</f>
        <v>0</v>
      </c>
      <c r="G81" s="20">
        <f>VLOOKUP(C81,'[1]2019'!A$1:E$65536,5,FALSE)</f>
        <v>0</v>
      </c>
      <c r="H81" s="20">
        <f>VLOOKUP(C81,'[1]2020'!A$1:D$65536,4,FALSE)</f>
        <v>419.28</v>
      </c>
      <c r="I81" s="20">
        <f>VLOOKUP(C81,'[1]2020'!A$1:E$65536,5,FALSE)</f>
        <v>452.77</v>
      </c>
      <c r="J81" s="36">
        <v>0</v>
      </c>
      <c r="K81" s="36">
        <v>0</v>
      </c>
      <c r="L81" s="36">
        <v>419.28446400000001</v>
      </c>
      <c r="M81" s="36">
        <v>452.77215799999999</v>
      </c>
      <c r="N81" s="24">
        <v>1</v>
      </c>
      <c r="O81" s="41" t="s">
        <v>1133</v>
      </c>
      <c r="P81" s="42">
        <v>44196</v>
      </c>
      <c r="Q81" s="24">
        <v>2536.94</v>
      </c>
      <c r="R81" s="46">
        <f t="shared" si="12"/>
        <v>419.28446400000001</v>
      </c>
      <c r="S81" s="46">
        <f t="shared" si="13"/>
        <v>452.77215799999999</v>
      </c>
      <c r="T81" s="46">
        <f t="shared" si="14"/>
        <v>872.05662200000006</v>
      </c>
      <c r="U81" s="46">
        <f t="shared" si="15"/>
        <v>53.371608479999999</v>
      </c>
      <c r="V81" s="46">
        <f t="shared" si="16"/>
        <v>53.371608479999999</v>
      </c>
      <c r="W81" s="46">
        <v>53.371608479999999</v>
      </c>
      <c r="X81" s="47">
        <f t="shared" si="17"/>
        <v>0</v>
      </c>
      <c r="Y81" s="54"/>
      <c r="Z81" s="54"/>
      <c r="AA81" s="55"/>
    </row>
    <row r="82" spans="1:27" ht="17.100000000000001" customHeight="1">
      <c r="A82" s="24">
        <v>74</v>
      </c>
      <c r="B82" s="24" t="s">
        <v>92</v>
      </c>
      <c r="C82" s="25" t="s">
        <v>1134</v>
      </c>
      <c r="D82" s="24" t="s">
        <v>16</v>
      </c>
      <c r="E82" s="26" t="s">
        <v>76</v>
      </c>
      <c r="F82" s="20">
        <f>VLOOKUP(C82,'[1]2019'!A$1:D$65536,4,FALSE)</f>
        <v>0.12</v>
      </c>
      <c r="G82" s="20">
        <f>VLOOKUP(C82,'[1]2019'!A$1:E$65536,5,FALSE)</f>
        <v>0</v>
      </c>
      <c r="H82" s="20">
        <f>VLOOKUP(C82,'[1]2020'!A$1:D$65536,4,FALSE)</f>
        <v>17104.849999999999</v>
      </c>
      <c r="I82" s="20">
        <f>VLOOKUP(C82,'[1]2020'!A$1:E$65536,5,FALSE)</f>
        <v>5013.43</v>
      </c>
      <c r="J82" s="36">
        <v>9.1417999999999999E-2</v>
      </c>
      <c r="K82" s="36">
        <v>0</v>
      </c>
      <c r="L82" s="36">
        <v>17104.755690000002</v>
      </c>
      <c r="M82" s="36">
        <v>5013.264948</v>
      </c>
      <c r="N82" s="24">
        <v>1</v>
      </c>
      <c r="O82" s="41" t="s">
        <v>1135</v>
      </c>
      <c r="P82" s="42">
        <v>44269</v>
      </c>
      <c r="Q82" s="24">
        <v>2063.4</v>
      </c>
      <c r="R82" s="46">
        <f t="shared" si="12"/>
        <v>17104.664272000002</v>
      </c>
      <c r="S82" s="46">
        <f t="shared" si="13"/>
        <v>5013.264948</v>
      </c>
      <c r="T82" s="46">
        <f t="shared" si="14"/>
        <v>22117.929220000002</v>
      </c>
      <c r="U82" s="46">
        <f t="shared" si="15"/>
        <v>1369.83741388</v>
      </c>
      <c r="V82" s="46">
        <f t="shared" si="16"/>
        <v>1000</v>
      </c>
      <c r="W82" s="46">
        <v>1000</v>
      </c>
      <c r="X82" s="47">
        <f t="shared" si="17"/>
        <v>0</v>
      </c>
      <c r="Y82" s="54"/>
      <c r="Z82" s="54"/>
      <c r="AA82" s="55"/>
    </row>
    <row r="83" spans="1:27" ht="17.100000000000001" customHeight="1">
      <c r="A83" s="24">
        <v>75</v>
      </c>
      <c r="B83" s="24" t="s">
        <v>93</v>
      </c>
      <c r="C83" s="25" t="s">
        <v>1136</v>
      </c>
      <c r="D83" s="24" t="s">
        <v>16</v>
      </c>
      <c r="E83" s="26" t="s">
        <v>76</v>
      </c>
      <c r="F83" s="20">
        <f>VLOOKUP(C83,'[1]2019'!A$1:D$65536,4,FALSE)</f>
        <v>120.59</v>
      </c>
      <c r="G83" s="20">
        <f>VLOOKUP(C83,'[1]2019'!A$1:E$65536,5,FALSE)</f>
        <v>0</v>
      </c>
      <c r="H83" s="20">
        <f>VLOOKUP(C83,'[1]2020'!A$1:D$65536,4,FALSE)</f>
        <v>352.22</v>
      </c>
      <c r="I83" s="20">
        <f>VLOOKUP(C83,'[1]2020'!A$1:E$65536,5,FALSE)</f>
        <v>41.81</v>
      </c>
      <c r="J83" s="36">
        <v>120.58951999999999</v>
      </c>
      <c r="K83" s="36">
        <v>0</v>
      </c>
      <c r="L83" s="36">
        <v>352.22324600000002</v>
      </c>
      <c r="M83" s="36">
        <v>41.814978000000004</v>
      </c>
      <c r="N83" s="24">
        <v>1</v>
      </c>
      <c r="O83" s="41" t="s">
        <v>1137</v>
      </c>
      <c r="P83" s="42">
        <v>43983</v>
      </c>
      <c r="Q83" s="24">
        <v>504.28</v>
      </c>
      <c r="R83" s="46">
        <f t="shared" si="12"/>
        <v>231.63372600000002</v>
      </c>
      <c r="S83" s="46">
        <f t="shared" si="13"/>
        <v>41.814978000000004</v>
      </c>
      <c r="T83" s="46">
        <f t="shared" si="14"/>
        <v>273.44870400000002</v>
      </c>
      <c r="U83" s="46">
        <f t="shared" si="15"/>
        <v>16.986006555000003</v>
      </c>
      <c r="V83" s="46">
        <f t="shared" si="16"/>
        <v>16.986006555000003</v>
      </c>
      <c r="W83" s="46">
        <v>16.986006554999999</v>
      </c>
      <c r="X83" s="47">
        <f t="shared" si="17"/>
        <v>0</v>
      </c>
      <c r="Y83" s="54"/>
      <c r="Z83" s="54"/>
      <c r="AA83" s="55"/>
    </row>
    <row r="84" spans="1:27" ht="17.100000000000001" customHeight="1">
      <c r="A84" s="24">
        <v>76</v>
      </c>
      <c r="B84" s="24" t="s">
        <v>94</v>
      </c>
      <c r="C84" s="25" t="s">
        <v>1138</v>
      </c>
      <c r="D84" s="24" t="s">
        <v>16</v>
      </c>
      <c r="E84" s="26" t="s">
        <v>76</v>
      </c>
      <c r="F84" s="20">
        <f>VLOOKUP(C84,'[1]2019'!A$1:D$65536,4,FALSE)</f>
        <v>195.08</v>
      </c>
      <c r="G84" s="20">
        <f>VLOOKUP(C84,'[1]2019'!A$1:E$65536,5,FALSE)</f>
        <v>0</v>
      </c>
      <c r="H84" s="20">
        <f>VLOOKUP(C84,'[1]2020'!A$1:D$65536,4,FALSE)</f>
        <v>904.74</v>
      </c>
      <c r="I84" s="20">
        <f>VLOOKUP(C84,'[1]2020'!A$1:E$65536,5,FALSE)</f>
        <v>1.71</v>
      </c>
      <c r="J84" s="36">
        <v>195.075964</v>
      </c>
      <c r="K84" s="36">
        <v>0</v>
      </c>
      <c r="L84" s="36">
        <v>904.74389599999995</v>
      </c>
      <c r="M84" s="36">
        <v>0</v>
      </c>
      <c r="N84" s="24">
        <v>1</v>
      </c>
      <c r="O84" s="41" t="s">
        <v>1139</v>
      </c>
      <c r="P84" s="42">
        <v>43951</v>
      </c>
      <c r="Q84" s="24">
        <v>2197.4</v>
      </c>
      <c r="R84" s="46">
        <f t="shared" si="12"/>
        <v>709.66793199999995</v>
      </c>
      <c r="S84" s="46">
        <f t="shared" si="13"/>
        <v>0</v>
      </c>
      <c r="T84" s="46">
        <f t="shared" si="14"/>
        <v>709.66793199999995</v>
      </c>
      <c r="U84" s="46">
        <f t="shared" si="15"/>
        <v>44.354245749999997</v>
      </c>
      <c r="V84" s="46">
        <f t="shared" si="16"/>
        <v>44.354245749999997</v>
      </c>
      <c r="W84" s="46">
        <v>44.354245749999997</v>
      </c>
      <c r="X84" s="47">
        <f t="shared" si="17"/>
        <v>0</v>
      </c>
      <c r="Y84" s="54"/>
      <c r="Z84" s="54"/>
      <c r="AA84" s="55"/>
    </row>
    <row r="85" spans="1:27" ht="17.100000000000001" customHeight="1">
      <c r="A85" s="271">
        <v>77</v>
      </c>
      <c r="B85" s="9" t="s">
        <v>95</v>
      </c>
      <c r="C85" s="10" t="s">
        <v>1140</v>
      </c>
      <c r="D85" s="271" t="s">
        <v>16</v>
      </c>
      <c r="E85" s="278" t="s">
        <v>96</v>
      </c>
      <c r="F85" s="262">
        <f>VLOOKUP(C85,'[1]2019'!A$1:D$65536,4,FALSE)</f>
        <v>-2675.26</v>
      </c>
      <c r="G85" s="262">
        <f>VLOOKUP(C85,'[1]2019'!A$1:E$65536,5,FALSE)</f>
        <v>4902.71</v>
      </c>
      <c r="H85" s="262">
        <f>VLOOKUP(C85,'[1]2020'!A$1:D$65536,4,FALSE)</f>
        <v>16838.189999999999</v>
      </c>
      <c r="I85" s="262">
        <f>VLOOKUP(C85,'[1]2020'!A$1:E$65536,5,FALSE)</f>
        <v>0</v>
      </c>
      <c r="J85" s="256">
        <v>-2675.3114740000001</v>
      </c>
      <c r="K85" s="256">
        <v>4902.6169970000001</v>
      </c>
      <c r="L85" s="256">
        <v>16838.185267000001</v>
      </c>
      <c r="M85" s="256">
        <v>0</v>
      </c>
      <c r="N85" s="30">
        <v>1</v>
      </c>
      <c r="O85" s="31" t="s">
        <v>1141</v>
      </c>
      <c r="P85" s="32">
        <v>43465</v>
      </c>
      <c r="Q85" s="74">
        <v>1135.0999999999999</v>
      </c>
      <c r="R85" s="46">
        <f t="shared" si="12"/>
        <v>19513.496741000003</v>
      </c>
      <c r="S85" s="46">
        <f t="shared" si="13"/>
        <v>-4902.6169970000001</v>
      </c>
      <c r="T85" s="46">
        <f t="shared" si="14"/>
        <v>14610.879744000002</v>
      </c>
      <c r="U85" s="46">
        <f t="shared" si="15"/>
        <v>925.43652649250021</v>
      </c>
      <c r="V85" s="46">
        <f t="shared" si="16"/>
        <v>567.54999999999995</v>
      </c>
      <c r="W85" s="250">
        <v>925.43652649249998</v>
      </c>
      <c r="X85" s="47">
        <f t="shared" si="17"/>
        <v>0</v>
      </c>
      <c r="Y85" s="54"/>
      <c r="Z85" s="54"/>
      <c r="AA85" s="55"/>
    </row>
    <row r="86" spans="1:27" ht="17.100000000000001" customHeight="1">
      <c r="A86" s="271"/>
      <c r="B86" s="9"/>
      <c r="C86" s="10"/>
      <c r="D86" s="271"/>
      <c r="E86" s="278"/>
      <c r="F86" s="269"/>
      <c r="G86" s="269"/>
      <c r="H86" s="269"/>
      <c r="I86" s="269"/>
      <c r="J86" s="256"/>
      <c r="K86" s="256">
        <v>4902.6169970000001</v>
      </c>
      <c r="L86" s="256">
        <v>16838.185267000001</v>
      </c>
      <c r="M86" s="256">
        <v>0</v>
      </c>
      <c r="N86" s="30">
        <v>2</v>
      </c>
      <c r="O86" s="31" t="s">
        <v>1142</v>
      </c>
      <c r="P86" s="32">
        <v>43465</v>
      </c>
      <c r="Q86" s="74">
        <v>19173.3</v>
      </c>
      <c r="R86" s="46">
        <f>R85</f>
        <v>19513.496741000003</v>
      </c>
      <c r="S86" s="46">
        <f>S85</f>
        <v>-4902.6169970000001</v>
      </c>
      <c r="T86" s="46">
        <f t="shared" si="14"/>
        <v>14610.879744000002</v>
      </c>
      <c r="U86" s="46">
        <f t="shared" si="15"/>
        <v>925.43652649250021</v>
      </c>
      <c r="V86" s="46">
        <f t="shared" si="16"/>
        <v>925.43652649250021</v>
      </c>
      <c r="W86" s="251"/>
      <c r="X86" s="47">
        <f t="shared" si="17"/>
        <v>0</v>
      </c>
      <c r="Y86" s="54"/>
      <c r="Z86" s="54"/>
      <c r="AA86" s="55"/>
    </row>
    <row r="87" spans="1:27" ht="17.100000000000001" customHeight="1">
      <c r="A87" s="271">
        <v>78</v>
      </c>
      <c r="B87" s="9" t="s">
        <v>98</v>
      </c>
      <c r="C87" s="10" t="s">
        <v>1143</v>
      </c>
      <c r="D87" s="271" t="s">
        <v>16</v>
      </c>
      <c r="E87" s="278" t="s">
        <v>96</v>
      </c>
      <c r="F87" s="262">
        <f>VLOOKUP(C87,'[1]2019'!A$1:D$65536,4,FALSE)</f>
        <v>749.48</v>
      </c>
      <c r="G87" s="262">
        <f>VLOOKUP(C87,'[1]2019'!A$1:E$65536,5,FALSE)</f>
        <v>1576.37</v>
      </c>
      <c r="H87" s="262">
        <f>VLOOKUP(C87,'[1]2020'!A$1:D$65536,4,FALSE)</f>
        <v>3449.6</v>
      </c>
      <c r="I87" s="262">
        <f>VLOOKUP(C87,'[1]2020'!A$1:E$65536,5,FALSE)</f>
        <v>5130.18</v>
      </c>
      <c r="J87" s="256">
        <v>749.48060299999997</v>
      </c>
      <c r="K87" s="256">
        <v>1576.3688420000001</v>
      </c>
      <c r="L87" s="256">
        <v>3449.5981449999999</v>
      </c>
      <c r="M87" s="256">
        <v>5061.3707530000001</v>
      </c>
      <c r="N87" s="30">
        <v>1</v>
      </c>
      <c r="O87" s="31" t="s">
        <v>1144</v>
      </c>
      <c r="P87" s="32">
        <v>43830</v>
      </c>
      <c r="Q87" s="20">
        <v>766.65</v>
      </c>
      <c r="R87" s="46">
        <f t="shared" si="12"/>
        <v>2700.117542</v>
      </c>
      <c r="S87" s="46">
        <f t="shared" si="13"/>
        <v>3485.0019110000003</v>
      </c>
      <c r="T87" s="46">
        <f t="shared" si="14"/>
        <v>6185.1194530000002</v>
      </c>
      <c r="U87" s="46">
        <f t="shared" si="15"/>
        <v>377.85746103500003</v>
      </c>
      <c r="V87" s="46">
        <f t="shared" si="16"/>
        <v>296.992517685</v>
      </c>
      <c r="W87" s="250">
        <v>377.85746103499997</v>
      </c>
      <c r="X87" s="47">
        <f t="shared" si="17"/>
        <v>0</v>
      </c>
      <c r="Y87" s="54"/>
      <c r="Z87" s="54">
        <v>86.332482314999993</v>
      </c>
      <c r="AA87" s="55"/>
    </row>
    <row r="88" spans="1:27" ht="17.100000000000001" customHeight="1">
      <c r="A88" s="271"/>
      <c r="B88" s="9"/>
      <c r="C88" s="10"/>
      <c r="D88" s="271"/>
      <c r="E88" s="278"/>
      <c r="F88" s="269"/>
      <c r="G88" s="269"/>
      <c r="H88" s="269"/>
      <c r="I88" s="269"/>
      <c r="J88" s="256"/>
      <c r="K88" s="256">
        <v>1576.3688420000001</v>
      </c>
      <c r="L88" s="256">
        <v>3449.5981449999999</v>
      </c>
      <c r="M88" s="256">
        <v>5061.3707530000001</v>
      </c>
      <c r="N88" s="30">
        <v>2</v>
      </c>
      <c r="O88" s="31" t="s">
        <v>1145</v>
      </c>
      <c r="P88" s="32">
        <v>44196</v>
      </c>
      <c r="Q88" s="20">
        <v>3450.02</v>
      </c>
      <c r="R88" s="46">
        <f>R87</f>
        <v>2700.117542</v>
      </c>
      <c r="S88" s="46">
        <f>S87</f>
        <v>3485.0019110000003</v>
      </c>
      <c r="T88" s="46">
        <f t="shared" si="14"/>
        <v>6185.1194530000002</v>
      </c>
      <c r="U88" s="46">
        <f t="shared" si="15"/>
        <v>377.85746103500003</v>
      </c>
      <c r="V88" s="46">
        <f t="shared" si="16"/>
        <v>377.85746103500003</v>
      </c>
      <c r="W88" s="251"/>
      <c r="X88" s="47">
        <f t="shared" si="17"/>
        <v>0</v>
      </c>
      <c r="Y88" s="54"/>
      <c r="Z88" s="54">
        <v>86.332482314999993</v>
      </c>
      <c r="AA88" s="55"/>
    </row>
    <row r="89" spans="1:27" ht="17.100000000000001" customHeight="1">
      <c r="A89" s="9">
        <v>79</v>
      </c>
      <c r="B89" s="9" t="s">
        <v>99</v>
      </c>
      <c r="C89" s="10" t="s">
        <v>1146</v>
      </c>
      <c r="D89" s="9" t="s">
        <v>16</v>
      </c>
      <c r="E89" s="11" t="s">
        <v>96</v>
      </c>
      <c r="F89" s="20">
        <v>0</v>
      </c>
      <c r="G89" s="20">
        <v>0</v>
      </c>
      <c r="H89" s="20">
        <f>VLOOKUP(C89,'[1]2020'!A$1:D$65536,4,FALSE)</f>
        <v>63.98</v>
      </c>
      <c r="I89" s="20">
        <f>VLOOKUP(C89,'[1]2020'!A$1:E$65536,5,FALSE)</f>
        <v>0</v>
      </c>
      <c r="J89" s="36">
        <v>0</v>
      </c>
      <c r="K89" s="36">
        <v>0</v>
      </c>
      <c r="L89" s="36">
        <v>63.982047000000001</v>
      </c>
      <c r="M89" s="36">
        <v>0</v>
      </c>
      <c r="N89" s="9">
        <v>1</v>
      </c>
      <c r="O89" s="31" t="s">
        <v>1147</v>
      </c>
      <c r="P89" s="32">
        <v>44192</v>
      </c>
      <c r="Q89" s="74">
        <v>1043.3900000000001</v>
      </c>
      <c r="R89" s="46">
        <f t="shared" si="12"/>
        <v>63.982047000000001</v>
      </c>
      <c r="S89" s="46">
        <f t="shared" si="13"/>
        <v>0</v>
      </c>
      <c r="T89" s="46">
        <f t="shared" si="14"/>
        <v>63.982047000000001</v>
      </c>
      <c r="U89" s="46">
        <f t="shared" si="15"/>
        <v>3.9988779375000001</v>
      </c>
      <c r="V89" s="46">
        <f t="shared" si="16"/>
        <v>3.9988779375000001</v>
      </c>
      <c r="W89" s="46">
        <v>3.9988779375000001</v>
      </c>
      <c r="X89" s="47">
        <f t="shared" si="17"/>
        <v>0</v>
      </c>
      <c r="Y89" s="54"/>
      <c r="Z89" s="54"/>
      <c r="AA89" s="55"/>
    </row>
    <row r="90" spans="1:27" ht="17.100000000000001" customHeight="1">
      <c r="A90" s="9">
        <v>80</v>
      </c>
      <c r="B90" s="24" t="s">
        <v>100</v>
      </c>
      <c r="C90" s="25" t="s">
        <v>1148</v>
      </c>
      <c r="D90" s="24" t="s">
        <v>16</v>
      </c>
      <c r="E90" s="26" t="s">
        <v>101</v>
      </c>
      <c r="F90" s="20">
        <f>VLOOKUP(C90,'[1]2019'!A$1:D$65536,4,FALSE)</f>
        <v>93.76</v>
      </c>
      <c r="G90" s="20">
        <f>VLOOKUP(C90,'[1]2019'!A$1:E$65536,5,FALSE)</f>
        <v>47.23</v>
      </c>
      <c r="H90" s="20">
        <f>VLOOKUP(C90,'[1]2020'!A$1:D$65536,4,FALSE)</f>
        <v>138.05000000000001</v>
      </c>
      <c r="I90" s="20">
        <f>VLOOKUP(C90,'[1]2020'!A$1:E$65536,5,FALSE)</f>
        <v>129.21</v>
      </c>
      <c r="J90" s="36">
        <v>93.764332999999993</v>
      </c>
      <c r="K90" s="36">
        <v>47.227958000000001</v>
      </c>
      <c r="L90" s="36">
        <v>138.05283499999999</v>
      </c>
      <c r="M90" s="36">
        <v>129.20550800000001</v>
      </c>
      <c r="N90" s="24">
        <v>1</v>
      </c>
      <c r="O90" s="41" t="s">
        <v>1149</v>
      </c>
      <c r="P90" s="65" t="s">
        <v>988</v>
      </c>
      <c r="Q90" s="20">
        <v>874.49</v>
      </c>
      <c r="R90" s="46">
        <f t="shared" si="12"/>
        <v>44.288501999999994</v>
      </c>
      <c r="S90" s="46">
        <f t="shared" si="13"/>
        <v>81.977550000000008</v>
      </c>
      <c r="T90" s="46">
        <f t="shared" si="14"/>
        <v>126.266052</v>
      </c>
      <c r="U90" s="46">
        <f t="shared" si="15"/>
        <v>7.6866843749999996</v>
      </c>
      <c r="V90" s="46">
        <f t="shared" si="16"/>
        <v>7.6866843749999996</v>
      </c>
      <c r="W90" s="46">
        <v>7.6866843749999996</v>
      </c>
      <c r="X90" s="47">
        <f t="shared" si="17"/>
        <v>0</v>
      </c>
      <c r="Y90" s="54"/>
      <c r="Z90" s="54">
        <v>3.1982463299999999</v>
      </c>
      <c r="AA90" s="55"/>
    </row>
    <row r="91" spans="1:27" ht="17.100000000000001" customHeight="1">
      <c r="A91" s="9">
        <v>81</v>
      </c>
      <c r="B91" s="9" t="s">
        <v>102</v>
      </c>
      <c r="C91" s="10" t="s">
        <v>1150</v>
      </c>
      <c r="D91" s="9" t="s">
        <v>16</v>
      </c>
      <c r="E91" s="11" t="s">
        <v>101</v>
      </c>
      <c r="F91" s="20">
        <f>VLOOKUP(C91,'[1]2019'!A$1:D$65536,4,FALSE)</f>
        <v>1289.45</v>
      </c>
      <c r="G91" s="20">
        <f>VLOOKUP(C91,'[1]2019'!A$1:E$65536,5,FALSE)</f>
        <v>299.42</v>
      </c>
      <c r="H91" s="20">
        <f>VLOOKUP(C91,'[1]2020'!A$1:D$65536,4,FALSE)</f>
        <v>1441.17</v>
      </c>
      <c r="I91" s="20">
        <f>VLOOKUP(C91,'[1]2020'!A$1:E$65536,5,FALSE)</f>
        <v>221.75</v>
      </c>
      <c r="J91" s="36">
        <v>1289.454201</v>
      </c>
      <c r="K91" s="36">
        <v>299.41913299999999</v>
      </c>
      <c r="L91" s="36">
        <v>1441.1701390000001</v>
      </c>
      <c r="M91" s="36">
        <v>221.74673300000001</v>
      </c>
      <c r="N91" s="9">
        <v>1</v>
      </c>
      <c r="O91" s="31" t="s">
        <v>1151</v>
      </c>
      <c r="P91" s="32">
        <v>43830</v>
      </c>
      <c r="Q91" s="20">
        <v>642.6</v>
      </c>
      <c r="R91" s="46">
        <f t="shared" si="12"/>
        <v>151.71593800000005</v>
      </c>
      <c r="S91" s="46">
        <f t="shared" si="13"/>
        <v>-77.672399999999982</v>
      </c>
      <c r="T91" s="46">
        <f t="shared" si="14"/>
        <v>74.043538000000069</v>
      </c>
      <c r="U91" s="46">
        <f t="shared" si="15"/>
        <v>4.8219021250000047</v>
      </c>
      <c r="V91" s="46">
        <f t="shared" si="16"/>
        <v>4.8219021250000047</v>
      </c>
      <c r="W91" s="46">
        <v>4.8219021250000003</v>
      </c>
      <c r="X91" s="47">
        <f t="shared" si="17"/>
        <v>0</v>
      </c>
      <c r="Y91" s="54"/>
      <c r="Z91" s="54">
        <v>47.472535354999998</v>
      </c>
      <c r="AA91" s="55"/>
    </row>
    <row r="92" spans="1:27" ht="17.100000000000001" customHeight="1">
      <c r="A92" s="9">
        <v>82</v>
      </c>
      <c r="B92" s="9" t="s">
        <v>103</v>
      </c>
      <c r="C92" s="10" t="s">
        <v>1152</v>
      </c>
      <c r="D92" s="9" t="s">
        <v>16</v>
      </c>
      <c r="E92" s="11" t="s">
        <v>101</v>
      </c>
      <c r="F92" s="20">
        <f>VLOOKUP(C92,'[1]2019'!A$1:D$65536,4,FALSE)</f>
        <v>6404.77</v>
      </c>
      <c r="G92" s="20">
        <f>VLOOKUP(C92,'[1]2019'!A$1:E$65536,5,FALSE)</f>
        <v>3654.93</v>
      </c>
      <c r="H92" s="20">
        <f>VLOOKUP(C92,'[1]2020'!A$1:D$65536,4,FALSE)</f>
        <v>6860.13</v>
      </c>
      <c r="I92" s="20">
        <f>VLOOKUP(C92,'[1]2020'!A$1:E$65536,5,FALSE)</f>
        <v>3932.46</v>
      </c>
      <c r="J92" s="36">
        <v>6399.1222760000001</v>
      </c>
      <c r="K92" s="36">
        <v>3645.5218009999999</v>
      </c>
      <c r="L92" s="36">
        <v>6860.1307100000004</v>
      </c>
      <c r="M92" s="36">
        <v>3932.4566279999999</v>
      </c>
      <c r="N92" s="9">
        <v>1</v>
      </c>
      <c r="O92" s="31" t="s">
        <v>1153</v>
      </c>
      <c r="P92" s="32">
        <v>43800</v>
      </c>
      <c r="Q92" s="20">
        <v>1384.85</v>
      </c>
      <c r="R92" s="46">
        <f t="shared" si="12"/>
        <v>461.00843400000031</v>
      </c>
      <c r="S92" s="46">
        <f t="shared" si="13"/>
        <v>286.93482700000004</v>
      </c>
      <c r="T92" s="46">
        <f t="shared" si="14"/>
        <v>747.94326100000035</v>
      </c>
      <c r="U92" s="46">
        <f t="shared" si="15"/>
        <v>46.029116745000024</v>
      </c>
      <c r="V92" s="46">
        <f t="shared" si="16"/>
        <v>46.029116745000024</v>
      </c>
      <c r="W92" s="46">
        <v>46.029116745000003</v>
      </c>
      <c r="X92" s="47">
        <f t="shared" si="17"/>
        <v>0</v>
      </c>
      <c r="Y92" s="54"/>
      <c r="Z92" s="54">
        <v>54.3841818975</v>
      </c>
      <c r="AA92" s="55"/>
    </row>
    <row r="93" spans="1:27" ht="17.100000000000001" customHeight="1">
      <c r="A93" s="9">
        <v>83</v>
      </c>
      <c r="B93" s="9" t="s">
        <v>104</v>
      </c>
      <c r="C93" s="10" t="s">
        <v>1154</v>
      </c>
      <c r="D93" s="9" t="s">
        <v>16</v>
      </c>
      <c r="E93" s="11" t="s">
        <v>101</v>
      </c>
      <c r="F93" s="20">
        <f>VLOOKUP(C93,'[1]2019'!A$1:D$65536,4,FALSE)</f>
        <v>175.79</v>
      </c>
      <c r="G93" s="20">
        <f>VLOOKUP(C93,'[1]2019'!A$1:E$65536,5,FALSE)</f>
        <v>34.56</v>
      </c>
      <c r="H93" s="20">
        <f>VLOOKUP(C93,'[1]2020'!A$1:D$65536,4,FALSE)</f>
        <v>194.89</v>
      </c>
      <c r="I93" s="20">
        <f>VLOOKUP(C93,'[1]2020'!A$1:E$65536,5,FALSE)</f>
        <v>40.75</v>
      </c>
      <c r="J93" s="36">
        <v>175.787713</v>
      </c>
      <c r="K93" s="36">
        <v>34.564256999999998</v>
      </c>
      <c r="L93" s="36">
        <v>194.88585599999999</v>
      </c>
      <c r="M93" s="36">
        <v>40.747895999999997</v>
      </c>
      <c r="N93" s="9">
        <v>1</v>
      </c>
      <c r="O93" s="31" t="s">
        <v>1155</v>
      </c>
      <c r="P93" s="66" t="s">
        <v>1156</v>
      </c>
      <c r="Q93" s="10">
        <v>1647.14</v>
      </c>
      <c r="R93" s="46">
        <f t="shared" si="12"/>
        <v>19.098142999999993</v>
      </c>
      <c r="S93" s="46">
        <f t="shared" si="13"/>
        <v>6.1836389999999994</v>
      </c>
      <c r="T93" s="46">
        <f t="shared" si="14"/>
        <v>25.281781999999993</v>
      </c>
      <c r="U93" s="46">
        <f t="shared" si="15"/>
        <v>1.5646522774999996</v>
      </c>
      <c r="V93" s="46">
        <f t="shared" si="16"/>
        <v>1.5646522774999996</v>
      </c>
      <c r="W93" s="46">
        <v>1.5646522775</v>
      </c>
      <c r="X93" s="47">
        <f t="shared" si="17"/>
        <v>0</v>
      </c>
      <c r="Y93" s="54"/>
      <c r="Z93" s="54"/>
      <c r="AA93" s="55"/>
    </row>
    <row r="94" spans="1:27" ht="17.100000000000001" customHeight="1">
      <c r="A94" s="9">
        <v>84</v>
      </c>
      <c r="B94" s="9" t="s">
        <v>105</v>
      </c>
      <c r="C94" s="10" t="s">
        <v>1157</v>
      </c>
      <c r="D94" s="9" t="s">
        <v>16</v>
      </c>
      <c r="E94" s="11" t="s">
        <v>101</v>
      </c>
      <c r="F94" s="20">
        <f>VLOOKUP(C94,'[1]2019'!A$1:D$65536,4,FALSE)</f>
        <v>70.010000000000005</v>
      </c>
      <c r="G94" s="20">
        <f>VLOOKUP(C94,'[1]2019'!A$1:E$65536,5,FALSE)</f>
        <v>0</v>
      </c>
      <c r="H94" s="20">
        <f>VLOOKUP(C94,'[1]2020'!A$1:D$65536,4,FALSE)</f>
        <v>627.77</v>
      </c>
      <c r="I94" s="20">
        <f>VLOOKUP(C94,'[1]2020'!A$1:E$65536,5,FALSE)</f>
        <v>0</v>
      </c>
      <c r="J94" s="36">
        <v>70.013322000000002</v>
      </c>
      <c r="K94" s="36">
        <v>0</v>
      </c>
      <c r="L94" s="36">
        <v>627.76750000000004</v>
      </c>
      <c r="M94" s="36">
        <v>0</v>
      </c>
      <c r="N94" s="9">
        <v>1</v>
      </c>
      <c r="O94" s="31" t="s">
        <v>1158</v>
      </c>
      <c r="P94" s="32">
        <v>43465</v>
      </c>
      <c r="Q94" s="20">
        <v>2520.7600000000002</v>
      </c>
      <c r="R94" s="46">
        <f t="shared" si="12"/>
        <v>557.75417800000002</v>
      </c>
      <c r="S94" s="46">
        <f t="shared" si="13"/>
        <v>0</v>
      </c>
      <c r="T94" s="46">
        <f t="shared" si="14"/>
        <v>557.75417800000002</v>
      </c>
      <c r="U94" s="46">
        <f t="shared" si="15"/>
        <v>34.859636125000002</v>
      </c>
      <c r="V94" s="46">
        <f t="shared" si="16"/>
        <v>34.859636125000002</v>
      </c>
      <c r="W94" s="46">
        <v>34.859636125000002</v>
      </c>
      <c r="X94" s="47">
        <f t="shared" si="17"/>
        <v>0</v>
      </c>
      <c r="Y94" s="54">
        <v>1.49177575</v>
      </c>
      <c r="Z94" s="54"/>
      <c r="AA94" s="55"/>
    </row>
    <row r="95" spans="1:27" ht="17.100000000000001" customHeight="1">
      <c r="A95" s="9">
        <v>85</v>
      </c>
      <c r="B95" s="9" t="s">
        <v>106</v>
      </c>
      <c r="C95" s="10" t="s">
        <v>1159</v>
      </c>
      <c r="D95" s="9" t="s">
        <v>16</v>
      </c>
      <c r="E95" s="11" t="s">
        <v>107</v>
      </c>
      <c r="F95" s="20">
        <f>VLOOKUP(C95,'[1]2019'!A$1:D$65536,4,FALSE)</f>
        <v>0</v>
      </c>
      <c r="G95" s="20">
        <f>VLOOKUP(C95,'[1]2019'!A$1:E$65536,5,FALSE)</f>
        <v>-3.03</v>
      </c>
      <c r="H95" s="20">
        <f>VLOOKUP(C95,'[1]2020'!A$1:D$65536,4,FALSE)</f>
        <v>259.23</v>
      </c>
      <c r="I95" s="20">
        <f>VLOOKUP(C95,'[1]2020'!A$1:E$65536,5,FALSE)</f>
        <v>-8.36</v>
      </c>
      <c r="J95" s="36">
        <v>0</v>
      </c>
      <c r="K95" s="36">
        <v>-3.029579</v>
      </c>
      <c r="L95" s="36">
        <v>259.22821900000002</v>
      </c>
      <c r="M95" s="36">
        <v>-8.3627300000000009</v>
      </c>
      <c r="N95" s="9">
        <v>1</v>
      </c>
      <c r="O95" s="31" t="s">
        <v>1160</v>
      </c>
      <c r="P95" s="67">
        <v>43465</v>
      </c>
      <c r="Q95" s="9">
        <v>2733.77</v>
      </c>
      <c r="R95" s="46">
        <f t="shared" si="12"/>
        <v>259.22821900000002</v>
      </c>
      <c r="S95" s="46">
        <f t="shared" si="13"/>
        <v>-5.3331510000000009</v>
      </c>
      <c r="T95" s="46">
        <f t="shared" si="14"/>
        <v>253.89506800000004</v>
      </c>
      <c r="U95" s="46">
        <f t="shared" si="15"/>
        <v>15.881774627500002</v>
      </c>
      <c r="V95" s="46">
        <f t="shared" si="16"/>
        <v>15.881774627500002</v>
      </c>
      <c r="W95" s="46">
        <v>15.8817746275</v>
      </c>
      <c r="X95" s="47">
        <f t="shared" si="17"/>
        <v>0</v>
      </c>
      <c r="Y95" s="54">
        <v>9.0378853125000003</v>
      </c>
      <c r="Z95" s="54"/>
      <c r="AA95" s="55"/>
    </row>
    <row r="96" spans="1:27" ht="17.100000000000001" customHeight="1">
      <c r="A96" s="9">
        <v>86</v>
      </c>
      <c r="B96" s="21" t="s">
        <v>108</v>
      </c>
      <c r="C96" s="22" t="s">
        <v>1161</v>
      </c>
      <c r="D96" s="21" t="s">
        <v>16</v>
      </c>
      <c r="E96" s="23" t="s">
        <v>109</v>
      </c>
      <c r="F96" s="57">
        <v>7209.1</v>
      </c>
      <c r="G96" s="57">
        <v>1777.21</v>
      </c>
      <c r="H96" s="57">
        <v>8352.69</v>
      </c>
      <c r="I96" s="57">
        <v>1030.7</v>
      </c>
      <c r="J96" s="36">
        <v>7211.4583300000004</v>
      </c>
      <c r="K96" s="36">
        <v>1777.2115470000001</v>
      </c>
      <c r="L96" s="36">
        <v>8352.6947799999998</v>
      </c>
      <c r="M96" s="36">
        <v>1030.6979530000001</v>
      </c>
      <c r="N96" s="21">
        <v>1</v>
      </c>
      <c r="O96" s="39" t="s">
        <v>1162</v>
      </c>
      <c r="P96" s="38">
        <v>43465</v>
      </c>
      <c r="Q96" s="57">
        <v>2353.64</v>
      </c>
      <c r="R96" s="46">
        <f t="shared" si="12"/>
        <v>1141.2364499999994</v>
      </c>
      <c r="S96" s="46">
        <f t="shared" si="13"/>
        <v>-746.51359400000001</v>
      </c>
      <c r="T96" s="46">
        <f t="shared" si="14"/>
        <v>394.72285599999941</v>
      </c>
      <c r="U96" s="46">
        <f t="shared" si="15"/>
        <v>26.536462484999966</v>
      </c>
      <c r="V96" s="46">
        <f t="shared" si="16"/>
        <v>26.536462484999966</v>
      </c>
      <c r="W96" s="46">
        <v>26.536462485000001</v>
      </c>
      <c r="X96" s="47">
        <f t="shared" si="17"/>
        <v>0</v>
      </c>
      <c r="Y96" s="54">
        <v>211.716121625</v>
      </c>
      <c r="Z96" s="54">
        <v>61.710725957500003</v>
      </c>
      <c r="AA96" s="55"/>
    </row>
    <row r="97" spans="1:27" ht="17.100000000000001" customHeight="1">
      <c r="A97" s="9">
        <v>87</v>
      </c>
      <c r="B97" s="21" t="s">
        <v>110</v>
      </c>
      <c r="C97" s="21" t="s">
        <v>1163</v>
      </c>
      <c r="D97" s="21" t="s">
        <v>16</v>
      </c>
      <c r="E97" s="23" t="s">
        <v>109</v>
      </c>
      <c r="F97" s="57">
        <v>371.93</v>
      </c>
      <c r="G97" s="57">
        <v>62.16</v>
      </c>
      <c r="H97" s="57">
        <v>721.78</v>
      </c>
      <c r="I97" s="57">
        <v>35.58</v>
      </c>
      <c r="J97" s="36">
        <v>371.93115</v>
      </c>
      <c r="K97" s="36">
        <v>62.159745000000001</v>
      </c>
      <c r="L97" s="36">
        <v>721.78160400000002</v>
      </c>
      <c r="M97" s="36">
        <v>35.577426000000003</v>
      </c>
      <c r="N97" s="21">
        <v>1</v>
      </c>
      <c r="O97" s="39" t="s">
        <v>1164</v>
      </c>
      <c r="P97" s="38">
        <v>43131</v>
      </c>
      <c r="Q97" s="57">
        <v>1044.22</v>
      </c>
      <c r="R97" s="46">
        <f t="shared" si="12"/>
        <v>349.85045400000001</v>
      </c>
      <c r="S97" s="46">
        <f t="shared" si="13"/>
        <v>-26.582318999999998</v>
      </c>
      <c r="T97" s="46">
        <f t="shared" si="14"/>
        <v>323.26813500000003</v>
      </c>
      <c r="U97" s="46">
        <f t="shared" si="15"/>
        <v>20.270714235</v>
      </c>
      <c r="V97" s="46">
        <f t="shared" si="16"/>
        <v>20.270714235</v>
      </c>
      <c r="W97" s="46">
        <v>20.270714235</v>
      </c>
      <c r="X97" s="47">
        <f t="shared" si="17"/>
        <v>0</v>
      </c>
      <c r="Y97" s="54">
        <v>6.8456912499999998</v>
      </c>
      <c r="Z97" s="54"/>
      <c r="AA97" s="55"/>
    </row>
    <row r="98" spans="1:27" ht="17.100000000000001" customHeight="1">
      <c r="A98" s="9">
        <v>88</v>
      </c>
      <c r="B98" s="21" t="s">
        <v>111</v>
      </c>
      <c r="C98" s="22" t="s">
        <v>1165</v>
      </c>
      <c r="D98" s="21" t="s">
        <v>16</v>
      </c>
      <c r="E98" s="23" t="s">
        <v>109</v>
      </c>
      <c r="F98" s="57">
        <v>562.57000000000005</v>
      </c>
      <c r="G98" s="57">
        <v>235.65</v>
      </c>
      <c r="H98" s="57">
        <v>784.79</v>
      </c>
      <c r="I98" s="57">
        <v>229.75</v>
      </c>
      <c r="J98" s="36">
        <v>562.574838</v>
      </c>
      <c r="K98" s="36">
        <v>235.65341599999999</v>
      </c>
      <c r="L98" s="36">
        <v>784.79102999999998</v>
      </c>
      <c r="M98" s="36">
        <v>229.75481099999999</v>
      </c>
      <c r="N98" s="21">
        <v>1</v>
      </c>
      <c r="O98" s="39" t="s">
        <v>1166</v>
      </c>
      <c r="P98" s="38">
        <v>43465</v>
      </c>
      <c r="Q98" s="57">
        <v>4729</v>
      </c>
      <c r="R98" s="46">
        <f t="shared" si="12"/>
        <v>222.21619199999998</v>
      </c>
      <c r="S98" s="46">
        <f t="shared" si="13"/>
        <v>-5.8986050000000034</v>
      </c>
      <c r="T98" s="46">
        <f t="shared" si="14"/>
        <v>216.31758699999997</v>
      </c>
      <c r="U98" s="46">
        <f t="shared" si="15"/>
        <v>13.534595699999999</v>
      </c>
      <c r="V98" s="46">
        <f t="shared" si="16"/>
        <v>13.534595699999999</v>
      </c>
      <c r="W98" s="46">
        <v>13.534595700000001</v>
      </c>
      <c r="X98" s="47">
        <f t="shared" si="17"/>
        <v>0</v>
      </c>
      <c r="Y98" s="54"/>
      <c r="Z98" s="54">
        <v>21.056568240000001</v>
      </c>
      <c r="AA98" s="55"/>
    </row>
    <row r="99" spans="1:27" ht="17.100000000000001" customHeight="1">
      <c r="A99" s="9">
        <v>89</v>
      </c>
      <c r="B99" s="21" t="s">
        <v>112</v>
      </c>
      <c r="C99" s="22" t="s">
        <v>1167</v>
      </c>
      <c r="D99" s="21" t="s">
        <v>16</v>
      </c>
      <c r="E99" s="23" t="s">
        <v>109</v>
      </c>
      <c r="F99" s="57">
        <v>420.6</v>
      </c>
      <c r="G99" s="52">
        <v>-29.42</v>
      </c>
      <c r="H99" s="57">
        <v>579.32000000000005</v>
      </c>
      <c r="I99" s="57">
        <v>45.4</v>
      </c>
      <c r="J99" s="36">
        <v>420.60327599999999</v>
      </c>
      <c r="K99" s="36">
        <v>-29.415289999999999</v>
      </c>
      <c r="L99" s="36">
        <v>579.31851099999994</v>
      </c>
      <c r="M99" s="36">
        <v>45.402363000000001</v>
      </c>
      <c r="N99" s="21">
        <v>1</v>
      </c>
      <c r="O99" s="39" t="s">
        <v>1168</v>
      </c>
      <c r="P99" s="38">
        <v>43465</v>
      </c>
      <c r="Q99" s="57">
        <v>516</v>
      </c>
      <c r="R99" s="46">
        <f t="shared" si="12"/>
        <v>158.71523499999995</v>
      </c>
      <c r="S99" s="46">
        <f t="shared" si="13"/>
        <v>74.817653000000007</v>
      </c>
      <c r="T99" s="46">
        <f t="shared" si="14"/>
        <v>233.53288799999996</v>
      </c>
      <c r="U99" s="46">
        <f t="shared" si="15"/>
        <v>14.408761367499997</v>
      </c>
      <c r="V99" s="46">
        <f t="shared" si="16"/>
        <v>14.408761367499997</v>
      </c>
      <c r="W99" s="46">
        <v>14.4087613675</v>
      </c>
      <c r="X99" s="47">
        <f t="shared" si="17"/>
        <v>0</v>
      </c>
      <c r="Y99" s="54">
        <v>10.8372127875</v>
      </c>
      <c r="Z99" s="54"/>
      <c r="AA99" s="55"/>
    </row>
    <row r="100" spans="1:27" ht="17.100000000000001" customHeight="1">
      <c r="A100" s="9">
        <v>90</v>
      </c>
      <c r="B100" s="21" t="s">
        <v>113</v>
      </c>
      <c r="C100" s="22" t="s">
        <v>1169</v>
      </c>
      <c r="D100" s="21" t="s">
        <v>16</v>
      </c>
      <c r="E100" s="23" t="s">
        <v>109</v>
      </c>
      <c r="F100" s="57">
        <v>760.19</v>
      </c>
      <c r="G100" s="57">
        <v>0</v>
      </c>
      <c r="H100" s="57">
        <v>1704.83</v>
      </c>
      <c r="I100" s="57">
        <v>0</v>
      </c>
      <c r="J100" s="36">
        <v>760.18993899999998</v>
      </c>
      <c r="K100" s="36">
        <v>0</v>
      </c>
      <c r="L100" s="36">
        <v>1704.8349490000001</v>
      </c>
      <c r="M100" s="36">
        <v>0</v>
      </c>
      <c r="N100" s="68">
        <v>1</v>
      </c>
      <c r="O100" s="69" t="s">
        <v>1170</v>
      </c>
      <c r="P100" s="38">
        <v>43465</v>
      </c>
      <c r="Q100" s="57">
        <v>856.04</v>
      </c>
      <c r="R100" s="46">
        <f t="shared" si="12"/>
        <v>944.64501000000007</v>
      </c>
      <c r="S100" s="46">
        <f t="shared" si="13"/>
        <v>0</v>
      </c>
      <c r="T100" s="46">
        <f t="shared" si="14"/>
        <v>944.64501000000007</v>
      </c>
      <c r="U100" s="46">
        <f t="shared" si="15"/>
        <v>59.040313125000004</v>
      </c>
      <c r="V100" s="46">
        <f t="shared" si="16"/>
        <v>59.040313125000004</v>
      </c>
      <c r="W100" s="46">
        <v>59.040313124999997</v>
      </c>
      <c r="X100" s="47">
        <f t="shared" si="17"/>
        <v>0</v>
      </c>
      <c r="Y100" s="54">
        <v>22.613440624999999</v>
      </c>
      <c r="Z100" s="54">
        <v>10.519011320000001</v>
      </c>
      <c r="AA100" s="55"/>
    </row>
    <row r="101" spans="1:27" ht="17.100000000000001" customHeight="1">
      <c r="A101" s="9">
        <v>91</v>
      </c>
      <c r="B101" s="21" t="s">
        <v>114</v>
      </c>
      <c r="C101" s="223" t="s">
        <v>1171</v>
      </c>
      <c r="D101" s="21" t="s">
        <v>16</v>
      </c>
      <c r="E101" s="23" t="s">
        <v>109</v>
      </c>
      <c r="F101" s="57">
        <v>339.25</v>
      </c>
      <c r="G101" s="57">
        <v>189.21</v>
      </c>
      <c r="H101" s="57">
        <v>461.62</v>
      </c>
      <c r="I101" s="57">
        <v>410.28</v>
      </c>
      <c r="J101" s="36">
        <v>339.24926699999997</v>
      </c>
      <c r="K101" s="36">
        <v>189.210779</v>
      </c>
      <c r="L101" s="36">
        <v>461.61880400000001</v>
      </c>
      <c r="M101" s="36">
        <v>410.28267299999999</v>
      </c>
      <c r="N101" s="21">
        <v>1</v>
      </c>
      <c r="O101" s="39" t="s">
        <v>1172</v>
      </c>
      <c r="P101" s="38">
        <v>43465</v>
      </c>
      <c r="Q101" s="57">
        <v>600</v>
      </c>
      <c r="R101" s="46">
        <f t="shared" si="12"/>
        <v>122.36953700000004</v>
      </c>
      <c r="S101" s="46">
        <f t="shared" si="13"/>
        <v>221.07189399999999</v>
      </c>
      <c r="T101" s="46">
        <f t="shared" si="14"/>
        <v>343.44143100000002</v>
      </c>
      <c r="U101" s="46">
        <f t="shared" si="15"/>
        <v>20.9124097025</v>
      </c>
      <c r="V101" s="46">
        <f t="shared" si="16"/>
        <v>20.9124097025</v>
      </c>
      <c r="W101" s="46">
        <v>20.9124097025</v>
      </c>
      <c r="X101" s="47">
        <f t="shared" si="17"/>
        <v>0</v>
      </c>
      <c r="Y101" s="54">
        <v>14.5310380175</v>
      </c>
      <c r="Z101" s="54"/>
      <c r="AA101" s="55"/>
    </row>
    <row r="102" spans="1:27" ht="17.100000000000001" customHeight="1">
      <c r="A102" s="9">
        <v>92</v>
      </c>
      <c r="B102" s="21" t="s">
        <v>115</v>
      </c>
      <c r="C102" s="22" t="s">
        <v>1173</v>
      </c>
      <c r="D102" s="21" t="s">
        <v>16</v>
      </c>
      <c r="E102" s="23" t="s">
        <v>109</v>
      </c>
      <c r="F102" s="57">
        <v>71.12</v>
      </c>
      <c r="G102" s="57">
        <v>4.0199999999999996</v>
      </c>
      <c r="H102" s="57">
        <v>105.44</v>
      </c>
      <c r="I102" s="52">
        <v>-1.55</v>
      </c>
      <c r="J102" s="36">
        <v>71.120034000000004</v>
      </c>
      <c r="K102" s="36">
        <v>4.020429</v>
      </c>
      <c r="L102" s="36">
        <v>105.444979</v>
      </c>
      <c r="M102" s="36">
        <v>-1.5511360000000001</v>
      </c>
      <c r="N102" s="21">
        <v>1</v>
      </c>
      <c r="O102" s="39" t="s">
        <v>1174</v>
      </c>
      <c r="P102" s="38">
        <v>43465</v>
      </c>
      <c r="Q102" s="57">
        <v>561.12</v>
      </c>
      <c r="R102" s="46">
        <f t="shared" si="12"/>
        <v>34.324945</v>
      </c>
      <c r="S102" s="46">
        <f t="shared" si="13"/>
        <v>-5.5715649999999997</v>
      </c>
      <c r="T102" s="46">
        <f t="shared" si="14"/>
        <v>28.75338</v>
      </c>
      <c r="U102" s="46">
        <f t="shared" si="15"/>
        <v>1.8110151624999999</v>
      </c>
      <c r="V102" s="46">
        <f t="shared" si="16"/>
        <v>1.8110151624999999</v>
      </c>
      <c r="W102" s="46">
        <v>1.8110151624999999</v>
      </c>
      <c r="X102" s="47">
        <f t="shared" si="17"/>
        <v>0</v>
      </c>
      <c r="Y102" s="54">
        <v>0.90133406250000003</v>
      </c>
      <c r="Z102" s="54"/>
      <c r="AA102" s="55"/>
    </row>
    <row r="103" spans="1:27" ht="17.100000000000001" customHeight="1">
      <c r="A103" s="283">
        <v>93</v>
      </c>
      <c r="B103" s="21" t="s">
        <v>116</v>
      </c>
      <c r="C103" s="223" t="s">
        <v>1175</v>
      </c>
      <c r="D103" s="283" t="s">
        <v>16</v>
      </c>
      <c r="E103" s="274" t="s">
        <v>109</v>
      </c>
      <c r="F103" s="264">
        <v>151.66</v>
      </c>
      <c r="G103" s="264">
        <v>162.04</v>
      </c>
      <c r="H103" s="264">
        <v>877.36</v>
      </c>
      <c r="I103" s="264">
        <v>197.57</v>
      </c>
      <c r="J103" s="256">
        <v>151.65710000000001</v>
      </c>
      <c r="K103" s="256">
        <v>162.04167200000001</v>
      </c>
      <c r="L103" s="256">
        <v>877.35908600000005</v>
      </c>
      <c r="M103" s="256">
        <v>197.57135099999999</v>
      </c>
      <c r="N103" s="70">
        <v>1</v>
      </c>
      <c r="O103" s="39" t="s">
        <v>1176</v>
      </c>
      <c r="P103" s="38">
        <v>43281</v>
      </c>
      <c r="Q103" s="57">
        <v>4388.83</v>
      </c>
      <c r="R103" s="46">
        <f t="shared" si="12"/>
        <v>725.70198600000003</v>
      </c>
      <c r="S103" s="46">
        <f t="shared" si="13"/>
        <v>35.529678999999987</v>
      </c>
      <c r="T103" s="46">
        <f t="shared" si="14"/>
        <v>761.23166500000002</v>
      </c>
      <c r="U103" s="46">
        <f t="shared" si="15"/>
        <v>47.488154864999998</v>
      </c>
      <c r="V103" s="46">
        <f t="shared" si="16"/>
        <v>47.488154864999998</v>
      </c>
      <c r="W103" s="250">
        <v>47.488154864999998</v>
      </c>
      <c r="X103" s="47">
        <f t="shared" si="17"/>
        <v>0</v>
      </c>
      <c r="Y103" s="54">
        <v>20.3321602175</v>
      </c>
      <c r="Z103" s="54"/>
      <c r="AA103" s="55"/>
    </row>
    <row r="104" spans="1:27" ht="17.100000000000001" customHeight="1">
      <c r="A104" s="283"/>
      <c r="B104" s="21"/>
      <c r="C104" s="21"/>
      <c r="D104" s="283"/>
      <c r="E104" s="275"/>
      <c r="F104" s="265"/>
      <c r="G104" s="265"/>
      <c r="H104" s="265"/>
      <c r="I104" s="265"/>
      <c r="J104" s="256"/>
      <c r="K104" s="256">
        <v>162.04167200000001</v>
      </c>
      <c r="L104" s="256">
        <v>877.35908600000005</v>
      </c>
      <c r="M104" s="256">
        <v>197.57135099999999</v>
      </c>
      <c r="N104" s="70">
        <v>2</v>
      </c>
      <c r="O104" s="39" t="s">
        <v>1177</v>
      </c>
      <c r="P104" s="38">
        <v>43830</v>
      </c>
      <c r="Q104" s="57">
        <v>5709.58</v>
      </c>
      <c r="R104" s="46">
        <f>R103</f>
        <v>725.70198600000003</v>
      </c>
      <c r="S104" s="46">
        <f>S103</f>
        <v>35.529678999999987</v>
      </c>
      <c r="T104" s="46">
        <f t="shared" si="14"/>
        <v>761.23166500000002</v>
      </c>
      <c r="U104" s="46">
        <f t="shared" si="15"/>
        <v>47.488154864999998</v>
      </c>
      <c r="V104" s="46">
        <f t="shared" si="16"/>
        <v>47.488154864999998</v>
      </c>
      <c r="W104" s="251"/>
      <c r="X104" s="47">
        <f t="shared" si="17"/>
        <v>0</v>
      </c>
      <c r="Y104" s="54">
        <v>20.3321602175</v>
      </c>
      <c r="Z104" s="54"/>
      <c r="AA104" s="55"/>
    </row>
    <row r="105" spans="1:27" ht="17.100000000000001" customHeight="1">
      <c r="A105" s="21">
        <v>94</v>
      </c>
      <c r="B105" s="21" t="s">
        <v>117</v>
      </c>
      <c r="C105" s="22" t="s">
        <v>1178</v>
      </c>
      <c r="D105" s="21" t="s">
        <v>16</v>
      </c>
      <c r="E105" s="23" t="s">
        <v>109</v>
      </c>
      <c r="F105" s="57">
        <v>198.77</v>
      </c>
      <c r="G105" s="57">
        <v>0</v>
      </c>
      <c r="H105" s="57">
        <v>292.63</v>
      </c>
      <c r="I105" s="57">
        <v>0</v>
      </c>
      <c r="J105" s="36">
        <v>198.77498299999999</v>
      </c>
      <c r="K105" s="36">
        <v>0</v>
      </c>
      <c r="L105" s="36">
        <v>292.62944199999998</v>
      </c>
      <c r="M105" s="36">
        <v>0</v>
      </c>
      <c r="N105" s="21">
        <v>1</v>
      </c>
      <c r="O105" s="39" t="s">
        <v>1179</v>
      </c>
      <c r="P105" s="38">
        <v>43830</v>
      </c>
      <c r="Q105" s="57">
        <v>510.79</v>
      </c>
      <c r="R105" s="46">
        <f t="shared" si="12"/>
        <v>93.854458999999991</v>
      </c>
      <c r="S105" s="46">
        <f t="shared" si="13"/>
        <v>0</v>
      </c>
      <c r="T105" s="46">
        <f t="shared" si="14"/>
        <v>93.854458999999991</v>
      </c>
      <c r="U105" s="46">
        <f t="shared" si="15"/>
        <v>5.8659036874999995</v>
      </c>
      <c r="V105" s="46">
        <f t="shared" si="16"/>
        <v>5.8659036874999995</v>
      </c>
      <c r="W105" s="46">
        <v>5.8659036875000004</v>
      </c>
      <c r="X105" s="47">
        <f t="shared" si="17"/>
        <v>0</v>
      </c>
      <c r="Y105" s="54"/>
      <c r="Z105" s="54">
        <v>4.793840125</v>
      </c>
      <c r="AA105" s="55"/>
    </row>
    <row r="106" spans="1:27" ht="17.100000000000001" customHeight="1">
      <c r="A106" s="21">
        <v>95</v>
      </c>
      <c r="B106" s="21" t="s">
        <v>118</v>
      </c>
      <c r="C106" s="21" t="s">
        <v>1180</v>
      </c>
      <c r="D106" s="21" t="s">
        <v>16</v>
      </c>
      <c r="E106" s="23" t="s">
        <v>109</v>
      </c>
      <c r="F106" s="57">
        <v>834.51</v>
      </c>
      <c r="G106" s="57">
        <v>91.48</v>
      </c>
      <c r="H106" s="57">
        <v>944.52</v>
      </c>
      <c r="I106" s="57">
        <v>162.66</v>
      </c>
      <c r="J106" s="36">
        <v>834.50756699999999</v>
      </c>
      <c r="K106" s="36">
        <v>91.479349999999997</v>
      </c>
      <c r="L106" s="36">
        <v>944.52198899999996</v>
      </c>
      <c r="M106" s="36">
        <v>162.66026099999999</v>
      </c>
      <c r="N106" s="21">
        <v>1</v>
      </c>
      <c r="O106" s="39" t="s">
        <v>1181</v>
      </c>
      <c r="P106" s="38">
        <v>43830</v>
      </c>
      <c r="Q106" s="57">
        <v>536.74</v>
      </c>
      <c r="R106" s="46">
        <f t="shared" si="12"/>
        <v>110.01442199999997</v>
      </c>
      <c r="S106" s="46">
        <f t="shared" si="13"/>
        <v>71.180910999999995</v>
      </c>
      <c r="T106" s="46">
        <f t="shared" si="14"/>
        <v>181.19533299999995</v>
      </c>
      <c r="U106" s="46">
        <f t="shared" si="15"/>
        <v>11.146756034999997</v>
      </c>
      <c r="V106" s="46">
        <f t="shared" si="16"/>
        <v>11.146756034999997</v>
      </c>
      <c r="W106" s="46">
        <v>11.146756034999999</v>
      </c>
      <c r="X106" s="47">
        <f t="shared" si="17"/>
        <v>0</v>
      </c>
      <c r="Y106" s="54"/>
      <c r="Z106" s="54">
        <v>34.129309169999999</v>
      </c>
      <c r="AA106" s="55"/>
    </row>
    <row r="107" spans="1:27" ht="17.100000000000001" customHeight="1">
      <c r="A107" s="21">
        <v>96</v>
      </c>
      <c r="B107" s="21" t="s">
        <v>119</v>
      </c>
      <c r="C107" s="223" t="s">
        <v>1182</v>
      </c>
      <c r="D107" s="21" t="s">
        <v>16</v>
      </c>
      <c r="E107" s="23" t="s">
        <v>109</v>
      </c>
      <c r="F107" s="57">
        <v>199.61</v>
      </c>
      <c r="G107" s="57">
        <v>0</v>
      </c>
      <c r="H107" s="57">
        <v>401.25</v>
      </c>
      <c r="I107" s="57">
        <v>56.76</v>
      </c>
      <c r="J107" s="36">
        <v>199.608993</v>
      </c>
      <c r="K107" s="36">
        <v>0</v>
      </c>
      <c r="L107" s="36">
        <v>401.25189</v>
      </c>
      <c r="M107" s="36">
        <v>56.761116000000001</v>
      </c>
      <c r="N107" s="21">
        <v>1</v>
      </c>
      <c r="O107" s="39" t="s">
        <v>1183</v>
      </c>
      <c r="P107" s="38">
        <v>43829</v>
      </c>
      <c r="Q107" s="75">
        <v>756.29</v>
      </c>
      <c r="R107" s="46">
        <f t="shared" si="12"/>
        <v>201.642897</v>
      </c>
      <c r="S107" s="46">
        <f t="shared" si="13"/>
        <v>56.761116000000001</v>
      </c>
      <c r="T107" s="46">
        <f t="shared" si="14"/>
        <v>258.40401300000002</v>
      </c>
      <c r="U107" s="46">
        <f t="shared" si="15"/>
        <v>16.008348022500002</v>
      </c>
      <c r="V107" s="46">
        <f t="shared" si="16"/>
        <v>16.008348022500002</v>
      </c>
      <c r="W107" s="46">
        <v>16.008348022500002</v>
      </c>
      <c r="X107" s="47">
        <f t="shared" si="17"/>
        <v>0</v>
      </c>
      <c r="Y107" s="54"/>
      <c r="Z107" s="54"/>
      <c r="AA107" s="55"/>
    </row>
    <row r="108" spans="1:27" ht="17.100000000000001" customHeight="1">
      <c r="A108" s="283">
        <v>97</v>
      </c>
      <c r="B108" s="21" t="s">
        <v>120</v>
      </c>
      <c r="C108" s="22" t="s">
        <v>1184</v>
      </c>
      <c r="D108" s="283" t="s">
        <v>16</v>
      </c>
      <c r="E108" s="274" t="s">
        <v>109</v>
      </c>
      <c r="F108" s="264">
        <v>617.54999999999995</v>
      </c>
      <c r="G108" s="272">
        <v>-31.52</v>
      </c>
      <c r="H108" s="264">
        <v>803.61</v>
      </c>
      <c r="I108" s="264">
        <v>121.91</v>
      </c>
      <c r="J108" s="256">
        <v>617.54827299999999</v>
      </c>
      <c r="K108" s="256">
        <v>-31.523637000000001</v>
      </c>
      <c r="L108" s="256">
        <v>803.60679100000004</v>
      </c>
      <c r="M108" s="256">
        <v>121.91294499999999</v>
      </c>
      <c r="N108" s="70">
        <v>1</v>
      </c>
      <c r="O108" s="39" t="s">
        <v>1185</v>
      </c>
      <c r="P108" s="71">
        <v>43100</v>
      </c>
      <c r="Q108" s="76">
        <v>1379.45</v>
      </c>
      <c r="R108" s="46">
        <f t="shared" si="12"/>
        <v>186.05851800000005</v>
      </c>
      <c r="S108" s="46">
        <f t="shared" si="13"/>
        <v>153.43658199999999</v>
      </c>
      <c r="T108" s="46">
        <f t="shared" si="14"/>
        <v>339.49510000000004</v>
      </c>
      <c r="U108" s="46">
        <f t="shared" si="15"/>
        <v>20.834852295000005</v>
      </c>
      <c r="V108" s="46">
        <f t="shared" si="16"/>
        <v>20.834852295000005</v>
      </c>
      <c r="W108" s="250">
        <v>20.834852295000001</v>
      </c>
      <c r="X108" s="47">
        <f t="shared" si="17"/>
        <v>0</v>
      </c>
      <c r="Y108" s="54"/>
      <c r="Z108" s="54">
        <v>16.4634370825</v>
      </c>
      <c r="AA108" s="55"/>
    </row>
    <row r="109" spans="1:27" ht="17.100000000000001" customHeight="1">
      <c r="A109" s="283"/>
      <c r="B109" s="21"/>
      <c r="C109" s="22"/>
      <c r="D109" s="283"/>
      <c r="E109" s="275"/>
      <c r="F109" s="265"/>
      <c r="G109" s="273"/>
      <c r="H109" s="265"/>
      <c r="I109" s="265"/>
      <c r="J109" s="256"/>
      <c r="K109" s="256">
        <v>-31.523637000000001</v>
      </c>
      <c r="L109" s="256">
        <v>803.60679100000004</v>
      </c>
      <c r="M109" s="256">
        <v>121.91294499999999</v>
      </c>
      <c r="N109" s="70">
        <v>2</v>
      </c>
      <c r="O109" s="39" t="s">
        <v>1186</v>
      </c>
      <c r="P109" s="38">
        <v>44165</v>
      </c>
      <c r="Q109" s="75">
        <v>1400.63</v>
      </c>
      <c r="R109" s="46">
        <f>R108</f>
        <v>186.05851800000005</v>
      </c>
      <c r="S109" s="46">
        <f>S108</f>
        <v>153.43658199999999</v>
      </c>
      <c r="T109" s="46">
        <f t="shared" si="14"/>
        <v>339.49510000000004</v>
      </c>
      <c r="U109" s="46">
        <f t="shared" si="15"/>
        <v>20.834852295000005</v>
      </c>
      <c r="V109" s="46">
        <f t="shared" si="16"/>
        <v>20.834852295000005</v>
      </c>
      <c r="W109" s="251"/>
      <c r="X109" s="47">
        <f t="shared" si="17"/>
        <v>0</v>
      </c>
      <c r="Y109" s="54"/>
      <c r="Z109" s="54">
        <v>16.4634370825</v>
      </c>
      <c r="AA109" s="55"/>
    </row>
    <row r="110" spans="1:27" ht="17.100000000000001" customHeight="1">
      <c r="A110" s="283">
        <v>98</v>
      </c>
      <c r="B110" s="21" t="s">
        <v>121</v>
      </c>
      <c r="C110" s="22" t="s">
        <v>1187</v>
      </c>
      <c r="D110" s="283" t="s">
        <v>16</v>
      </c>
      <c r="E110" s="274" t="s">
        <v>109</v>
      </c>
      <c r="F110" s="264">
        <v>4580.07</v>
      </c>
      <c r="G110" s="264">
        <v>524.25</v>
      </c>
      <c r="H110" s="264">
        <v>5550.56</v>
      </c>
      <c r="I110" s="264">
        <v>865.02</v>
      </c>
      <c r="J110" s="256">
        <v>4580.0654690000001</v>
      </c>
      <c r="K110" s="256">
        <v>524.24722599999996</v>
      </c>
      <c r="L110" s="256">
        <v>5550.5590160000002</v>
      </c>
      <c r="M110" s="256">
        <v>865.01866399999994</v>
      </c>
      <c r="N110" s="70">
        <v>1</v>
      </c>
      <c r="O110" s="39" t="s">
        <v>1188</v>
      </c>
      <c r="P110" s="38">
        <v>43100</v>
      </c>
      <c r="Q110" s="59">
        <v>520.4</v>
      </c>
      <c r="R110" s="46">
        <f t="shared" si="12"/>
        <v>970.49354700000004</v>
      </c>
      <c r="S110" s="46">
        <f t="shared" si="13"/>
        <v>340.77143799999999</v>
      </c>
      <c r="T110" s="46">
        <f t="shared" si="14"/>
        <v>1311.264985</v>
      </c>
      <c r="U110" s="46">
        <f t="shared" si="15"/>
        <v>81.102132967499998</v>
      </c>
      <c r="V110" s="46">
        <f t="shared" si="16"/>
        <v>81.102132967499998</v>
      </c>
      <c r="W110" s="250">
        <v>81.102132967499998</v>
      </c>
      <c r="X110" s="47">
        <f t="shared" si="17"/>
        <v>0</v>
      </c>
      <c r="Y110" s="54"/>
      <c r="Z110" s="54">
        <v>74.26169204</v>
      </c>
      <c r="AA110" s="55"/>
    </row>
    <row r="111" spans="1:27" ht="17.100000000000001" customHeight="1">
      <c r="A111" s="283"/>
      <c r="B111" s="21"/>
      <c r="C111" s="22"/>
      <c r="D111" s="283"/>
      <c r="E111" s="275"/>
      <c r="F111" s="265"/>
      <c r="G111" s="265"/>
      <c r="H111" s="265"/>
      <c r="I111" s="265"/>
      <c r="J111" s="256"/>
      <c r="K111" s="256">
        <v>524.24722599999996</v>
      </c>
      <c r="L111" s="256">
        <v>5550.5590160000002</v>
      </c>
      <c r="M111" s="256">
        <v>865.01866399999994</v>
      </c>
      <c r="N111" s="70">
        <v>2</v>
      </c>
      <c r="O111" s="39" t="s">
        <v>1189</v>
      </c>
      <c r="P111" s="38">
        <v>44196</v>
      </c>
      <c r="Q111" s="57">
        <v>583.15</v>
      </c>
      <c r="R111" s="46">
        <f>R110</f>
        <v>970.49354700000004</v>
      </c>
      <c r="S111" s="46">
        <f>S110</f>
        <v>340.77143799999999</v>
      </c>
      <c r="T111" s="46">
        <f t="shared" ref="T111:T174" si="18">R111+S111</f>
        <v>1311.264985</v>
      </c>
      <c r="U111" s="46">
        <f t="shared" ref="U111:U174" si="19">IF(T111&gt;10,R111*6.25%+S111*6%,0)</f>
        <v>81.102132967499998</v>
      </c>
      <c r="V111" s="46">
        <f t="shared" ref="V111:V174" si="20">MIN(U111,1000,Q111/2-Y111-Z111)</f>
        <v>81.102132967499998</v>
      </c>
      <c r="W111" s="251"/>
      <c r="X111" s="47">
        <f t="shared" ref="X111:X174" si="21">IF((V111+Y111+Z111)&gt;1000,1,0)</f>
        <v>0</v>
      </c>
      <c r="Y111" s="54"/>
      <c r="Z111" s="54">
        <v>74.26169204</v>
      </c>
      <c r="AA111" s="55"/>
    </row>
    <row r="112" spans="1:27" ht="17.100000000000001" customHeight="1">
      <c r="A112" s="21">
        <v>99</v>
      </c>
      <c r="B112" s="21" t="s">
        <v>122</v>
      </c>
      <c r="C112" s="22" t="s">
        <v>1190</v>
      </c>
      <c r="D112" s="21" t="s">
        <v>16</v>
      </c>
      <c r="E112" s="23" t="s">
        <v>109</v>
      </c>
      <c r="F112" s="57">
        <v>0</v>
      </c>
      <c r="G112" s="57">
        <v>2.3999999999999998E-3</v>
      </c>
      <c r="H112" s="57">
        <v>6515.47</v>
      </c>
      <c r="I112" s="57">
        <v>229.98</v>
      </c>
      <c r="J112" s="36">
        <v>0</v>
      </c>
      <c r="K112" s="36">
        <v>0</v>
      </c>
      <c r="L112" s="36">
        <v>6515.4735280000004</v>
      </c>
      <c r="M112" s="36">
        <v>229.97694000000001</v>
      </c>
      <c r="N112" s="21">
        <v>1</v>
      </c>
      <c r="O112" s="39" t="s">
        <v>1191</v>
      </c>
      <c r="P112" s="38">
        <v>44196</v>
      </c>
      <c r="Q112" s="57">
        <v>750</v>
      </c>
      <c r="R112" s="46">
        <f t="shared" ref="R112:R174" si="22">L112-J112</f>
        <v>6515.4735280000004</v>
      </c>
      <c r="S112" s="46">
        <f t="shared" ref="S112:S174" si="23">M112-K112</f>
        <v>229.97694000000001</v>
      </c>
      <c r="T112" s="46">
        <f t="shared" si="18"/>
        <v>6745.4504680000009</v>
      </c>
      <c r="U112" s="46">
        <f t="shared" si="19"/>
        <v>421.01571190000004</v>
      </c>
      <c r="V112" s="46">
        <f t="shared" si="20"/>
        <v>375</v>
      </c>
      <c r="W112" s="46">
        <v>375</v>
      </c>
      <c r="X112" s="47">
        <f t="shared" si="21"/>
        <v>0</v>
      </c>
      <c r="Y112" s="54"/>
      <c r="Z112" s="54"/>
      <c r="AA112" s="55"/>
    </row>
    <row r="113" spans="1:27" ht="17.100000000000001" customHeight="1">
      <c r="A113" s="21">
        <v>100</v>
      </c>
      <c r="B113" s="21" t="s">
        <v>123</v>
      </c>
      <c r="C113" s="22" t="s">
        <v>1192</v>
      </c>
      <c r="D113" s="21" t="s">
        <v>16</v>
      </c>
      <c r="E113" s="23" t="s">
        <v>109</v>
      </c>
      <c r="F113" s="57">
        <v>318.95</v>
      </c>
      <c r="G113" s="57">
        <v>45.64</v>
      </c>
      <c r="H113" s="57">
        <v>327.99</v>
      </c>
      <c r="I113" s="57">
        <v>68.2</v>
      </c>
      <c r="J113" s="36">
        <v>318.94996800000001</v>
      </c>
      <c r="K113" s="36">
        <v>45.644829000000001</v>
      </c>
      <c r="L113" s="36">
        <v>327.98813200000001</v>
      </c>
      <c r="M113" s="36">
        <v>68.197292000000004</v>
      </c>
      <c r="N113" s="21">
        <v>1</v>
      </c>
      <c r="O113" s="39" t="s">
        <v>1193</v>
      </c>
      <c r="P113" s="38">
        <v>44196</v>
      </c>
      <c r="Q113" s="57">
        <v>917.51</v>
      </c>
      <c r="R113" s="46">
        <f t="shared" si="22"/>
        <v>9.0381639999999948</v>
      </c>
      <c r="S113" s="46">
        <f t="shared" si="23"/>
        <v>22.552463000000003</v>
      </c>
      <c r="T113" s="46">
        <f t="shared" si="18"/>
        <v>31.590626999999998</v>
      </c>
      <c r="U113" s="46">
        <f t="shared" si="19"/>
        <v>1.9180330299999997</v>
      </c>
      <c r="V113" s="46">
        <f t="shared" si="20"/>
        <v>1.9180330299999997</v>
      </c>
      <c r="W113" s="46">
        <v>1.9180330299999999</v>
      </c>
      <c r="X113" s="47">
        <f t="shared" si="21"/>
        <v>0</v>
      </c>
      <c r="Y113" s="54"/>
      <c r="Z113" s="54"/>
      <c r="AA113" s="55"/>
    </row>
    <row r="114" spans="1:27" ht="17.100000000000001" customHeight="1">
      <c r="A114" s="21">
        <v>101</v>
      </c>
      <c r="B114" s="21" t="s">
        <v>124</v>
      </c>
      <c r="C114" s="22" t="s">
        <v>1194</v>
      </c>
      <c r="D114" s="21" t="s">
        <v>16</v>
      </c>
      <c r="E114" s="23" t="s">
        <v>109</v>
      </c>
      <c r="F114" s="57">
        <f>[2]Sheet1!$C$11</f>
        <v>0</v>
      </c>
      <c r="G114" s="57">
        <f>[2]Sheet1!$E$11</f>
        <v>0</v>
      </c>
      <c r="H114" s="57">
        <v>175.52</v>
      </c>
      <c r="I114" s="57">
        <v>0</v>
      </c>
      <c r="J114" s="36">
        <v>0</v>
      </c>
      <c r="K114" s="36">
        <v>0</v>
      </c>
      <c r="L114" s="36">
        <v>175.52033499999999</v>
      </c>
      <c r="M114" s="36">
        <v>0</v>
      </c>
      <c r="N114" s="21">
        <v>1</v>
      </c>
      <c r="O114" s="39" t="s">
        <v>1195</v>
      </c>
      <c r="P114" s="38">
        <v>44196</v>
      </c>
      <c r="Q114" s="57">
        <v>671.63</v>
      </c>
      <c r="R114" s="46">
        <f t="shared" si="22"/>
        <v>175.52033499999999</v>
      </c>
      <c r="S114" s="46">
        <f t="shared" si="23"/>
        <v>0</v>
      </c>
      <c r="T114" s="46">
        <f t="shared" si="18"/>
        <v>175.52033499999999</v>
      </c>
      <c r="U114" s="46">
        <f t="shared" si="19"/>
        <v>10.970020937499999</v>
      </c>
      <c r="V114" s="46">
        <f t="shared" si="20"/>
        <v>10.970020937499999</v>
      </c>
      <c r="W114" s="46">
        <v>10.970020937499999</v>
      </c>
      <c r="X114" s="47">
        <f t="shared" si="21"/>
        <v>0</v>
      </c>
      <c r="Y114" s="54"/>
      <c r="Z114" s="54"/>
      <c r="AA114" s="55"/>
    </row>
    <row r="115" spans="1:27" ht="17.100000000000001" customHeight="1">
      <c r="A115" s="21">
        <v>102</v>
      </c>
      <c r="B115" s="21" t="s">
        <v>125</v>
      </c>
      <c r="C115" s="22" t="s">
        <v>1196</v>
      </c>
      <c r="D115" s="21" t="s">
        <v>16</v>
      </c>
      <c r="E115" s="23" t="s">
        <v>109</v>
      </c>
      <c r="F115" s="57">
        <v>204.99</v>
      </c>
      <c r="G115" s="57">
        <v>80.5</v>
      </c>
      <c r="H115" s="57">
        <v>391.37</v>
      </c>
      <c r="I115" s="57">
        <v>4.55</v>
      </c>
      <c r="J115" s="36">
        <v>204.99101099999999</v>
      </c>
      <c r="K115" s="36">
        <v>80.504969000000003</v>
      </c>
      <c r="L115" s="36">
        <v>391.36853600000001</v>
      </c>
      <c r="M115" s="36">
        <v>4.5481819999999997</v>
      </c>
      <c r="N115" s="21">
        <v>1</v>
      </c>
      <c r="O115" s="39" t="s">
        <v>1197</v>
      </c>
      <c r="P115" s="38">
        <v>44196</v>
      </c>
      <c r="Q115" s="57">
        <v>680</v>
      </c>
      <c r="R115" s="46">
        <f t="shared" si="22"/>
        <v>186.37752500000002</v>
      </c>
      <c r="S115" s="46">
        <f t="shared" si="23"/>
        <v>-75.956787000000006</v>
      </c>
      <c r="T115" s="46">
        <f t="shared" si="18"/>
        <v>110.42073800000001</v>
      </c>
      <c r="U115" s="46">
        <f t="shared" si="19"/>
        <v>7.0911880925000013</v>
      </c>
      <c r="V115" s="46">
        <f t="shared" si="20"/>
        <v>7.0911880925000013</v>
      </c>
      <c r="W115" s="46">
        <v>7.0911880925000004</v>
      </c>
      <c r="X115" s="47">
        <f t="shared" si="21"/>
        <v>0</v>
      </c>
      <c r="Y115" s="54"/>
      <c r="Z115" s="54"/>
      <c r="AA115" s="55"/>
    </row>
    <row r="116" spans="1:27" ht="17.100000000000001" customHeight="1">
      <c r="A116" s="21">
        <v>103</v>
      </c>
      <c r="B116" s="21" t="s">
        <v>126</v>
      </c>
      <c r="C116" s="22" t="s">
        <v>1198</v>
      </c>
      <c r="D116" s="21" t="s">
        <v>16</v>
      </c>
      <c r="E116" s="23" t="s">
        <v>109</v>
      </c>
      <c r="F116" s="57">
        <v>0.97</v>
      </c>
      <c r="G116" s="57">
        <v>0</v>
      </c>
      <c r="H116" s="57">
        <v>26</v>
      </c>
      <c r="I116" s="57">
        <v>0</v>
      </c>
      <c r="J116" s="36">
        <v>0.97455400000000003</v>
      </c>
      <c r="K116" s="36">
        <v>0</v>
      </c>
      <c r="L116" s="36">
        <v>25.995723000000002</v>
      </c>
      <c r="M116" s="36">
        <v>0</v>
      </c>
      <c r="N116" s="21">
        <v>1</v>
      </c>
      <c r="O116" s="39" t="s">
        <v>1199</v>
      </c>
      <c r="P116" s="38">
        <v>44196</v>
      </c>
      <c r="Q116" s="57">
        <v>514.72</v>
      </c>
      <c r="R116" s="46">
        <f t="shared" si="22"/>
        <v>25.021169</v>
      </c>
      <c r="S116" s="46">
        <f t="shared" si="23"/>
        <v>0</v>
      </c>
      <c r="T116" s="46">
        <f t="shared" si="18"/>
        <v>25.021169</v>
      </c>
      <c r="U116" s="46">
        <f t="shared" si="19"/>
        <v>1.5638230625</v>
      </c>
      <c r="V116" s="46">
        <f t="shared" si="20"/>
        <v>1.5638230625</v>
      </c>
      <c r="W116" s="46">
        <v>1.5638230625</v>
      </c>
      <c r="X116" s="47">
        <f t="shared" si="21"/>
        <v>0</v>
      </c>
      <c r="Y116" s="54"/>
      <c r="Z116" s="54"/>
      <c r="AA116" s="55"/>
    </row>
    <row r="117" spans="1:27" ht="17.100000000000001" customHeight="1">
      <c r="A117" s="21">
        <v>104</v>
      </c>
      <c r="B117" s="21" t="s">
        <v>127</v>
      </c>
      <c r="C117" s="22" t="s">
        <v>1200</v>
      </c>
      <c r="D117" s="21" t="s">
        <v>16</v>
      </c>
      <c r="E117" s="23" t="s">
        <v>109</v>
      </c>
      <c r="F117" s="57">
        <v>0</v>
      </c>
      <c r="G117" s="57">
        <v>0</v>
      </c>
      <c r="H117" s="57">
        <v>578.94000000000005</v>
      </c>
      <c r="I117" s="57">
        <v>478.43</v>
      </c>
      <c r="J117" s="36">
        <v>0</v>
      </c>
      <c r="K117" s="36">
        <v>0</v>
      </c>
      <c r="L117" s="36">
        <v>578.93781899999999</v>
      </c>
      <c r="M117" s="36">
        <v>478.43157500000001</v>
      </c>
      <c r="N117" s="21">
        <v>1</v>
      </c>
      <c r="O117" s="39" t="s">
        <v>1201</v>
      </c>
      <c r="P117" s="38">
        <v>43921</v>
      </c>
      <c r="Q117" s="57">
        <v>769.81</v>
      </c>
      <c r="R117" s="46">
        <f t="shared" si="22"/>
        <v>578.93781899999999</v>
      </c>
      <c r="S117" s="46">
        <f t="shared" si="23"/>
        <v>478.43157500000001</v>
      </c>
      <c r="T117" s="46">
        <f t="shared" si="18"/>
        <v>1057.3693940000001</v>
      </c>
      <c r="U117" s="46">
        <f t="shared" si="19"/>
        <v>64.889508187499999</v>
      </c>
      <c r="V117" s="46">
        <f t="shared" si="20"/>
        <v>64.889508187499999</v>
      </c>
      <c r="W117" s="46">
        <v>64.889508187499999</v>
      </c>
      <c r="X117" s="47">
        <f t="shared" si="21"/>
        <v>0</v>
      </c>
      <c r="Y117" s="54"/>
      <c r="Z117" s="54"/>
      <c r="AA117" s="55"/>
    </row>
    <row r="118" spans="1:27" ht="17.100000000000001" customHeight="1">
      <c r="A118" s="21">
        <v>105</v>
      </c>
      <c r="B118" s="21" t="s">
        <v>128</v>
      </c>
      <c r="C118" s="22" t="s">
        <v>1202</v>
      </c>
      <c r="D118" s="21" t="s">
        <v>16</v>
      </c>
      <c r="E118" s="23" t="s">
        <v>109</v>
      </c>
      <c r="F118" s="57">
        <v>0.55000000000000004</v>
      </c>
      <c r="G118" s="57">
        <v>5.68</v>
      </c>
      <c r="H118" s="57">
        <v>39.159999999999997</v>
      </c>
      <c r="I118" s="57">
        <v>81.709999999999994</v>
      </c>
      <c r="J118" s="36">
        <v>0.54813999999999996</v>
      </c>
      <c r="K118" s="36">
        <v>5.6760999999999999</v>
      </c>
      <c r="L118" s="36">
        <v>39.160048000000003</v>
      </c>
      <c r="M118" s="36">
        <v>81.708307000000005</v>
      </c>
      <c r="N118" s="21">
        <v>1</v>
      </c>
      <c r="O118" s="39" t="s">
        <v>1203</v>
      </c>
      <c r="P118" s="38">
        <v>44104</v>
      </c>
      <c r="Q118" s="57">
        <v>1387.98</v>
      </c>
      <c r="R118" s="46">
        <f t="shared" si="22"/>
        <v>38.611908000000007</v>
      </c>
      <c r="S118" s="46">
        <f t="shared" si="23"/>
        <v>76.032207</v>
      </c>
      <c r="T118" s="46">
        <f t="shared" si="18"/>
        <v>114.644115</v>
      </c>
      <c r="U118" s="46">
        <f t="shared" si="19"/>
        <v>6.9751766699999997</v>
      </c>
      <c r="V118" s="46">
        <f t="shared" si="20"/>
        <v>6.9751766699999997</v>
      </c>
      <c r="W118" s="46">
        <v>6.9751766699999997</v>
      </c>
      <c r="X118" s="47">
        <f t="shared" si="21"/>
        <v>0</v>
      </c>
      <c r="Y118" s="54"/>
      <c r="Z118" s="54"/>
      <c r="AA118" s="55"/>
    </row>
    <row r="119" spans="1:27" ht="17.100000000000001" customHeight="1">
      <c r="A119" s="21">
        <v>106</v>
      </c>
      <c r="B119" s="21" t="s">
        <v>129</v>
      </c>
      <c r="C119" s="22" t="s">
        <v>1204</v>
      </c>
      <c r="D119" s="21" t="s">
        <v>16</v>
      </c>
      <c r="E119" s="23" t="s">
        <v>109</v>
      </c>
      <c r="F119" s="57">
        <v>142.82</v>
      </c>
      <c r="G119" s="57">
        <v>6.85</v>
      </c>
      <c r="H119" s="57">
        <v>544.72</v>
      </c>
      <c r="I119" s="52">
        <v>-11.92</v>
      </c>
      <c r="J119" s="36">
        <v>142.817757</v>
      </c>
      <c r="K119" s="36">
        <v>6.8511259999999998</v>
      </c>
      <c r="L119" s="36">
        <v>544.71840499999996</v>
      </c>
      <c r="M119" s="36">
        <v>-11.92353</v>
      </c>
      <c r="N119" s="21">
        <v>1</v>
      </c>
      <c r="O119" s="39" t="s">
        <v>1205</v>
      </c>
      <c r="P119" s="38">
        <v>44165</v>
      </c>
      <c r="Q119" s="57">
        <v>1059.98</v>
      </c>
      <c r="R119" s="46">
        <f t="shared" si="22"/>
        <v>401.90064799999993</v>
      </c>
      <c r="S119" s="46">
        <f t="shared" si="23"/>
        <v>-18.774656</v>
      </c>
      <c r="T119" s="46">
        <f t="shared" si="18"/>
        <v>383.12599199999994</v>
      </c>
      <c r="U119" s="46">
        <f t="shared" si="19"/>
        <v>23.992311139999995</v>
      </c>
      <c r="V119" s="46">
        <f t="shared" si="20"/>
        <v>23.992311139999995</v>
      </c>
      <c r="W119" s="46">
        <v>23.992311140000002</v>
      </c>
      <c r="X119" s="47">
        <f t="shared" si="21"/>
        <v>0</v>
      </c>
      <c r="Y119" s="54"/>
      <c r="Z119" s="54"/>
      <c r="AA119" s="55"/>
    </row>
    <row r="120" spans="1:27" ht="17.100000000000001" customHeight="1">
      <c r="A120" s="21">
        <v>107</v>
      </c>
      <c r="B120" s="21" t="s">
        <v>130</v>
      </c>
      <c r="C120" s="22" t="s">
        <v>1206</v>
      </c>
      <c r="D120" s="21" t="s">
        <v>16</v>
      </c>
      <c r="E120" s="23" t="s">
        <v>109</v>
      </c>
      <c r="F120" s="57">
        <v>52.78</v>
      </c>
      <c r="G120" s="57">
        <v>0</v>
      </c>
      <c r="H120" s="57">
        <v>151.68</v>
      </c>
      <c r="I120" s="57">
        <v>0</v>
      </c>
      <c r="J120" s="36">
        <v>52.777698999999998</v>
      </c>
      <c r="K120" s="36">
        <v>0</v>
      </c>
      <c r="L120" s="36">
        <v>151.683943</v>
      </c>
      <c r="M120" s="36">
        <v>0</v>
      </c>
      <c r="N120" s="21">
        <v>1</v>
      </c>
      <c r="O120" s="39" t="s">
        <v>1207</v>
      </c>
      <c r="P120" s="38">
        <v>44196</v>
      </c>
      <c r="Q120" s="57">
        <v>522.79999999999995</v>
      </c>
      <c r="R120" s="46">
        <f t="shared" si="22"/>
        <v>98.906244000000001</v>
      </c>
      <c r="S120" s="46">
        <f t="shared" si="23"/>
        <v>0</v>
      </c>
      <c r="T120" s="46">
        <f t="shared" si="18"/>
        <v>98.906244000000001</v>
      </c>
      <c r="U120" s="46">
        <f t="shared" si="19"/>
        <v>6.1816402500000001</v>
      </c>
      <c r="V120" s="46">
        <f t="shared" si="20"/>
        <v>6.1816402500000001</v>
      </c>
      <c r="W120" s="46">
        <v>6.1816402500000001</v>
      </c>
      <c r="X120" s="47">
        <f t="shared" si="21"/>
        <v>0</v>
      </c>
      <c r="Y120" s="54"/>
      <c r="Z120" s="54"/>
      <c r="AA120" s="55"/>
    </row>
    <row r="121" spans="1:27" ht="17.100000000000001" customHeight="1">
      <c r="A121" s="21">
        <v>108</v>
      </c>
      <c r="B121" s="21" t="s">
        <v>131</v>
      </c>
      <c r="C121" s="22" t="s">
        <v>1208</v>
      </c>
      <c r="D121" s="21" t="s">
        <v>16</v>
      </c>
      <c r="E121" s="23" t="s">
        <v>109</v>
      </c>
      <c r="F121" s="57">
        <v>41.9</v>
      </c>
      <c r="G121" s="57">
        <v>20.36</v>
      </c>
      <c r="H121" s="57">
        <v>447.44</v>
      </c>
      <c r="I121" s="57">
        <v>227.58</v>
      </c>
      <c r="J121" s="36">
        <v>41.904679000000002</v>
      </c>
      <c r="K121" s="36">
        <v>20.358601</v>
      </c>
      <c r="L121" s="36">
        <v>445.83539000000002</v>
      </c>
      <c r="M121" s="36">
        <v>224.89784700000001</v>
      </c>
      <c r="N121" s="21">
        <v>1</v>
      </c>
      <c r="O121" s="39" t="s">
        <v>1209</v>
      </c>
      <c r="P121" s="38">
        <v>43951</v>
      </c>
      <c r="Q121" s="57">
        <v>1057.45</v>
      </c>
      <c r="R121" s="46">
        <f t="shared" si="22"/>
        <v>403.93071100000003</v>
      </c>
      <c r="S121" s="46">
        <f t="shared" si="23"/>
        <v>204.53924600000002</v>
      </c>
      <c r="T121" s="46">
        <f t="shared" si="18"/>
        <v>608.46995700000002</v>
      </c>
      <c r="U121" s="46">
        <f t="shared" si="19"/>
        <v>37.518024197500004</v>
      </c>
      <c r="V121" s="46">
        <f t="shared" si="20"/>
        <v>37.518024197500004</v>
      </c>
      <c r="W121" s="46">
        <v>37.518024197499997</v>
      </c>
      <c r="X121" s="47">
        <f t="shared" si="21"/>
        <v>0</v>
      </c>
      <c r="Y121" s="54"/>
      <c r="Z121" s="54"/>
      <c r="AA121" s="55"/>
    </row>
    <row r="122" spans="1:27" ht="17.100000000000001" customHeight="1">
      <c r="A122" s="21">
        <v>109</v>
      </c>
      <c r="B122" s="21" t="s">
        <v>132</v>
      </c>
      <c r="C122" s="22" t="s">
        <v>1210</v>
      </c>
      <c r="D122" s="21" t="s">
        <v>16</v>
      </c>
      <c r="E122" s="23" t="s">
        <v>109</v>
      </c>
      <c r="F122" s="59">
        <v>23.92</v>
      </c>
      <c r="G122" s="59">
        <v>0</v>
      </c>
      <c r="H122" s="57">
        <v>57.7</v>
      </c>
      <c r="I122" s="57">
        <v>0</v>
      </c>
      <c r="J122" s="36">
        <v>23.923372000000001</v>
      </c>
      <c r="K122" s="36">
        <v>0</v>
      </c>
      <c r="L122" s="36">
        <v>57.703505999999997</v>
      </c>
      <c r="M122" s="36">
        <v>0</v>
      </c>
      <c r="N122" s="72">
        <v>1</v>
      </c>
      <c r="O122" s="39" t="s">
        <v>1211</v>
      </c>
      <c r="P122" s="38">
        <v>44196</v>
      </c>
      <c r="Q122" s="59">
        <v>519.95000000000005</v>
      </c>
      <c r="R122" s="46">
        <f t="shared" si="22"/>
        <v>33.780133999999997</v>
      </c>
      <c r="S122" s="46">
        <f t="shared" si="23"/>
        <v>0</v>
      </c>
      <c r="T122" s="46">
        <f t="shared" si="18"/>
        <v>33.780133999999997</v>
      </c>
      <c r="U122" s="46">
        <f t="shared" si="19"/>
        <v>2.1112583749999998</v>
      </c>
      <c r="V122" s="46">
        <f t="shared" si="20"/>
        <v>2.1112583749999998</v>
      </c>
      <c r="W122" s="46">
        <v>2.1112583749999998</v>
      </c>
      <c r="X122" s="47">
        <f t="shared" si="21"/>
        <v>0</v>
      </c>
      <c r="Y122" s="54"/>
      <c r="Z122" s="54"/>
      <c r="AA122" s="55"/>
    </row>
    <row r="123" spans="1:27" ht="17.100000000000001" customHeight="1">
      <c r="A123" s="21">
        <v>110</v>
      </c>
      <c r="B123" s="21" t="s">
        <v>133</v>
      </c>
      <c r="C123" s="22" t="s">
        <v>1212</v>
      </c>
      <c r="D123" s="21" t="s">
        <v>16</v>
      </c>
      <c r="E123" s="23" t="s">
        <v>109</v>
      </c>
      <c r="F123" s="59">
        <v>57.69</v>
      </c>
      <c r="G123" s="59">
        <v>0.63</v>
      </c>
      <c r="H123" s="57">
        <v>117.45</v>
      </c>
      <c r="I123" s="59">
        <v>6.61</v>
      </c>
      <c r="J123" s="36">
        <v>57.692788</v>
      </c>
      <c r="K123" s="36">
        <v>0.62704499999999996</v>
      </c>
      <c r="L123" s="36">
        <v>117.450873</v>
      </c>
      <c r="M123" s="36">
        <v>6.610989</v>
      </c>
      <c r="N123" s="21">
        <v>1</v>
      </c>
      <c r="O123" s="39" t="s">
        <v>1213</v>
      </c>
      <c r="P123" s="38">
        <v>44196</v>
      </c>
      <c r="Q123" s="57">
        <v>669.21</v>
      </c>
      <c r="R123" s="46">
        <f t="shared" si="22"/>
        <v>59.758085000000001</v>
      </c>
      <c r="S123" s="46">
        <f t="shared" si="23"/>
        <v>5.9839440000000002</v>
      </c>
      <c r="T123" s="46">
        <f t="shared" si="18"/>
        <v>65.742029000000002</v>
      </c>
      <c r="U123" s="46">
        <f t="shared" si="19"/>
        <v>4.0939169524999999</v>
      </c>
      <c r="V123" s="46">
        <f t="shared" si="20"/>
        <v>4.0939169524999999</v>
      </c>
      <c r="W123" s="46">
        <v>4.0939169524999999</v>
      </c>
      <c r="X123" s="47">
        <f t="shared" si="21"/>
        <v>0</v>
      </c>
      <c r="Y123" s="54"/>
      <c r="Z123" s="54"/>
      <c r="AA123" s="55"/>
    </row>
    <row r="124" spans="1:27" ht="17.100000000000001" customHeight="1">
      <c r="A124" s="21">
        <v>111</v>
      </c>
      <c r="B124" s="21" t="s">
        <v>134</v>
      </c>
      <c r="C124" s="21" t="s">
        <v>1214</v>
      </c>
      <c r="D124" s="21" t="s">
        <v>16</v>
      </c>
      <c r="E124" s="23" t="s">
        <v>109</v>
      </c>
      <c r="F124" s="57">
        <v>242.49</v>
      </c>
      <c r="G124" s="57">
        <v>0</v>
      </c>
      <c r="H124" s="57">
        <v>330.52</v>
      </c>
      <c r="I124" s="57">
        <v>0</v>
      </c>
      <c r="J124" s="36">
        <v>242.491604</v>
      </c>
      <c r="K124" s="36">
        <v>0</v>
      </c>
      <c r="L124" s="36">
        <v>330.51975900000002</v>
      </c>
      <c r="M124" s="36">
        <v>0</v>
      </c>
      <c r="N124" s="21">
        <v>1</v>
      </c>
      <c r="O124" s="39" t="s">
        <v>1215</v>
      </c>
      <c r="P124" s="38">
        <v>44196</v>
      </c>
      <c r="Q124" s="57">
        <v>564.94000000000005</v>
      </c>
      <c r="R124" s="46">
        <f t="shared" si="22"/>
        <v>88.028155000000027</v>
      </c>
      <c r="S124" s="46">
        <f t="shared" si="23"/>
        <v>0</v>
      </c>
      <c r="T124" s="46">
        <f t="shared" si="18"/>
        <v>88.028155000000027</v>
      </c>
      <c r="U124" s="46">
        <f t="shared" si="19"/>
        <v>5.5017596875000017</v>
      </c>
      <c r="V124" s="46">
        <f t="shared" si="20"/>
        <v>5.5017596875000017</v>
      </c>
      <c r="W124" s="46">
        <v>5.5017596874999999</v>
      </c>
      <c r="X124" s="47">
        <f t="shared" si="21"/>
        <v>0</v>
      </c>
      <c r="Y124" s="54"/>
      <c r="Z124" s="54"/>
      <c r="AA124" s="55"/>
    </row>
    <row r="125" spans="1:27" ht="17.100000000000001" customHeight="1">
      <c r="A125" s="60">
        <v>112</v>
      </c>
      <c r="B125" s="60" t="s">
        <v>135</v>
      </c>
      <c r="C125" s="60" t="s">
        <v>1216</v>
      </c>
      <c r="D125" s="60" t="s">
        <v>16</v>
      </c>
      <c r="E125" s="61" t="s">
        <v>109</v>
      </c>
      <c r="F125" s="62">
        <v>73921.95</v>
      </c>
      <c r="G125" s="62">
        <v>12180.3</v>
      </c>
      <c r="H125" s="62">
        <v>82860.56</v>
      </c>
      <c r="I125" s="62">
        <v>49531.22</v>
      </c>
      <c r="J125" s="34">
        <v>73910.550334</v>
      </c>
      <c r="K125" s="34">
        <v>11834.443424999999</v>
      </c>
      <c r="L125" s="34">
        <v>82785.954987999998</v>
      </c>
      <c r="M125" s="34">
        <v>45799.223548000002</v>
      </c>
      <c r="N125" s="60">
        <v>1</v>
      </c>
      <c r="O125" s="39" t="s">
        <v>1217</v>
      </c>
      <c r="P125" s="73">
        <v>44134</v>
      </c>
      <c r="Q125" s="62">
        <v>16058.42</v>
      </c>
      <c r="R125" s="49">
        <f t="shared" si="22"/>
        <v>8875.4046539999981</v>
      </c>
      <c r="S125" s="49">
        <f t="shared" si="23"/>
        <v>33964.780123000004</v>
      </c>
      <c r="T125" s="49">
        <f t="shared" si="18"/>
        <v>42840.184777000002</v>
      </c>
      <c r="U125" s="49">
        <f t="shared" si="19"/>
        <v>2592.5995982550003</v>
      </c>
      <c r="V125" s="49">
        <f t="shared" si="20"/>
        <v>1000</v>
      </c>
      <c r="W125" s="49">
        <v>1000</v>
      </c>
      <c r="X125" s="50">
        <f t="shared" si="21"/>
        <v>0</v>
      </c>
      <c r="Y125" s="56"/>
      <c r="Z125" s="56"/>
      <c r="AA125" s="55"/>
    </row>
    <row r="126" spans="1:27" ht="17.100000000000001" customHeight="1">
      <c r="A126" s="21">
        <v>113</v>
      </c>
      <c r="B126" s="21" t="s">
        <v>136</v>
      </c>
      <c r="C126" s="22" t="s">
        <v>1218</v>
      </c>
      <c r="D126" s="21" t="s">
        <v>16</v>
      </c>
      <c r="E126" s="23" t="s">
        <v>109</v>
      </c>
      <c r="F126" s="57">
        <v>213.49</v>
      </c>
      <c r="G126" s="52">
        <v>-10.58</v>
      </c>
      <c r="H126" s="57">
        <v>310.24</v>
      </c>
      <c r="I126" s="57">
        <v>0</v>
      </c>
      <c r="J126" s="36">
        <v>213.48931899999999</v>
      </c>
      <c r="K126" s="36">
        <v>-10.582128000000001</v>
      </c>
      <c r="L126" s="36">
        <v>310.23698100000001</v>
      </c>
      <c r="M126" s="36">
        <v>0</v>
      </c>
      <c r="N126" s="21">
        <v>1</v>
      </c>
      <c r="O126" s="39" t="s">
        <v>1219</v>
      </c>
      <c r="P126" s="38">
        <v>44196</v>
      </c>
      <c r="Q126" s="57">
        <v>616.70000000000005</v>
      </c>
      <c r="R126" s="46">
        <f t="shared" si="22"/>
        <v>96.74766200000002</v>
      </c>
      <c r="S126" s="46">
        <f t="shared" si="23"/>
        <v>10.582128000000001</v>
      </c>
      <c r="T126" s="46">
        <f t="shared" si="18"/>
        <v>107.32979000000002</v>
      </c>
      <c r="U126" s="46">
        <f t="shared" si="19"/>
        <v>6.6816565550000009</v>
      </c>
      <c r="V126" s="46">
        <f t="shared" si="20"/>
        <v>6.6816565550000009</v>
      </c>
      <c r="W126" s="46">
        <v>6.681656555</v>
      </c>
      <c r="X126" s="47">
        <f t="shared" si="21"/>
        <v>0</v>
      </c>
      <c r="Y126" s="54"/>
      <c r="Z126" s="54"/>
      <c r="AA126" s="55"/>
    </row>
    <row r="127" spans="1:27" ht="17.100000000000001" customHeight="1">
      <c r="A127" s="21">
        <v>114</v>
      </c>
      <c r="B127" s="21" t="s">
        <v>137</v>
      </c>
      <c r="C127" s="22" t="s">
        <v>1220</v>
      </c>
      <c r="D127" s="21" t="s">
        <v>16</v>
      </c>
      <c r="E127" s="23" t="s">
        <v>109</v>
      </c>
      <c r="F127" s="57">
        <v>793.39</v>
      </c>
      <c r="G127" s="57">
        <v>0</v>
      </c>
      <c r="H127" s="57">
        <v>1060.08</v>
      </c>
      <c r="I127" s="57">
        <v>3.71</v>
      </c>
      <c r="J127" s="36">
        <v>793.39124700000002</v>
      </c>
      <c r="K127" s="36">
        <v>9.6364000000000005E-2</v>
      </c>
      <c r="L127" s="36">
        <v>1060.081103</v>
      </c>
      <c r="M127" s="36">
        <v>3.7069070000000002</v>
      </c>
      <c r="N127" s="21">
        <v>1</v>
      </c>
      <c r="O127" s="39" t="s">
        <v>1221</v>
      </c>
      <c r="P127" s="38">
        <v>44196</v>
      </c>
      <c r="Q127" s="57">
        <v>547.26</v>
      </c>
      <c r="R127" s="46">
        <f t="shared" si="22"/>
        <v>266.68985599999996</v>
      </c>
      <c r="S127" s="46">
        <f t="shared" si="23"/>
        <v>3.6105430000000003</v>
      </c>
      <c r="T127" s="46">
        <f t="shared" si="18"/>
        <v>270.30039899999997</v>
      </c>
      <c r="U127" s="46">
        <f t="shared" si="19"/>
        <v>16.884748579999997</v>
      </c>
      <c r="V127" s="46">
        <f t="shared" si="20"/>
        <v>16.884748579999997</v>
      </c>
      <c r="W127" s="46">
        <v>16.88474858</v>
      </c>
      <c r="X127" s="47">
        <f t="shared" si="21"/>
        <v>0</v>
      </c>
      <c r="Y127" s="54"/>
      <c r="Z127" s="54"/>
      <c r="AA127" s="55"/>
    </row>
    <row r="128" spans="1:27" ht="17.100000000000001" customHeight="1">
      <c r="A128" s="21">
        <v>115</v>
      </c>
      <c r="B128" s="21" t="s">
        <v>138</v>
      </c>
      <c r="C128" s="22" t="s">
        <v>1222</v>
      </c>
      <c r="D128" s="21" t="s">
        <v>16</v>
      </c>
      <c r="E128" s="23" t="s">
        <v>109</v>
      </c>
      <c r="F128" s="57">
        <v>622.85</v>
      </c>
      <c r="G128" s="57">
        <v>470.23</v>
      </c>
      <c r="H128" s="57">
        <v>813.74</v>
      </c>
      <c r="I128" s="57">
        <v>965.06</v>
      </c>
      <c r="J128" s="36">
        <v>622.85192300000006</v>
      </c>
      <c r="K128" s="36">
        <v>470.23127399999998</v>
      </c>
      <c r="L128" s="36">
        <v>813.74268300000006</v>
      </c>
      <c r="M128" s="36">
        <v>965.06092200000001</v>
      </c>
      <c r="N128" s="21">
        <v>1</v>
      </c>
      <c r="O128" s="39" t="s">
        <v>1223</v>
      </c>
      <c r="P128" s="38">
        <v>43982</v>
      </c>
      <c r="Q128" s="57">
        <v>2945.2</v>
      </c>
      <c r="R128" s="46">
        <f t="shared" si="22"/>
        <v>190.89076</v>
      </c>
      <c r="S128" s="46">
        <f t="shared" si="23"/>
        <v>494.82964800000002</v>
      </c>
      <c r="T128" s="46">
        <f t="shared" si="18"/>
        <v>685.72040800000002</v>
      </c>
      <c r="U128" s="46">
        <f t="shared" si="19"/>
        <v>41.620451379999999</v>
      </c>
      <c r="V128" s="46">
        <f t="shared" si="20"/>
        <v>41.620451379999999</v>
      </c>
      <c r="W128" s="46">
        <v>41.620451379999999</v>
      </c>
      <c r="X128" s="47">
        <f t="shared" si="21"/>
        <v>0</v>
      </c>
      <c r="Y128" s="54"/>
      <c r="Z128" s="54"/>
      <c r="AA128" s="55"/>
    </row>
    <row r="129" spans="1:27" ht="17.100000000000001" customHeight="1">
      <c r="A129" s="21">
        <v>116</v>
      </c>
      <c r="B129" s="21" t="s">
        <v>139</v>
      </c>
      <c r="C129" s="22" t="s">
        <v>1224</v>
      </c>
      <c r="D129" s="21" t="s">
        <v>16</v>
      </c>
      <c r="E129" s="23" t="s">
        <v>109</v>
      </c>
      <c r="F129" s="57">
        <v>10.220000000000001</v>
      </c>
      <c r="G129" s="52">
        <v>-1.71</v>
      </c>
      <c r="H129" s="57">
        <v>26.1</v>
      </c>
      <c r="I129" s="57">
        <v>0</v>
      </c>
      <c r="J129" s="36">
        <v>10.219094999999999</v>
      </c>
      <c r="K129" s="36">
        <v>-1.7065060000000001</v>
      </c>
      <c r="L129" s="36">
        <v>26.095223000000001</v>
      </c>
      <c r="M129" s="36">
        <v>0</v>
      </c>
      <c r="N129" s="21">
        <v>1</v>
      </c>
      <c r="O129" s="39" t="s">
        <v>1225</v>
      </c>
      <c r="P129" s="38">
        <v>44196</v>
      </c>
      <c r="Q129" s="57">
        <v>1740.22</v>
      </c>
      <c r="R129" s="46">
        <f t="shared" si="22"/>
        <v>15.876128000000001</v>
      </c>
      <c r="S129" s="46">
        <f t="shared" si="23"/>
        <v>1.7065060000000001</v>
      </c>
      <c r="T129" s="46">
        <f t="shared" si="18"/>
        <v>17.582634000000002</v>
      </c>
      <c r="U129" s="46">
        <f t="shared" si="19"/>
        <v>1.0946483600000001</v>
      </c>
      <c r="V129" s="46">
        <f t="shared" si="20"/>
        <v>1.0946483600000001</v>
      </c>
      <c r="W129" s="46">
        <v>1.0946483600000001</v>
      </c>
      <c r="X129" s="47">
        <f t="shared" si="21"/>
        <v>0</v>
      </c>
      <c r="Y129" s="54"/>
      <c r="Z129" s="54"/>
      <c r="AA129" s="55"/>
    </row>
    <row r="130" spans="1:27" ht="17.100000000000001" customHeight="1">
      <c r="A130" s="21">
        <v>117</v>
      </c>
      <c r="B130" s="21" t="s">
        <v>140</v>
      </c>
      <c r="C130" s="22" t="s">
        <v>1226</v>
      </c>
      <c r="D130" s="21" t="s">
        <v>16</v>
      </c>
      <c r="E130" s="23" t="s">
        <v>109</v>
      </c>
      <c r="F130" s="57">
        <v>62.66</v>
      </c>
      <c r="G130" s="57">
        <v>3.9085999999999999</v>
      </c>
      <c r="H130" s="57">
        <v>227.75</v>
      </c>
      <c r="I130" s="57">
        <v>11.93</v>
      </c>
      <c r="J130" s="36">
        <v>62.659581000000003</v>
      </c>
      <c r="K130" s="36">
        <v>3.9086289999999999</v>
      </c>
      <c r="L130" s="36">
        <v>218.42646099999999</v>
      </c>
      <c r="M130" s="36">
        <v>-3.9086289999999999</v>
      </c>
      <c r="N130" s="21">
        <v>1</v>
      </c>
      <c r="O130" s="39" t="s">
        <v>1227</v>
      </c>
      <c r="P130" s="38">
        <v>44074</v>
      </c>
      <c r="Q130" s="57">
        <v>576.55999999999995</v>
      </c>
      <c r="R130" s="46">
        <f t="shared" si="22"/>
        <v>155.76687999999999</v>
      </c>
      <c r="S130" s="46">
        <f t="shared" si="23"/>
        <v>-7.8172579999999998</v>
      </c>
      <c r="T130" s="46">
        <f t="shared" si="18"/>
        <v>147.94962199999998</v>
      </c>
      <c r="U130" s="46">
        <f t="shared" si="19"/>
        <v>9.2663945199999986</v>
      </c>
      <c r="V130" s="46">
        <f t="shared" si="20"/>
        <v>9.2663945199999986</v>
      </c>
      <c r="W130" s="46">
        <v>9.2663945200000004</v>
      </c>
      <c r="X130" s="47">
        <f t="shared" si="21"/>
        <v>0</v>
      </c>
      <c r="Y130" s="54"/>
      <c r="Z130" s="54"/>
      <c r="AA130" s="55"/>
    </row>
    <row r="131" spans="1:27" ht="17.100000000000001" customHeight="1">
      <c r="A131" s="21">
        <v>118</v>
      </c>
      <c r="B131" s="21" t="s">
        <v>141</v>
      </c>
      <c r="C131" s="21" t="s">
        <v>1228</v>
      </c>
      <c r="D131" s="21" t="s">
        <v>16</v>
      </c>
      <c r="E131" s="23" t="s">
        <v>109</v>
      </c>
      <c r="F131" s="57">
        <v>917.27</v>
      </c>
      <c r="G131" s="52">
        <v>-42.92</v>
      </c>
      <c r="H131" s="57">
        <v>1281.05</v>
      </c>
      <c r="I131" s="57">
        <v>353.76</v>
      </c>
      <c r="J131" s="36">
        <v>917.26565400000004</v>
      </c>
      <c r="K131" s="36">
        <v>-42.917015999999997</v>
      </c>
      <c r="L131" s="36">
        <v>1281.0475980000001</v>
      </c>
      <c r="M131" s="36">
        <v>353.75866200000002</v>
      </c>
      <c r="N131" s="21">
        <v>1</v>
      </c>
      <c r="O131" s="39" t="s">
        <v>1229</v>
      </c>
      <c r="P131" s="38">
        <v>44196</v>
      </c>
      <c r="Q131" s="57">
        <v>984.39</v>
      </c>
      <c r="R131" s="46">
        <f t="shared" si="22"/>
        <v>363.78194400000007</v>
      </c>
      <c r="S131" s="46">
        <f t="shared" si="23"/>
        <v>396.675678</v>
      </c>
      <c r="T131" s="46">
        <f t="shared" si="18"/>
        <v>760.45762200000013</v>
      </c>
      <c r="U131" s="46">
        <f t="shared" si="19"/>
        <v>46.536912180000002</v>
      </c>
      <c r="V131" s="46">
        <f t="shared" si="20"/>
        <v>46.536912180000002</v>
      </c>
      <c r="W131" s="46">
        <v>46.536912180000002</v>
      </c>
      <c r="X131" s="47">
        <f t="shared" si="21"/>
        <v>0</v>
      </c>
      <c r="Y131" s="54"/>
      <c r="Z131" s="54"/>
      <c r="AA131" s="55"/>
    </row>
    <row r="132" spans="1:27" ht="17.100000000000001" customHeight="1">
      <c r="A132" s="21">
        <v>119</v>
      </c>
      <c r="B132" s="21" t="s">
        <v>142</v>
      </c>
      <c r="C132" s="22" t="s">
        <v>1230</v>
      </c>
      <c r="D132" s="21" t="s">
        <v>16</v>
      </c>
      <c r="E132" s="23" t="s">
        <v>109</v>
      </c>
      <c r="F132" s="57">
        <v>131.47999999999999</v>
      </c>
      <c r="G132" s="57">
        <v>197.04</v>
      </c>
      <c r="H132" s="57">
        <v>1349.59</v>
      </c>
      <c r="I132" s="57">
        <v>388.11</v>
      </c>
      <c r="J132" s="36">
        <v>-313.19160099999999</v>
      </c>
      <c r="K132" s="36">
        <v>197.036258</v>
      </c>
      <c r="L132" s="36">
        <v>843.28339100000005</v>
      </c>
      <c r="M132" s="36">
        <v>388.10788300000002</v>
      </c>
      <c r="N132" s="21">
        <v>1</v>
      </c>
      <c r="O132" s="39" t="s">
        <v>1231</v>
      </c>
      <c r="P132" s="38">
        <v>44196</v>
      </c>
      <c r="Q132" s="57">
        <v>1757.9</v>
      </c>
      <c r="R132" s="46">
        <f t="shared" si="22"/>
        <v>1156.4749919999999</v>
      </c>
      <c r="S132" s="46">
        <f t="shared" si="23"/>
        <v>191.07162500000001</v>
      </c>
      <c r="T132" s="46">
        <f t="shared" si="18"/>
        <v>1347.546617</v>
      </c>
      <c r="U132" s="46">
        <f t="shared" si="19"/>
        <v>83.743984499999996</v>
      </c>
      <c r="V132" s="46">
        <f t="shared" si="20"/>
        <v>83.743984499999996</v>
      </c>
      <c r="W132" s="46">
        <v>83.743984499999996</v>
      </c>
      <c r="X132" s="47">
        <f t="shared" si="21"/>
        <v>0</v>
      </c>
      <c r="Y132" s="54"/>
      <c r="Z132" s="54"/>
      <c r="AA132" s="55"/>
    </row>
    <row r="133" spans="1:27" ht="17.100000000000001" customHeight="1">
      <c r="A133" s="21">
        <v>120</v>
      </c>
      <c r="B133" s="21" t="s">
        <v>143</v>
      </c>
      <c r="C133" s="22" t="s">
        <v>1232</v>
      </c>
      <c r="D133" s="21" t="s">
        <v>16</v>
      </c>
      <c r="E133" s="23" t="s">
        <v>109</v>
      </c>
      <c r="F133" s="57">
        <v>202.45</v>
      </c>
      <c r="G133" s="57">
        <v>146.36000000000001</v>
      </c>
      <c r="H133" s="57">
        <v>388.02</v>
      </c>
      <c r="I133" s="57">
        <v>144.72</v>
      </c>
      <c r="J133" s="36">
        <v>202.44872000000001</v>
      </c>
      <c r="K133" s="36">
        <v>146.36020400000001</v>
      </c>
      <c r="L133" s="36">
        <v>388.01843000000002</v>
      </c>
      <c r="M133" s="36">
        <v>144.719967</v>
      </c>
      <c r="N133" s="21">
        <v>1</v>
      </c>
      <c r="O133" s="39" t="s">
        <v>1233</v>
      </c>
      <c r="P133" s="38">
        <v>44196</v>
      </c>
      <c r="Q133" s="57">
        <v>1468.25</v>
      </c>
      <c r="R133" s="46">
        <f t="shared" si="22"/>
        <v>185.56971000000001</v>
      </c>
      <c r="S133" s="46">
        <f t="shared" si="23"/>
        <v>-1.6402370000000133</v>
      </c>
      <c r="T133" s="46">
        <f t="shared" si="18"/>
        <v>183.929473</v>
      </c>
      <c r="U133" s="46">
        <f t="shared" si="19"/>
        <v>11.499692655</v>
      </c>
      <c r="V133" s="46">
        <f t="shared" si="20"/>
        <v>11.499692655</v>
      </c>
      <c r="W133" s="46">
        <v>11.499692655</v>
      </c>
      <c r="X133" s="47">
        <f t="shared" si="21"/>
        <v>0</v>
      </c>
      <c r="Y133" s="54"/>
      <c r="Z133" s="54"/>
      <c r="AA133" s="55"/>
    </row>
    <row r="134" spans="1:27" ht="17.100000000000001" customHeight="1">
      <c r="A134" s="21">
        <v>121</v>
      </c>
      <c r="B134" s="21" t="s">
        <v>144</v>
      </c>
      <c r="C134" s="223" t="s">
        <v>1234</v>
      </c>
      <c r="D134" s="21" t="s">
        <v>16</v>
      </c>
      <c r="E134" s="23" t="s">
        <v>109</v>
      </c>
      <c r="F134" s="57">
        <v>0</v>
      </c>
      <c r="G134" s="57">
        <v>0</v>
      </c>
      <c r="H134" s="57">
        <v>94.52</v>
      </c>
      <c r="I134" s="57">
        <v>44.48</v>
      </c>
      <c r="J134" s="36">
        <v>0</v>
      </c>
      <c r="K134" s="36">
        <v>1.4710000000000001E-3</v>
      </c>
      <c r="L134" s="36">
        <v>94.520975000000007</v>
      </c>
      <c r="M134" s="36">
        <v>44.476495</v>
      </c>
      <c r="N134" s="21">
        <v>1</v>
      </c>
      <c r="O134" s="39" t="s">
        <v>1235</v>
      </c>
      <c r="P134" s="38">
        <v>44196</v>
      </c>
      <c r="Q134" s="57">
        <v>1070</v>
      </c>
      <c r="R134" s="46">
        <f t="shared" si="22"/>
        <v>94.520975000000007</v>
      </c>
      <c r="S134" s="46">
        <f t="shared" si="23"/>
        <v>44.475023999999998</v>
      </c>
      <c r="T134" s="46">
        <f t="shared" si="18"/>
        <v>138.99599900000001</v>
      </c>
      <c r="U134" s="46">
        <f t="shared" si="19"/>
        <v>8.5760623774999996</v>
      </c>
      <c r="V134" s="46">
        <f t="shared" si="20"/>
        <v>8.5760623774999996</v>
      </c>
      <c r="W134" s="46">
        <v>8.5760623774999996</v>
      </c>
      <c r="X134" s="47">
        <f t="shared" si="21"/>
        <v>0</v>
      </c>
      <c r="Y134" s="54"/>
      <c r="Z134" s="54"/>
      <c r="AA134" s="55"/>
    </row>
    <row r="135" spans="1:27" ht="17.100000000000001" customHeight="1">
      <c r="A135" s="21">
        <v>122</v>
      </c>
      <c r="B135" s="21" t="s">
        <v>145</v>
      </c>
      <c r="C135" s="22" t="s">
        <v>1236</v>
      </c>
      <c r="D135" s="21" t="s">
        <v>16</v>
      </c>
      <c r="E135" s="23" t="s">
        <v>109</v>
      </c>
      <c r="F135" s="57">
        <v>405.73</v>
      </c>
      <c r="G135" s="57">
        <v>27.02</v>
      </c>
      <c r="H135" s="57">
        <v>527.65</v>
      </c>
      <c r="I135" s="57">
        <v>104.51</v>
      </c>
      <c r="J135" s="36">
        <v>405.73271599999998</v>
      </c>
      <c r="K135" s="36">
        <v>27.018121000000001</v>
      </c>
      <c r="L135" s="36">
        <v>527.64765</v>
      </c>
      <c r="M135" s="36">
        <v>104.513858</v>
      </c>
      <c r="N135" s="21">
        <v>1</v>
      </c>
      <c r="O135" s="39" t="s">
        <v>1237</v>
      </c>
      <c r="P135" s="38">
        <v>44196</v>
      </c>
      <c r="Q135" s="57">
        <v>568.77</v>
      </c>
      <c r="R135" s="46">
        <f t="shared" si="22"/>
        <v>121.91493400000002</v>
      </c>
      <c r="S135" s="46">
        <f t="shared" si="23"/>
        <v>77.495736999999991</v>
      </c>
      <c r="T135" s="46">
        <f t="shared" si="18"/>
        <v>199.41067100000001</v>
      </c>
      <c r="U135" s="46">
        <f t="shared" si="19"/>
        <v>12.269427595</v>
      </c>
      <c r="V135" s="46">
        <f t="shared" si="20"/>
        <v>12.269427595</v>
      </c>
      <c r="W135" s="46">
        <v>12.269427595</v>
      </c>
      <c r="X135" s="47">
        <f t="shared" si="21"/>
        <v>0</v>
      </c>
      <c r="Y135" s="54"/>
      <c r="Z135" s="54"/>
      <c r="AA135" s="55"/>
    </row>
    <row r="136" spans="1:27" ht="17.100000000000001" customHeight="1">
      <c r="A136" s="21">
        <v>123</v>
      </c>
      <c r="B136" s="21" t="s">
        <v>146</v>
      </c>
      <c r="C136" s="22" t="s">
        <v>1238</v>
      </c>
      <c r="D136" s="21" t="s">
        <v>16</v>
      </c>
      <c r="E136" s="23" t="s">
        <v>109</v>
      </c>
      <c r="F136" s="57">
        <v>827.2</v>
      </c>
      <c r="G136" s="57">
        <v>10.15</v>
      </c>
      <c r="H136" s="57">
        <v>996.01</v>
      </c>
      <c r="I136" s="57">
        <v>0</v>
      </c>
      <c r="J136" s="36">
        <v>827.19719399999997</v>
      </c>
      <c r="K136" s="36">
        <v>10.145417</v>
      </c>
      <c r="L136" s="36">
        <v>996.00689499999999</v>
      </c>
      <c r="M136" s="36">
        <v>0</v>
      </c>
      <c r="N136" s="21">
        <v>1</v>
      </c>
      <c r="O136" s="39" t="s">
        <v>1239</v>
      </c>
      <c r="P136" s="38">
        <v>44196</v>
      </c>
      <c r="Q136" s="57">
        <v>878.07</v>
      </c>
      <c r="R136" s="46">
        <f t="shared" si="22"/>
        <v>168.80970100000002</v>
      </c>
      <c r="S136" s="46">
        <f t="shared" si="23"/>
        <v>-10.145417</v>
      </c>
      <c r="T136" s="46">
        <f t="shared" si="18"/>
        <v>158.66428400000001</v>
      </c>
      <c r="U136" s="46">
        <f t="shared" si="19"/>
        <v>9.9418812925000015</v>
      </c>
      <c r="V136" s="46">
        <f t="shared" si="20"/>
        <v>9.9418812925000015</v>
      </c>
      <c r="W136" s="46">
        <v>9.9418812924999997</v>
      </c>
      <c r="X136" s="47">
        <f t="shared" si="21"/>
        <v>0</v>
      </c>
      <c r="Y136" s="54"/>
      <c r="Z136" s="54"/>
      <c r="AA136" s="55"/>
    </row>
    <row r="137" spans="1:27" ht="17.100000000000001" customHeight="1">
      <c r="A137" s="21">
        <v>124</v>
      </c>
      <c r="B137" s="21" t="s">
        <v>147</v>
      </c>
      <c r="C137" s="22" t="s">
        <v>1240</v>
      </c>
      <c r="D137" s="21" t="s">
        <v>16</v>
      </c>
      <c r="E137" s="23" t="s">
        <v>109</v>
      </c>
      <c r="F137" s="57">
        <v>111.9</v>
      </c>
      <c r="G137" s="57">
        <v>16.28</v>
      </c>
      <c r="H137" s="57">
        <v>201.32</v>
      </c>
      <c r="I137" s="57">
        <v>17.04</v>
      </c>
      <c r="J137" s="36">
        <v>111.899444</v>
      </c>
      <c r="K137" s="36">
        <v>16.280010000000001</v>
      </c>
      <c r="L137" s="36">
        <v>201.32185100000001</v>
      </c>
      <c r="M137" s="36">
        <v>17.042822999999999</v>
      </c>
      <c r="N137" s="21">
        <v>1</v>
      </c>
      <c r="O137" s="39" t="s">
        <v>1241</v>
      </c>
      <c r="P137" s="38">
        <v>44196</v>
      </c>
      <c r="Q137" s="57">
        <v>929.79</v>
      </c>
      <c r="R137" s="46">
        <f t="shared" si="22"/>
        <v>89.422407000000007</v>
      </c>
      <c r="S137" s="46">
        <f t="shared" si="23"/>
        <v>0.76281299999999774</v>
      </c>
      <c r="T137" s="46">
        <f t="shared" si="18"/>
        <v>90.185220000000001</v>
      </c>
      <c r="U137" s="46">
        <f t="shared" si="19"/>
        <v>5.6346692174999999</v>
      </c>
      <c r="V137" s="46">
        <f t="shared" si="20"/>
        <v>5.6346692174999999</v>
      </c>
      <c r="W137" s="46">
        <v>5.6346692174999999</v>
      </c>
      <c r="X137" s="47">
        <f t="shared" si="21"/>
        <v>0</v>
      </c>
      <c r="Y137" s="54"/>
      <c r="Z137" s="54"/>
      <c r="AA137" s="55"/>
    </row>
    <row r="138" spans="1:27" ht="17.100000000000001" customHeight="1">
      <c r="A138" s="21">
        <v>125</v>
      </c>
      <c r="B138" s="21" t="s">
        <v>148</v>
      </c>
      <c r="C138" s="22" t="s">
        <v>1242</v>
      </c>
      <c r="D138" s="21" t="s">
        <v>16</v>
      </c>
      <c r="E138" s="23" t="s">
        <v>109</v>
      </c>
      <c r="F138" s="57">
        <v>94.7</v>
      </c>
      <c r="G138" s="57">
        <v>0</v>
      </c>
      <c r="H138" s="57">
        <v>169.5</v>
      </c>
      <c r="I138" s="57">
        <v>0</v>
      </c>
      <c r="J138" s="36">
        <v>94.696960000000004</v>
      </c>
      <c r="K138" s="36">
        <v>0</v>
      </c>
      <c r="L138" s="36">
        <v>169.502938</v>
      </c>
      <c r="M138" s="36">
        <v>0</v>
      </c>
      <c r="N138" s="21">
        <v>1</v>
      </c>
      <c r="O138" s="39" t="s">
        <v>1243</v>
      </c>
      <c r="P138" s="38">
        <v>43889</v>
      </c>
      <c r="Q138" s="57">
        <v>531.80999999999995</v>
      </c>
      <c r="R138" s="46">
        <f t="shared" si="22"/>
        <v>74.805977999999996</v>
      </c>
      <c r="S138" s="46">
        <f t="shared" si="23"/>
        <v>0</v>
      </c>
      <c r="T138" s="46">
        <f t="shared" si="18"/>
        <v>74.805977999999996</v>
      </c>
      <c r="U138" s="46">
        <f t="shared" si="19"/>
        <v>4.6753736249999998</v>
      </c>
      <c r="V138" s="46">
        <f t="shared" si="20"/>
        <v>4.6753736249999998</v>
      </c>
      <c r="W138" s="46">
        <v>4.6753736249999998</v>
      </c>
      <c r="X138" s="47">
        <f t="shared" si="21"/>
        <v>0</v>
      </c>
      <c r="Y138" s="54"/>
      <c r="Z138" s="54"/>
      <c r="AA138" s="55"/>
    </row>
    <row r="139" spans="1:27" ht="17.100000000000001" customHeight="1">
      <c r="A139" s="21">
        <v>126</v>
      </c>
      <c r="B139" s="21" t="s">
        <v>149</v>
      </c>
      <c r="C139" s="22" t="s">
        <v>1244</v>
      </c>
      <c r="D139" s="21" t="s">
        <v>16</v>
      </c>
      <c r="E139" s="23" t="s">
        <v>109</v>
      </c>
      <c r="F139" s="57">
        <v>242.24</v>
      </c>
      <c r="G139" s="57">
        <v>0.81</v>
      </c>
      <c r="H139" s="57">
        <v>288.37</v>
      </c>
      <c r="I139" s="57">
        <v>40.159999999999997</v>
      </c>
      <c r="J139" s="36">
        <v>242.24493799999999</v>
      </c>
      <c r="K139" s="36">
        <v>0.80843900000000002</v>
      </c>
      <c r="L139" s="36">
        <v>288.37399199999999</v>
      </c>
      <c r="M139" s="36">
        <v>40.161805999999999</v>
      </c>
      <c r="N139" s="21">
        <v>1</v>
      </c>
      <c r="O139" s="39" t="s">
        <v>1245</v>
      </c>
      <c r="P139" s="38">
        <v>44196</v>
      </c>
      <c r="Q139" s="57">
        <v>626.44000000000005</v>
      </c>
      <c r="R139" s="46">
        <f t="shared" si="22"/>
        <v>46.129053999999996</v>
      </c>
      <c r="S139" s="46">
        <f t="shared" si="23"/>
        <v>39.353366999999999</v>
      </c>
      <c r="T139" s="46">
        <f t="shared" si="18"/>
        <v>85.482420999999988</v>
      </c>
      <c r="U139" s="46">
        <f t="shared" si="19"/>
        <v>5.2442678950000001</v>
      </c>
      <c r="V139" s="46">
        <f t="shared" si="20"/>
        <v>5.2442678950000001</v>
      </c>
      <c r="W139" s="46">
        <v>5.2442678950000001</v>
      </c>
      <c r="X139" s="47">
        <f t="shared" si="21"/>
        <v>0</v>
      </c>
      <c r="Y139" s="54"/>
      <c r="Z139" s="54"/>
      <c r="AA139" s="55"/>
    </row>
    <row r="140" spans="1:27" ht="17.100000000000001" customHeight="1">
      <c r="A140" s="21">
        <v>127</v>
      </c>
      <c r="B140" s="21" t="s">
        <v>150</v>
      </c>
      <c r="C140" s="22" t="s">
        <v>1246</v>
      </c>
      <c r="D140" s="21" t="s">
        <v>16</v>
      </c>
      <c r="E140" s="23" t="s">
        <v>109</v>
      </c>
      <c r="F140" s="57">
        <v>18.02</v>
      </c>
      <c r="G140" s="57">
        <v>1.0900000000000001</v>
      </c>
      <c r="H140" s="57">
        <v>48.05</v>
      </c>
      <c r="I140" s="57">
        <v>0</v>
      </c>
      <c r="J140" s="36">
        <v>18.021249999999998</v>
      </c>
      <c r="K140" s="36">
        <v>1.0905959999999999</v>
      </c>
      <c r="L140" s="36">
        <v>48.0518</v>
      </c>
      <c r="M140" s="36">
        <v>0</v>
      </c>
      <c r="N140" s="21">
        <v>1</v>
      </c>
      <c r="O140" s="39" t="s">
        <v>1247</v>
      </c>
      <c r="P140" s="38">
        <v>44104</v>
      </c>
      <c r="Q140" s="57">
        <v>649.51</v>
      </c>
      <c r="R140" s="46">
        <f t="shared" si="22"/>
        <v>30.030550000000002</v>
      </c>
      <c r="S140" s="46">
        <f t="shared" si="23"/>
        <v>-1.0905959999999999</v>
      </c>
      <c r="T140" s="46">
        <f t="shared" si="18"/>
        <v>28.939954</v>
      </c>
      <c r="U140" s="46">
        <f t="shared" si="19"/>
        <v>1.8114736150000001</v>
      </c>
      <c r="V140" s="46">
        <f t="shared" si="20"/>
        <v>1.8114736150000001</v>
      </c>
      <c r="W140" s="46">
        <v>1.8114736149999999</v>
      </c>
      <c r="X140" s="47">
        <f t="shared" si="21"/>
        <v>0</v>
      </c>
      <c r="Y140" s="54"/>
      <c r="Z140" s="54"/>
      <c r="AA140" s="55"/>
    </row>
    <row r="141" spans="1:27" ht="17.100000000000001" customHeight="1">
      <c r="A141" s="21">
        <v>128</v>
      </c>
      <c r="B141" s="21" t="s">
        <v>151</v>
      </c>
      <c r="C141" s="22" t="s">
        <v>1248</v>
      </c>
      <c r="D141" s="21" t="s">
        <v>16</v>
      </c>
      <c r="E141" s="23" t="s">
        <v>109</v>
      </c>
      <c r="F141" s="57">
        <v>68.680000000000007</v>
      </c>
      <c r="G141" s="57">
        <v>0.39</v>
      </c>
      <c r="H141" s="57">
        <v>83.41</v>
      </c>
      <c r="I141" s="57">
        <v>12.07</v>
      </c>
      <c r="J141" s="36">
        <v>68.682123000000004</v>
      </c>
      <c r="K141" s="36">
        <v>0.38861299999999999</v>
      </c>
      <c r="L141" s="36">
        <v>83.414677999999995</v>
      </c>
      <c r="M141" s="36">
        <v>12.066298</v>
      </c>
      <c r="N141" s="21">
        <v>1</v>
      </c>
      <c r="O141" s="39" t="s">
        <v>1249</v>
      </c>
      <c r="P141" s="38">
        <v>44196</v>
      </c>
      <c r="Q141" s="57">
        <v>557.61</v>
      </c>
      <c r="R141" s="46">
        <f t="shared" si="22"/>
        <v>14.732554999999991</v>
      </c>
      <c r="S141" s="46">
        <f t="shared" si="23"/>
        <v>11.677685</v>
      </c>
      <c r="T141" s="46">
        <f t="shared" si="18"/>
        <v>26.410239999999991</v>
      </c>
      <c r="U141" s="46">
        <f t="shared" si="19"/>
        <v>1.6214457874999995</v>
      </c>
      <c r="V141" s="46">
        <f t="shared" si="20"/>
        <v>1.6214457874999995</v>
      </c>
      <c r="W141" s="46">
        <v>1.6214457874999999</v>
      </c>
      <c r="X141" s="47">
        <f t="shared" si="21"/>
        <v>0</v>
      </c>
      <c r="Y141" s="54"/>
      <c r="Z141" s="54"/>
      <c r="AA141" s="55"/>
    </row>
    <row r="142" spans="1:27" ht="17.100000000000001" customHeight="1">
      <c r="A142" s="21">
        <v>129</v>
      </c>
      <c r="B142" s="21" t="s">
        <v>152</v>
      </c>
      <c r="C142" s="22" t="s">
        <v>1250</v>
      </c>
      <c r="D142" s="21" t="s">
        <v>16</v>
      </c>
      <c r="E142" s="23" t="s">
        <v>109</v>
      </c>
      <c r="F142" s="57">
        <v>28.18</v>
      </c>
      <c r="G142" s="57">
        <v>0.27</v>
      </c>
      <c r="H142" s="57">
        <v>79.05</v>
      </c>
      <c r="I142" s="57">
        <v>0.85</v>
      </c>
      <c r="J142" s="36">
        <v>28.179017000000002</v>
      </c>
      <c r="K142" s="36">
        <v>0.26847500000000002</v>
      </c>
      <c r="L142" s="36">
        <v>79.046375999999995</v>
      </c>
      <c r="M142" s="36">
        <v>0.85309299999999999</v>
      </c>
      <c r="N142" s="21">
        <v>1</v>
      </c>
      <c r="O142" s="39" t="s">
        <v>1251</v>
      </c>
      <c r="P142" s="38">
        <v>44135</v>
      </c>
      <c r="Q142" s="57">
        <v>721.12</v>
      </c>
      <c r="R142" s="46">
        <f t="shared" si="22"/>
        <v>50.867358999999993</v>
      </c>
      <c r="S142" s="46">
        <f t="shared" si="23"/>
        <v>0.58461799999999997</v>
      </c>
      <c r="T142" s="46">
        <f t="shared" si="18"/>
        <v>51.451976999999992</v>
      </c>
      <c r="U142" s="46">
        <f t="shared" si="19"/>
        <v>3.2142870174999998</v>
      </c>
      <c r="V142" s="46">
        <f t="shared" si="20"/>
        <v>3.2142870174999998</v>
      </c>
      <c r="W142" s="46">
        <v>3.2142870174999998</v>
      </c>
      <c r="X142" s="47">
        <f t="shared" si="21"/>
        <v>0</v>
      </c>
      <c r="Y142" s="54"/>
      <c r="Z142" s="54"/>
      <c r="AA142" s="55"/>
    </row>
    <row r="143" spans="1:27" ht="17.100000000000001" customHeight="1">
      <c r="A143" s="21">
        <v>130</v>
      </c>
      <c r="B143" s="21" t="s">
        <v>153</v>
      </c>
      <c r="C143" s="22" t="s">
        <v>1252</v>
      </c>
      <c r="D143" s="21" t="s">
        <v>16</v>
      </c>
      <c r="E143" s="23" t="s">
        <v>109</v>
      </c>
      <c r="F143" s="57">
        <v>21.46</v>
      </c>
      <c r="G143" s="57">
        <v>13.34</v>
      </c>
      <c r="H143" s="57">
        <v>55.33</v>
      </c>
      <c r="I143" s="57">
        <v>39.200000000000003</v>
      </c>
      <c r="J143" s="36">
        <v>21.458995000000002</v>
      </c>
      <c r="K143" s="36">
        <v>13.940799</v>
      </c>
      <c r="L143" s="36">
        <v>55.327249000000002</v>
      </c>
      <c r="M143" s="36">
        <v>39.196838</v>
      </c>
      <c r="N143" s="21">
        <v>1</v>
      </c>
      <c r="O143" s="39" t="s">
        <v>1253</v>
      </c>
      <c r="P143" s="38">
        <v>43951</v>
      </c>
      <c r="Q143" s="57">
        <v>578.84</v>
      </c>
      <c r="R143" s="46">
        <f t="shared" si="22"/>
        <v>33.868254</v>
      </c>
      <c r="S143" s="46">
        <f t="shared" si="23"/>
        <v>25.256039000000001</v>
      </c>
      <c r="T143" s="46">
        <f t="shared" si="18"/>
        <v>59.124293000000002</v>
      </c>
      <c r="U143" s="46">
        <f t="shared" si="19"/>
        <v>3.6321282149999998</v>
      </c>
      <c r="V143" s="46">
        <f t="shared" si="20"/>
        <v>3.6321282149999998</v>
      </c>
      <c r="W143" s="46">
        <v>3.6321282149999998</v>
      </c>
      <c r="X143" s="47">
        <f t="shared" si="21"/>
        <v>0</v>
      </c>
      <c r="Y143" s="54"/>
      <c r="Z143" s="54"/>
      <c r="AA143" s="55"/>
    </row>
    <row r="144" spans="1:27" ht="17.100000000000001" customHeight="1">
      <c r="A144" s="21">
        <v>131</v>
      </c>
      <c r="B144" s="21" t="s">
        <v>154</v>
      </c>
      <c r="C144" s="22" t="s">
        <v>1254</v>
      </c>
      <c r="D144" s="21" t="s">
        <v>16</v>
      </c>
      <c r="E144" s="23" t="s">
        <v>109</v>
      </c>
      <c r="F144" s="57">
        <v>309.41000000000003</v>
      </c>
      <c r="G144" s="57">
        <v>6.37</v>
      </c>
      <c r="H144" s="57">
        <v>345.45</v>
      </c>
      <c r="I144" s="57">
        <v>8.4600000000000009</v>
      </c>
      <c r="J144" s="36">
        <v>309.40658000000002</v>
      </c>
      <c r="K144" s="36">
        <v>6.3675410000000001</v>
      </c>
      <c r="L144" s="36">
        <v>345.44969900000001</v>
      </c>
      <c r="M144" s="36">
        <v>8.4603260000000002</v>
      </c>
      <c r="N144" s="21">
        <v>1</v>
      </c>
      <c r="O144" s="39" t="s">
        <v>1255</v>
      </c>
      <c r="P144" s="38">
        <v>44196</v>
      </c>
      <c r="Q144" s="57">
        <v>550.48</v>
      </c>
      <c r="R144" s="46">
        <f t="shared" si="22"/>
        <v>36.04311899999999</v>
      </c>
      <c r="S144" s="46">
        <f t="shared" si="23"/>
        <v>2.0927850000000001</v>
      </c>
      <c r="T144" s="46">
        <f t="shared" si="18"/>
        <v>38.135903999999989</v>
      </c>
      <c r="U144" s="46">
        <f t="shared" si="19"/>
        <v>2.3782620374999994</v>
      </c>
      <c r="V144" s="46">
        <f t="shared" si="20"/>
        <v>2.3782620374999994</v>
      </c>
      <c r="W144" s="46">
        <v>2.3782620374999999</v>
      </c>
      <c r="X144" s="47">
        <f t="shared" si="21"/>
        <v>0</v>
      </c>
      <c r="Y144" s="54"/>
      <c r="Z144" s="54"/>
      <c r="AA144" s="55"/>
    </row>
    <row r="145" spans="1:27" ht="17.100000000000001" customHeight="1">
      <c r="A145" s="21">
        <v>132</v>
      </c>
      <c r="B145" s="21" t="s">
        <v>155</v>
      </c>
      <c r="C145" s="22" t="s">
        <v>1256</v>
      </c>
      <c r="D145" s="21" t="s">
        <v>16</v>
      </c>
      <c r="E145" s="23" t="s">
        <v>109</v>
      </c>
      <c r="F145" s="57">
        <v>2.27</v>
      </c>
      <c r="G145" s="57">
        <v>0.05</v>
      </c>
      <c r="H145" s="57">
        <v>169.53</v>
      </c>
      <c r="I145" s="57">
        <v>0.05</v>
      </c>
      <c r="J145" s="36">
        <v>2.2669760000000001</v>
      </c>
      <c r="K145" s="36">
        <v>5.4911000000000001E-2</v>
      </c>
      <c r="L145" s="36">
        <v>169.533162</v>
      </c>
      <c r="M145" s="36">
        <v>4.7105000000000001E-2</v>
      </c>
      <c r="N145" s="21">
        <v>1</v>
      </c>
      <c r="O145" s="39" t="s">
        <v>1257</v>
      </c>
      <c r="P145" s="38">
        <v>44074</v>
      </c>
      <c r="Q145" s="57">
        <v>941.15</v>
      </c>
      <c r="R145" s="46">
        <f t="shared" si="22"/>
        <v>167.266186</v>
      </c>
      <c r="S145" s="46">
        <f t="shared" si="23"/>
        <v>-7.8060000000000004E-3</v>
      </c>
      <c r="T145" s="46">
        <f t="shared" si="18"/>
        <v>167.25838000000002</v>
      </c>
      <c r="U145" s="46">
        <f t="shared" si="19"/>
        <v>10.453668265000001</v>
      </c>
      <c r="V145" s="46">
        <f t="shared" si="20"/>
        <v>10.453668265000001</v>
      </c>
      <c r="W145" s="46">
        <v>10.453668264999999</v>
      </c>
      <c r="X145" s="47">
        <f t="shared" si="21"/>
        <v>0</v>
      </c>
      <c r="Y145" s="54"/>
      <c r="Z145" s="54"/>
      <c r="AA145" s="55"/>
    </row>
    <row r="146" spans="1:27" ht="17.100000000000001" customHeight="1">
      <c r="A146" s="21">
        <v>133</v>
      </c>
      <c r="B146" s="21" t="s">
        <v>156</v>
      </c>
      <c r="C146" s="21" t="s">
        <v>1258</v>
      </c>
      <c r="D146" s="21" t="s">
        <v>16</v>
      </c>
      <c r="E146" s="23" t="s">
        <v>109</v>
      </c>
      <c r="F146" s="57">
        <v>493.5</v>
      </c>
      <c r="G146" s="57">
        <v>263.47000000000003</v>
      </c>
      <c r="H146" s="57">
        <v>1085.47</v>
      </c>
      <c r="I146" s="57">
        <v>1336.98</v>
      </c>
      <c r="J146" s="36">
        <v>493.50453199999998</v>
      </c>
      <c r="K146" s="36">
        <v>263.46816799999999</v>
      </c>
      <c r="L146" s="36">
        <v>1085.466629</v>
      </c>
      <c r="M146" s="36">
        <v>1336.9778490000001</v>
      </c>
      <c r="N146" s="21">
        <v>1</v>
      </c>
      <c r="O146" s="39" t="s">
        <v>1259</v>
      </c>
      <c r="P146" s="38">
        <v>44196</v>
      </c>
      <c r="Q146" s="57">
        <v>691.54</v>
      </c>
      <c r="R146" s="46">
        <f t="shared" si="22"/>
        <v>591.96209700000009</v>
      </c>
      <c r="S146" s="46">
        <f t="shared" si="23"/>
        <v>1073.509681</v>
      </c>
      <c r="T146" s="46">
        <f t="shared" si="18"/>
        <v>1665.4717780000001</v>
      </c>
      <c r="U146" s="46">
        <f t="shared" si="19"/>
        <v>101.4082119225</v>
      </c>
      <c r="V146" s="46">
        <f t="shared" si="20"/>
        <v>101.4082119225</v>
      </c>
      <c r="W146" s="46">
        <v>101.4082119225</v>
      </c>
      <c r="X146" s="47">
        <f t="shared" si="21"/>
        <v>0</v>
      </c>
      <c r="Y146" s="54"/>
      <c r="Z146" s="54"/>
      <c r="AA146" s="55"/>
    </row>
    <row r="147" spans="1:27" ht="17.100000000000001" customHeight="1">
      <c r="A147" s="21">
        <v>134</v>
      </c>
      <c r="B147" s="21" t="s">
        <v>157</v>
      </c>
      <c r="C147" s="22" t="s">
        <v>1260</v>
      </c>
      <c r="D147" s="21" t="s">
        <v>16</v>
      </c>
      <c r="E147" s="23" t="s">
        <v>109</v>
      </c>
      <c r="F147" s="57">
        <v>29.53</v>
      </c>
      <c r="G147" s="57">
        <v>0</v>
      </c>
      <c r="H147" s="57">
        <v>157.16999999999999</v>
      </c>
      <c r="I147" s="57">
        <v>1.27</v>
      </c>
      <c r="J147" s="36">
        <v>29.52983</v>
      </c>
      <c r="K147" s="36">
        <v>0</v>
      </c>
      <c r="L147" s="36">
        <v>157.16697199999999</v>
      </c>
      <c r="M147" s="36">
        <v>1.269571</v>
      </c>
      <c r="N147" s="21">
        <v>1</v>
      </c>
      <c r="O147" s="39" t="s">
        <v>1261</v>
      </c>
      <c r="P147" s="38">
        <v>44012</v>
      </c>
      <c r="Q147" s="57">
        <v>679.5</v>
      </c>
      <c r="R147" s="46">
        <f t="shared" si="22"/>
        <v>127.63714199999998</v>
      </c>
      <c r="S147" s="46">
        <f t="shared" si="23"/>
        <v>1.269571</v>
      </c>
      <c r="T147" s="46">
        <f t="shared" si="18"/>
        <v>128.906713</v>
      </c>
      <c r="U147" s="46">
        <f t="shared" si="19"/>
        <v>8.0534956349999991</v>
      </c>
      <c r="V147" s="46">
        <f t="shared" si="20"/>
        <v>8.0534956349999991</v>
      </c>
      <c r="W147" s="46">
        <v>8.0534956350000009</v>
      </c>
      <c r="X147" s="47">
        <f t="shared" si="21"/>
        <v>0</v>
      </c>
      <c r="Y147" s="54"/>
      <c r="Z147" s="54"/>
      <c r="AA147" s="55"/>
    </row>
    <row r="148" spans="1:27" ht="17.100000000000001" customHeight="1">
      <c r="A148" s="21">
        <v>135</v>
      </c>
      <c r="B148" s="21" t="s">
        <v>158</v>
      </c>
      <c r="C148" s="22" t="s">
        <v>1262</v>
      </c>
      <c r="D148" s="21" t="s">
        <v>16</v>
      </c>
      <c r="E148" s="23" t="s">
        <v>109</v>
      </c>
      <c r="F148" s="57">
        <v>0</v>
      </c>
      <c r="G148" s="57">
        <v>0</v>
      </c>
      <c r="H148" s="57">
        <v>172.16</v>
      </c>
      <c r="I148" s="57">
        <v>0.03</v>
      </c>
      <c r="J148" s="36">
        <v>0</v>
      </c>
      <c r="K148" s="36">
        <v>0</v>
      </c>
      <c r="L148" s="36">
        <v>172.161753</v>
      </c>
      <c r="M148" s="36">
        <v>2.5080000000000002E-2</v>
      </c>
      <c r="N148" s="21">
        <v>1</v>
      </c>
      <c r="O148" s="39" t="s">
        <v>1263</v>
      </c>
      <c r="P148" s="38">
        <v>43889</v>
      </c>
      <c r="Q148" s="57">
        <v>515.98</v>
      </c>
      <c r="R148" s="46">
        <f t="shared" si="22"/>
        <v>172.161753</v>
      </c>
      <c r="S148" s="46">
        <f t="shared" si="23"/>
        <v>2.5080000000000002E-2</v>
      </c>
      <c r="T148" s="46">
        <f t="shared" si="18"/>
        <v>172.18683300000001</v>
      </c>
      <c r="U148" s="46">
        <f t="shared" si="19"/>
        <v>10.7616143625</v>
      </c>
      <c r="V148" s="46">
        <f t="shared" si="20"/>
        <v>10.7616143625</v>
      </c>
      <c r="W148" s="46">
        <v>10.7616143625</v>
      </c>
      <c r="X148" s="47">
        <f t="shared" si="21"/>
        <v>0</v>
      </c>
      <c r="Y148" s="54"/>
      <c r="Z148" s="54"/>
      <c r="AA148" s="55"/>
    </row>
    <row r="149" spans="1:27" ht="17.100000000000001" customHeight="1">
      <c r="A149" s="21">
        <v>136</v>
      </c>
      <c r="B149" s="21" t="s">
        <v>159</v>
      </c>
      <c r="C149" s="22" t="s">
        <v>1264</v>
      </c>
      <c r="D149" s="21" t="s">
        <v>16</v>
      </c>
      <c r="E149" s="23" t="s">
        <v>160</v>
      </c>
      <c r="F149" s="52">
        <v>905.91189399999996</v>
      </c>
      <c r="G149" s="52">
        <v>1658.2233470000001</v>
      </c>
      <c r="H149" s="52">
        <v>4457.3203439999997</v>
      </c>
      <c r="I149" s="52">
        <v>3048.7052789999998</v>
      </c>
      <c r="J149" s="36">
        <v>905.82818799999995</v>
      </c>
      <c r="K149" s="36">
        <v>1658.2233470000001</v>
      </c>
      <c r="L149" s="36">
        <v>4438.9102119999998</v>
      </c>
      <c r="M149" s="36">
        <v>3048.7052789999998</v>
      </c>
      <c r="N149" s="21">
        <v>1</v>
      </c>
      <c r="O149" s="39" t="s">
        <v>1265</v>
      </c>
      <c r="P149" s="77" t="s">
        <v>1266</v>
      </c>
      <c r="Q149" s="52">
        <v>2471.25</v>
      </c>
      <c r="R149" s="46">
        <f t="shared" si="22"/>
        <v>3533.0820239999998</v>
      </c>
      <c r="S149" s="46">
        <f t="shared" si="23"/>
        <v>1390.4819319999997</v>
      </c>
      <c r="T149" s="46">
        <f t="shared" si="18"/>
        <v>4923.563956</v>
      </c>
      <c r="U149" s="46">
        <f t="shared" si="19"/>
        <v>304.24654241999997</v>
      </c>
      <c r="V149" s="46">
        <f t="shared" si="20"/>
        <v>304.24654241999997</v>
      </c>
      <c r="W149" s="46">
        <v>304.24654242000003</v>
      </c>
      <c r="X149" s="47">
        <f t="shared" si="21"/>
        <v>0</v>
      </c>
      <c r="Y149" s="54">
        <v>121.57009806249999</v>
      </c>
      <c r="Z149" s="54"/>
      <c r="AA149" s="55"/>
    </row>
    <row r="150" spans="1:27" ht="17.100000000000001" customHeight="1">
      <c r="A150" s="21">
        <v>137</v>
      </c>
      <c r="B150" s="21" t="s">
        <v>161</v>
      </c>
      <c r="C150" s="22" t="s">
        <v>1267</v>
      </c>
      <c r="D150" s="21" t="s">
        <v>16</v>
      </c>
      <c r="E150" s="23" t="s">
        <v>160</v>
      </c>
      <c r="F150" s="52">
        <v>2194.6162549999999</v>
      </c>
      <c r="G150" s="52">
        <v>-491.276723</v>
      </c>
      <c r="H150" s="52">
        <v>6360.9278759999997</v>
      </c>
      <c r="I150" s="52">
        <v>-3.3192750000000002</v>
      </c>
      <c r="J150" s="36">
        <v>2194.6162549999999</v>
      </c>
      <c r="K150" s="36">
        <v>-491.276723</v>
      </c>
      <c r="L150" s="36">
        <v>6360.9278759999997</v>
      </c>
      <c r="M150" s="36">
        <v>-3.3192750000000002</v>
      </c>
      <c r="N150" s="21">
        <v>1</v>
      </c>
      <c r="O150" s="39" t="s">
        <v>1268</v>
      </c>
      <c r="P150" s="77" t="s">
        <v>988</v>
      </c>
      <c r="Q150" s="52">
        <v>19837.919999999998</v>
      </c>
      <c r="R150" s="46">
        <f t="shared" si="22"/>
        <v>4166.3116209999998</v>
      </c>
      <c r="S150" s="46">
        <f t="shared" si="23"/>
        <v>487.957448</v>
      </c>
      <c r="T150" s="46">
        <f t="shared" si="18"/>
        <v>4654.2690689999999</v>
      </c>
      <c r="U150" s="46">
        <f t="shared" si="19"/>
        <v>289.6719231925</v>
      </c>
      <c r="V150" s="46">
        <f t="shared" si="20"/>
        <v>289.6719231925</v>
      </c>
      <c r="W150" s="46">
        <v>289.6719231925</v>
      </c>
      <c r="X150" s="47">
        <f t="shared" si="21"/>
        <v>0</v>
      </c>
      <c r="Y150" s="54"/>
      <c r="Z150" s="54">
        <v>56.8415272425</v>
      </c>
      <c r="AA150" s="55"/>
    </row>
    <row r="151" spans="1:27" ht="17.100000000000001" customHeight="1">
      <c r="A151" s="21">
        <v>138</v>
      </c>
      <c r="B151" s="21" t="s">
        <v>162</v>
      </c>
      <c r="C151" s="22" t="s">
        <v>1269</v>
      </c>
      <c r="D151" s="21" t="s">
        <v>16</v>
      </c>
      <c r="E151" s="23" t="s">
        <v>160</v>
      </c>
      <c r="F151" s="52">
        <v>8081.6648169999999</v>
      </c>
      <c r="G151" s="52">
        <v>6291.7561169999999</v>
      </c>
      <c r="H151" s="52">
        <v>11363.541152</v>
      </c>
      <c r="I151" s="52">
        <v>7086.4061119999997</v>
      </c>
      <c r="J151" s="36">
        <v>8081.6648169999999</v>
      </c>
      <c r="K151" s="36">
        <v>6291.7561169999999</v>
      </c>
      <c r="L151" s="36">
        <v>11363.541152</v>
      </c>
      <c r="M151" s="36">
        <v>7086.4061119999997</v>
      </c>
      <c r="N151" s="21">
        <v>1</v>
      </c>
      <c r="O151" s="39" t="s">
        <v>1270</v>
      </c>
      <c r="P151" s="77" t="s">
        <v>988</v>
      </c>
      <c r="Q151" s="52">
        <v>35571.86</v>
      </c>
      <c r="R151" s="46">
        <f t="shared" si="22"/>
        <v>3281.8763349999999</v>
      </c>
      <c r="S151" s="46">
        <f t="shared" si="23"/>
        <v>794.64999499999976</v>
      </c>
      <c r="T151" s="46">
        <f t="shared" si="18"/>
        <v>4076.5263299999997</v>
      </c>
      <c r="U151" s="46">
        <f t="shared" si="19"/>
        <v>252.79627063749999</v>
      </c>
      <c r="V151" s="46">
        <f t="shared" si="20"/>
        <v>252.79627063749999</v>
      </c>
      <c r="W151" s="46">
        <v>252.79627063749999</v>
      </c>
      <c r="X151" s="47">
        <f t="shared" si="21"/>
        <v>0</v>
      </c>
      <c r="Y151" s="54"/>
      <c r="Z151" s="54">
        <v>311.63316659999998</v>
      </c>
      <c r="AA151" s="55"/>
    </row>
    <row r="152" spans="1:27" ht="23.1" customHeight="1">
      <c r="A152" s="21">
        <v>139</v>
      </c>
      <c r="B152" s="21" t="s">
        <v>163</v>
      </c>
      <c r="C152" s="22" t="s">
        <v>1271</v>
      </c>
      <c r="D152" s="21" t="s">
        <v>16</v>
      </c>
      <c r="E152" s="23" t="s">
        <v>160</v>
      </c>
      <c r="F152" s="52">
        <v>27911.7</v>
      </c>
      <c r="G152" s="52">
        <v>3842.9421849999999</v>
      </c>
      <c r="H152" s="52">
        <v>26862.394759999999</v>
      </c>
      <c r="I152" s="52">
        <v>8549.7401669999999</v>
      </c>
      <c r="J152" s="36">
        <v>27804.437491000001</v>
      </c>
      <c r="K152" s="36">
        <v>3760.3181039999999</v>
      </c>
      <c r="L152" s="36">
        <v>26852.288861000001</v>
      </c>
      <c r="M152" s="36">
        <v>8549.7401669999999</v>
      </c>
      <c r="N152" s="21">
        <v>1</v>
      </c>
      <c r="O152" s="39" t="s">
        <v>1272</v>
      </c>
      <c r="P152" s="77" t="s">
        <v>1273</v>
      </c>
      <c r="Q152" s="52">
        <v>2596</v>
      </c>
      <c r="R152" s="46">
        <f t="shared" si="22"/>
        <v>-952.14862999999968</v>
      </c>
      <c r="S152" s="46">
        <f t="shared" si="23"/>
        <v>4789.422063</v>
      </c>
      <c r="T152" s="46">
        <f t="shared" si="18"/>
        <v>3837.2734330000003</v>
      </c>
      <c r="U152" s="46">
        <f t="shared" si="19"/>
        <v>227.856034405</v>
      </c>
      <c r="V152" s="46">
        <f t="shared" si="20"/>
        <v>227.856034405</v>
      </c>
      <c r="W152" s="46">
        <v>225.72</v>
      </c>
      <c r="X152" s="47">
        <f t="shared" si="21"/>
        <v>1</v>
      </c>
      <c r="Y152" s="54">
        <v>621.32235701249999</v>
      </c>
      <c r="Z152" s="54">
        <v>152.96434740000001</v>
      </c>
      <c r="AA152" s="55" t="s">
        <v>1043</v>
      </c>
    </row>
    <row r="153" spans="1:27" ht="17.100000000000001" customHeight="1">
      <c r="A153" s="21">
        <v>140</v>
      </c>
      <c r="B153" s="21" t="s">
        <v>164</v>
      </c>
      <c r="C153" s="22" t="s">
        <v>1274</v>
      </c>
      <c r="D153" s="21" t="s">
        <v>16</v>
      </c>
      <c r="E153" s="23" t="s">
        <v>160</v>
      </c>
      <c r="F153" s="52">
        <v>5816.7682420000001</v>
      </c>
      <c r="G153" s="52">
        <v>1686.443945</v>
      </c>
      <c r="H153" s="52">
        <v>7489.7833790000004</v>
      </c>
      <c r="I153" s="52">
        <v>3535.9619320000002</v>
      </c>
      <c r="J153" s="36">
        <v>3704.7851329999999</v>
      </c>
      <c r="K153" s="36">
        <v>921.63058699999999</v>
      </c>
      <c r="L153" s="36">
        <v>3942.3336650000001</v>
      </c>
      <c r="M153" s="36">
        <v>1902.52784</v>
      </c>
      <c r="N153" s="21">
        <v>1</v>
      </c>
      <c r="O153" s="39" t="s">
        <v>1275</v>
      </c>
      <c r="P153" s="77" t="s">
        <v>1156</v>
      </c>
      <c r="Q153" s="52">
        <v>758.58</v>
      </c>
      <c r="R153" s="46">
        <f t="shared" si="22"/>
        <v>237.54853200000025</v>
      </c>
      <c r="S153" s="46">
        <f t="shared" si="23"/>
        <v>980.89725299999998</v>
      </c>
      <c r="T153" s="46">
        <f t="shared" si="18"/>
        <v>1218.4457850000003</v>
      </c>
      <c r="U153" s="46">
        <f t="shared" si="19"/>
        <v>73.70061843000002</v>
      </c>
      <c r="V153" s="46">
        <f t="shared" si="20"/>
        <v>73.70061843000002</v>
      </c>
      <c r="W153" s="46">
        <v>73.700618430000006</v>
      </c>
      <c r="X153" s="47">
        <f t="shared" si="21"/>
        <v>0</v>
      </c>
      <c r="Y153" s="54"/>
      <c r="Z153" s="54"/>
      <c r="AA153" s="55"/>
    </row>
    <row r="154" spans="1:27" ht="17.100000000000001" customHeight="1">
      <c r="A154" s="21">
        <v>141</v>
      </c>
      <c r="B154" s="21" t="s">
        <v>165</v>
      </c>
      <c r="C154" s="22" t="s">
        <v>1276</v>
      </c>
      <c r="D154" s="21" t="s">
        <v>16</v>
      </c>
      <c r="E154" s="23" t="s">
        <v>160</v>
      </c>
      <c r="F154" s="52">
        <v>1111.900065</v>
      </c>
      <c r="G154" s="52">
        <v>352.16882199999998</v>
      </c>
      <c r="H154" s="52">
        <v>1755.7575469999999</v>
      </c>
      <c r="I154" s="52">
        <v>1824.4886200000001</v>
      </c>
      <c r="J154" s="36">
        <v>1107.206025</v>
      </c>
      <c r="K154" s="36">
        <v>343.87601799999999</v>
      </c>
      <c r="L154" s="36">
        <v>1726.939586</v>
      </c>
      <c r="M154" s="36">
        <v>1776.88609</v>
      </c>
      <c r="N154" s="21">
        <v>1</v>
      </c>
      <c r="O154" s="39" t="s">
        <v>1277</v>
      </c>
      <c r="P154" s="77" t="s">
        <v>1278</v>
      </c>
      <c r="Q154" s="52">
        <v>1700.4</v>
      </c>
      <c r="R154" s="46">
        <f t="shared" si="22"/>
        <v>619.73356100000001</v>
      </c>
      <c r="S154" s="46">
        <f t="shared" si="23"/>
        <v>1433.010072</v>
      </c>
      <c r="T154" s="46">
        <f t="shared" si="18"/>
        <v>2052.743633</v>
      </c>
      <c r="U154" s="46">
        <f t="shared" si="19"/>
        <v>124.7139518825</v>
      </c>
      <c r="V154" s="46">
        <f t="shared" si="20"/>
        <v>124.7139518825</v>
      </c>
      <c r="W154" s="46">
        <v>124.7139518825</v>
      </c>
      <c r="X154" s="47">
        <f t="shared" si="21"/>
        <v>0</v>
      </c>
      <c r="Y154" s="54">
        <v>96.071348889999996</v>
      </c>
      <c r="Z154" s="54"/>
      <c r="AA154" s="55"/>
    </row>
    <row r="155" spans="1:27" ht="17.100000000000001" customHeight="1">
      <c r="A155" s="21">
        <v>142</v>
      </c>
      <c r="B155" s="21" t="s">
        <v>166</v>
      </c>
      <c r="C155" s="223" t="s">
        <v>1279</v>
      </c>
      <c r="D155" s="21" t="s">
        <v>16</v>
      </c>
      <c r="E155" s="23" t="s">
        <v>160</v>
      </c>
      <c r="F155" s="52">
        <v>472.03795500000001</v>
      </c>
      <c r="G155" s="52">
        <v>249.534244</v>
      </c>
      <c r="H155" s="52">
        <v>1877.0256910000001</v>
      </c>
      <c r="I155" s="52">
        <v>445.53904799999998</v>
      </c>
      <c r="J155" s="36">
        <v>472.03795500000001</v>
      </c>
      <c r="K155" s="36">
        <v>249.534244</v>
      </c>
      <c r="L155" s="36">
        <v>1877.0256910000001</v>
      </c>
      <c r="M155" s="36">
        <v>445.53904799999998</v>
      </c>
      <c r="N155" s="21">
        <v>1</v>
      </c>
      <c r="O155" s="78" t="s">
        <v>1280</v>
      </c>
      <c r="P155" s="77" t="s">
        <v>1281</v>
      </c>
      <c r="Q155" s="52">
        <v>759.9</v>
      </c>
      <c r="R155" s="46">
        <f t="shared" si="22"/>
        <v>1404.987736</v>
      </c>
      <c r="S155" s="46">
        <f t="shared" si="23"/>
        <v>196.00480399999998</v>
      </c>
      <c r="T155" s="46">
        <f t="shared" si="18"/>
        <v>1600.99254</v>
      </c>
      <c r="U155" s="46">
        <f t="shared" si="19"/>
        <v>99.572021739999997</v>
      </c>
      <c r="V155" s="46">
        <f t="shared" si="20"/>
        <v>99.572021739999997</v>
      </c>
      <c r="W155" s="46">
        <v>99.572021739999997</v>
      </c>
      <c r="X155" s="47">
        <f t="shared" si="21"/>
        <v>0</v>
      </c>
      <c r="Y155" s="54"/>
      <c r="Z155" s="54"/>
      <c r="AA155" s="55"/>
    </row>
    <row r="156" spans="1:27" ht="17.100000000000001" customHeight="1">
      <c r="A156" s="21">
        <v>143</v>
      </c>
      <c r="B156" s="21" t="s">
        <v>167</v>
      </c>
      <c r="C156" s="22" t="s">
        <v>1282</v>
      </c>
      <c r="D156" s="21" t="s">
        <v>16</v>
      </c>
      <c r="E156" s="23" t="s">
        <v>160</v>
      </c>
      <c r="F156" s="52">
        <v>1056.747384</v>
      </c>
      <c r="G156" s="52">
        <v>1512.7447629999999</v>
      </c>
      <c r="H156" s="52">
        <v>2643.998055</v>
      </c>
      <c r="I156" s="52">
        <v>1493.6470340000001</v>
      </c>
      <c r="J156" s="36">
        <v>1056.747384</v>
      </c>
      <c r="K156" s="36">
        <v>1512.7447629999999</v>
      </c>
      <c r="L156" s="36">
        <v>2641.2541959999999</v>
      </c>
      <c r="M156" s="36">
        <v>1493.6470340000001</v>
      </c>
      <c r="N156" s="21">
        <v>1</v>
      </c>
      <c r="O156" s="39" t="s">
        <v>1283</v>
      </c>
      <c r="P156" s="77" t="s">
        <v>1284</v>
      </c>
      <c r="Q156" s="52">
        <v>5070</v>
      </c>
      <c r="R156" s="46">
        <f t="shared" si="22"/>
        <v>1584.5068119999999</v>
      </c>
      <c r="S156" s="46">
        <f t="shared" si="23"/>
        <v>-19.097728999999845</v>
      </c>
      <c r="T156" s="46">
        <f t="shared" si="18"/>
        <v>1565.409083</v>
      </c>
      <c r="U156" s="46">
        <f t="shared" si="19"/>
        <v>97.885812009999995</v>
      </c>
      <c r="V156" s="46">
        <f t="shared" si="20"/>
        <v>97.885812009999995</v>
      </c>
      <c r="W156" s="46">
        <v>97.885812009999995</v>
      </c>
      <c r="X156" s="47">
        <f t="shared" si="21"/>
        <v>0</v>
      </c>
      <c r="Y156" s="54"/>
      <c r="Z156" s="54">
        <v>84.100976614999993</v>
      </c>
      <c r="AA156" s="55"/>
    </row>
    <row r="157" spans="1:27" ht="17.100000000000001" customHeight="1">
      <c r="A157" s="21">
        <v>144</v>
      </c>
      <c r="B157" s="21" t="s">
        <v>168</v>
      </c>
      <c r="C157" s="222" t="s">
        <v>1285</v>
      </c>
      <c r="D157" s="21" t="s">
        <v>16</v>
      </c>
      <c r="E157" s="23" t="s">
        <v>160</v>
      </c>
      <c r="F157" s="52">
        <v>2590.588628</v>
      </c>
      <c r="G157" s="52">
        <v>1052.6973330000001</v>
      </c>
      <c r="H157" s="52">
        <v>3329.1626550000001</v>
      </c>
      <c r="I157" s="52">
        <v>1742.4415770000001</v>
      </c>
      <c r="J157" s="36">
        <v>2590.588628</v>
      </c>
      <c r="K157" s="36">
        <v>1052.6973330000001</v>
      </c>
      <c r="L157" s="36">
        <v>3329.1626550000001</v>
      </c>
      <c r="M157" s="36">
        <v>1742.4415770000001</v>
      </c>
      <c r="N157" s="21">
        <v>1</v>
      </c>
      <c r="O157" s="39" t="s">
        <v>1286</v>
      </c>
      <c r="P157" s="77" t="s">
        <v>1273</v>
      </c>
      <c r="Q157" s="52">
        <v>1010.1</v>
      </c>
      <c r="R157" s="46">
        <f t="shared" si="22"/>
        <v>738.57402700000011</v>
      </c>
      <c r="S157" s="46">
        <f t="shared" si="23"/>
        <v>689.74424399999998</v>
      </c>
      <c r="T157" s="46">
        <f t="shared" si="18"/>
        <v>1428.3182710000001</v>
      </c>
      <c r="U157" s="46">
        <f t="shared" si="19"/>
        <v>87.545531327500015</v>
      </c>
      <c r="V157" s="46">
        <f t="shared" si="20"/>
        <v>87.545531327500015</v>
      </c>
      <c r="W157" s="46">
        <v>87.545531327500001</v>
      </c>
      <c r="X157" s="47">
        <f t="shared" si="21"/>
        <v>0</v>
      </c>
      <c r="Y157" s="54">
        <v>38.362854802500003</v>
      </c>
      <c r="Z157" s="54">
        <v>19.545392270000001</v>
      </c>
      <c r="AA157" s="55"/>
    </row>
    <row r="158" spans="1:27" ht="17.100000000000001" customHeight="1">
      <c r="A158" s="21">
        <v>145</v>
      </c>
      <c r="B158" s="21" t="s">
        <v>169</v>
      </c>
      <c r="C158" s="22" t="s">
        <v>1287</v>
      </c>
      <c r="D158" s="21" t="s">
        <v>16</v>
      </c>
      <c r="E158" s="23" t="s">
        <v>160</v>
      </c>
      <c r="F158" s="52">
        <v>175.222779</v>
      </c>
      <c r="G158" s="52">
        <v>19.506124</v>
      </c>
      <c r="H158" s="52">
        <v>852.84794299999999</v>
      </c>
      <c r="I158" s="52">
        <v>518.40644699999996</v>
      </c>
      <c r="J158" s="36">
        <v>175.222779</v>
      </c>
      <c r="K158" s="36">
        <v>19.506124</v>
      </c>
      <c r="L158" s="36">
        <v>852.84794299999999</v>
      </c>
      <c r="M158" s="36">
        <v>518.40644699999996</v>
      </c>
      <c r="N158" s="21">
        <v>1</v>
      </c>
      <c r="O158" s="39" t="s">
        <v>1288</v>
      </c>
      <c r="P158" s="77" t="s">
        <v>1156</v>
      </c>
      <c r="Q158" s="52">
        <v>898.47</v>
      </c>
      <c r="R158" s="46">
        <f t="shared" si="22"/>
        <v>677.62516400000004</v>
      </c>
      <c r="S158" s="46">
        <f t="shared" si="23"/>
        <v>498.90032299999996</v>
      </c>
      <c r="T158" s="46">
        <f t="shared" si="18"/>
        <v>1176.5254869999999</v>
      </c>
      <c r="U158" s="46">
        <f t="shared" si="19"/>
        <v>72.285592129999998</v>
      </c>
      <c r="V158" s="46">
        <f t="shared" si="20"/>
        <v>72.285592129999998</v>
      </c>
      <c r="W158" s="46">
        <v>72.285592129999998</v>
      </c>
      <c r="X158" s="47">
        <f t="shared" si="21"/>
        <v>0</v>
      </c>
      <c r="Y158" s="54"/>
      <c r="Z158" s="54"/>
      <c r="AA158" s="55"/>
    </row>
    <row r="159" spans="1:27" ht="17.100000000000001" customHeight="1">
      <c r="A159" s="21">
        <v>146</v>
      </c>
      <c r="B159" s="21" t="s">
        <v>170</v>
      </c>
      <c r="C159" s="22" t="s">
        <v>1289</v>
      </c>
      <c r="D159" s="21" t="s">
        <v>16</v>
      </c>
      <c r="E159" s="23" t="s">
        <v>160</v>
      </c>
      <c r="F159" s="52">
        <v>881.86705600000005</v>
      </c>
      <c r="G159" s="52">
        <v>413.075806</v>
      </c>
      <c r="H159" s="52">
        <v>1276.212082</v>
      </c>
      <c r="I159" s="52">
        <v>969.23385299999995</v>
      </c>
      <c r="J159" s="36">
        <v>882.81943699999999</v>
      </c>
      <c r="K159" s="36">
        <v>413.075806</v>
      </c>
      <c r="L159" s="36">
        <v>1276.212082</v>
      </c>
      <c r="M159" s="36">
        <v>969.23385299999995</v>
      </c>
      <c r="N159" s="21">
        <v>1</v>
      </c>
      <c r="O159" s="39" t="s">
        <v>1290</v>
      </c>
      <c r="P159" s="77" t="s">
        <v>1156</v>
      </c>
      <c r="Q159" s="52">
        <v>753.12</v>
      </c>
      <c r="R159" s="46">
        <f t="shared" si="22"/>
        <v>393.39264500000002</v>
      </c>
      <c r="S159" s="46">
        <f t="shared" si="23"/>
        <v>556.1580469999999</v>
      </c>
      <c r="T159" s="46">
        <f t="shared" si="18"/>
        <v>949.55069199999991</v>
      </c>
      <c r="U159" s="46">
        <f t="shared" si="19"/>
        <v>57.956523132499996</v>
      </c>
      <c r="V159" s="46">
        <f t="shared" si="20"/>
        <v>57.956523132499996</v>
      </c>
      <c r="W159" s="46">
        <v>57.956523132500003</v>
      </c>
      <c r="X159" s="47">
        <f t="shared" si="21"/>
        <v>0</v>
      </c>
      <c r="Y159" s="54"/>
      <c r="Z159" s="54"/>
      <c r="AA159" s="55"/>
    </row>
    <row r="160" spans="1:27" ht="17.100000000000001" customHeight="1">
      <c r="A160" s="21">
        <v>147</v>
      </c>
      <c r="B160" s="21" t="s">
        <v>171</v>
      </c>
      <c r="C160" s="22" t="s">
        <v>1291</v>
      </c>
      <c r="D160" s="21" t="s">
        <v>16</v>
      </c>
      <c r="E160" s="23" t="s">
        <v>160</v>
      </c>
      <c r="F160" s="52">
        <v>15.270035</v>
      </c>
      <c r="G160" s="52">
        <v>0</v>
      </c>
      <c r="H160" s="52">
        <v>924.01645799999994</v>
      </c>
      <c r="I160" s="52">
        <v>0</v>
      </c>
      <c r="J160" s="36">
        <v>15.270035</v>
      </c>
      <c r="K160" s="36">
        <v>0</v>
      </c>
      <c r="L160" s="36">
        <v>924.01645799999994</v>
      </c>
      <c r="M160" s="36">
        <v>0</v>
      </c>
      <c r="N160" s="21">
        <v>1</v>
      </c>
      <c r="O160" s="39" t="s">
        <v>1292</v>
      </c>
      <c r="P160" s="77" t="s">
        <v>1156</v>
      </c>
      <c r="Q160" s="52">
        <v>526.78</v>
      </c>
      <c r="R160" s="46">
        <f t="shared" si="22"/>
        <v>908.74642299999994</v>
      </c>
      <c r="S160" s="46">
        <f t="shared" si="23"/>
        <v>0</v>
      </c>
      <c r="T160" s="46">
        <f t="shared" si="18"/>
        <v>908.74642299999994</v>
      </c>
      <c r="U160" s="46">
        <f t="shared" si="19"/>
        <v>56.796651437499996</v>
      </c>
      <c r="V160" s="46">
        <f t="shared" si="20"/>
        <v>56.796651437499996</v>
      </c>
      <c r="W160" s="46">
        <v>56.796651437500003</v>
      </c>
      <c r="X160" s="47">
        <f t="shared" si="21"/>
        <v>0</v>
      </c>
      <c r="Y160" s="54"/>
      <c r="Z160" s="54"/>
      <c r="AA160" s="55"/>
    </row>
    <row r="161" spans="1:27" ht="17.100000000000001" customHeight="1">
      <c r="A161" s="21">
        <v>148</v>
      </c>
      <c r="B161" s="21" t="s">
        <v>172</v>
      </c>
      <c r="C161" s="22" t="s">
        <v>1293</v>
      </c>
      <c r="D161" s="21" t="s">
        <v>16</v>
      </c>
      <c r="E161" s="23" t="s">
        <v>160</v>
      </c>
      <c r="F161" s="52">
        <v>374.66806300000002</v>
      </c>
      <c r="G161" s="52">
        <v>27.824819000000002</v>
      </c>
      <c r="H161" s="52">
        <v>890.277019</v>
      </c>
      <c r="I161" s="52">
        <v>136.635964</v>
      </c>
      <c r="J161" s="36">
        <v>374.66806300000002</v>
      </c>
      <c r="K161" s="36">
        <v>27.824819000000002</v>
      </c>
      <c r="L161" s="36">
        <v>890.277019</v>
      </c>
      <c r="M161" s="36">
        <v>136.635964</v>
      </c>
      <c r="N161" s="21">
        <v>1</v>
      </c>
      <c r="O161" s="39" t="s">
        <v>1294</v>
      </c>
      <c r="P161" s="77" t="s">
        <v>1295</v>
      </c>
      <c r="Q161" s="52">
        <v>594</v>
      </c>
      <c r="R161" s="46">
        <f t="shared" si="22"/>
        <v>515.60895600000003</v>
      </c>
      <c r="S161" s="46">
        <f t="shared" si="23"/>
        <v>108.811145</v>
      </c>
      <c r="T161" s="46">
        <f t="shared" si="18"/>
        <v>624.42010100000005</v>
      </c>
      <c r="U161" s="46">
        <f t="shared" si="19"/>
        <v>38.754228449999999</v>
      </c>
      <c r="V161" s="46">
        <f t="shared" si="20"/>
        <v>38.754228449999999</v>
      </c>
      <c r="W161" s="46">
        <v>38.754228449999999</v>
      </c>
      <c r="X161" s="47">
        <f t="shared" si="21"/>
        <v>0</v>
      </c>
      <c r="Y161" s="54"/>
      <c r="Z161" s="54"/>
      <c r="AA161" s="55"/>
    </row>
    <row r="162" spans="1:27" ht="17.100000000000001" customHeight="1">
      <c r="A162" s="21">
        <v>149</v>
      </c>
      <c r="B162" s="21" t="s">
        <v>173</v>
      </c>
      <c r="C162" s="22" t="s">
        <v>1296</v>
      </c>
      <c r="D162" s="21" t="s">
        <v>16</v>
      </c>
      <c r="E162" s="23" t="s">
        <v>160</v>
      </c>
      <c r="F162" s="52">
        <v>-1.619048</v>
      </c>
      <c r="G162" s="52">
        <v>0</v>
      </c>
      <c r="H162" s="52">
        <v>509.28258299999999</v>
      </c>
      <c r="I162" s="52">
        <v>71.019165999999998</v>
      </c>
      <c r="J162" s="36">
        <v>-1.619048</v>
      </c>
      <c r="K162" s="36">
        <v>0</v>
      </c>
      <c r="L162" s="36">
        <v>508.83989700000001</v>
      </c>
      <c r="M162" s="36">
        <v>71.019165999999998</v>
      </c>
      <c r="N162" s="21">
        <v>1</v>
      </c>
      <c r="O162" s="39" t="s">
        <v>1297</v>
      </c>
      <c r="P162" s="77" t="s">
        <v>1156</v>
      </c>
      <c r="Q162" s="52">
        <v>1127.8800000000001</v>
      </c>
      <c r="R162" s="46">
        <f t="shared" si="22"/>
        <v>510.45894500000003</v>
      </c>
      <c r="S162" s="46">
        <f t="shared" si="23"/>
        <v>71.019165999999998</v>
      </c>
      <c r="T162" s="46">
        <f t="shared" si="18"/>
        <v>581.47811100000001</v>
      </c>
      <c r="U162" s="46">
        <f t="shared" si="19"/>
        <v>36.164834022500003</v>
      </c>
      <c r="V162" s="46">
        <f t="shared" si="20"/>
        <v>36.164834022500003</v>
      </c>
      <c r="W162" s="46">
        <v>36.164834022500003</v>
      </c>
      <c r="X162" s="47">
        <f t="shared" si="21"/>
        <v>0</v>
      </c>
      <c r="Y162" s="54"/>
      <c r="Z162" s="54"/>
      <c r="AA162" s="55"/>
    </row>
    <row r="163" spans="1:27" ht="17.100000000000001" customHeight="1">
      <c r="A163" s="21">
        <v>150</v>
      </c>
      <c r="B163" s="21" t="s">
        <v>174</v>
      </c>
      <c r="C163" s="22" t="s">
        <v>1298</v>
      </c>
      <c r="D163" s="21" t="s">
        <v>16</v>
      </c>
      <c r="E163" s="23" t="s">
        <v>160</v>
      </c>
      <c r="F163" s="52">
        <v>319.42300299999999</v>
      </c>
      <c r="G163" s="52">
        <v>0</v>
      </c>
      <c r="H163" s="52">
        <v>523.79969200000005</v>
      </c>
      <c r="I163" s="52">
        <v>370.225979</v>
      </c>
      <c r="J163" s="36">
        <v>319.42300299999999</v>
      </c>
      <c r="K163" s="36">
        <v>0</v>
      </c>
      <c r="L163" s="36">
        <v>523.79969200000005</v>
      </c>
      <c r="M163" s="36">
        <v>370.225979</v>
      </c>
      <c r="N163" s="21">
        <v>1</v>
      </c>
      <c r="O163" s="39" t="s">
        <v>1299</v>
      </c>
      <c r="P163" s="77" t="s">
        <v>1156</v>
      </c>
      <c r="Q163" s="52">
        <v>574.28</v>
      </c>
      <c r="R163" s="46">
        <f t="shared" si="22"/>
        <v>204.37668900000006</v>
      </c>
      <c r="S163" s="46">
        <f t="shared" si="23"/>
        <v>370.225979</v>
      </c>
      <c r="T163" s="46">
        <f t="shared" si="18"/>
        <v>574.60266799999999</v>
      </c>
      <c r="U163" s="46">
        <f t="shared" si="19"/>
        <v>34.987101802500007</v>
      </c>
      <c r="V163" s="46">
        <f t="shared" si="20"/>
        <v>34.987101802500007</v>
      </c>
      <c r="W163" s="46">
        <v>34.9871018025</v>
      </c>
      <c r="X163" s="47">
        <f t="shared" si="21"/>
        <v>0</v>
      </c>
      <c r="Y163" s="54"/>
      <c r="Z163" s="54"/>
      <c r="AA163" s="55"/>
    </row>
    <row r="164" spans="1:27" ht="17.100000000000001" customHeight="1">
      <c r="A164" s="21">
        <v>151</v>
      </c>
      <c r="B164" s="21" t="s">
        <v>175</v>
      </c>
      <c r="C164" s="22" t="s">
        <v>1300</v>
      </c>
      <c r="D164" s="21" t="s">
        <v>16</v>
      </c>
      <c r="E164" s="23" t="s">
        <v>160</v>
      </c>
      <c r="F164" s="52">
        <v>230.51411400000001</v>
      </c>
      <c r="G164" s="52">
        <v>4.9540309999999996</v>
      </c>
      <c r="H164" s="52">
        <v>709.164219</v>
      </c>
      <c r="I164" s="52">
        <v>62.082484000000001</v>
      </c>
      <c r="J164" s="36">
        <v>230.51411400000001</v>
      </c>
      <c r="K164" s="36">
        <v>4.9540309999999996</v>
      </c>
      <c r="L164" s="36">
        <v>709.164219</v>
      </c>
      <c r="M164" s="36">
        <v>62.082484000000001</v>
      </c>
      <c r="N164" s="21">
        <v>1</v>
      </c>
      <c r="O164" s="39" t="s">
        <v>1301</v>
      </c>
      <c r="P164" s="77" t="s">
        <v>1302</v>
      </c>
      <c r="Q164" s="52">
        <v>2768.2</v>
      </c>
      <c r="R164" s="46">
        <f t="shared" si="22"/>
        <v>478.650105</v>
      </c>
      <c r="S164" s="46">
        <f t="shared" si="23"/>
        <v>57.128453</v>
      </c>
      <c r="T164" s="46">
        <f t="shared" si="18"/>
        <v>535.77855799999998</v>
      </c>
      <c r="U164" s="46">
        <f t="shared" si="19"/>
        <v>33.343338742500002</v>
      </c>
      <c r="V164" s="46">
        <f t="shared" si="20"/>
        <v>33.343338742500002</v>
      </c>
      <c r="W164" s="46">
        <v>33.343338742500002</v>
      </c>
      <c r="X164" s="47">
        <f t="shared" si="21"/>
        <v>0</v>
      </c>
      <c r="Y164" s="54"/>
      <c r="Z164" s="54"/>
      <c r="AA164" s="55"/>
    </row>
    <row r="165" spans="1:27" ht="17.100000000000001" customHeight="1">
      <c r="A165" s="21">
        <v>152</v>
      </c>
      <c r="B165" s="21" t="s">
        <v>176</v>
      </c>
      <c r="C165" s="22" t="s">
        <v>1303</v>
      </c>
      <c r="D165" s="21" t="s">
        <v>16</v>
      </c>
      <c r="E165" s="23" t="s">
        <v>160</v>
      </c>
      <c r="F165" s="52">
        <v>422.073082</v>
      </c>
      <c r="G165" s="52">
        <v>44.739274999999999</v>
      </c>
      <c r="H165" s="52">
        <v>618.67503199999999</v>
      </c>
      <c r="I165" s="52">
        <v>369.05832299999997</v>
      </c>
      <c r="J165" s="36">
        <v>422.073082</v>
      </c>
      <c r="K165" s="36">
        <v>44.739274999999999</v>
      </c>
      <c r="L165" s="36">
        <v>618.67503199999999</v>
      </c>
      <c r="M165" s="36">
        <v>369.05832299999997</v>
      </c>
      <c r="N165" s="21">
        <v>1</v>
      </c>
      <c r="O165" s="39" t="s">
        <v>1304</v>
      </c>
      <c r="P165" s="77" t="s">
        <v>1281</v>
      </c>
      <c r="Q165" s="52">
        <v>1998.36</v>
      </c>
      <c r="R165" s="46">
        <f t="shared" si="22"/>
        <v>196.60194999999999</v>
      </c>
      <c r="S165" s="46">
        <f t="shared" si="23"/>
        <v>324.31904799999995</v>
      </c>
      <c r="T165" s="46">
        <f t="shared" si="18"/>
        <v>520.92099799999994</v>
      </c>
      <c r="U165" s="46">
        <f t="shared" si="19"/>
        <v>31.746764754999997</v>
      </c>
      <c r="V165" s="46">
        <f t="shared" si="20"/>
        <v>31.746764754999997</v>
      </c>
      <c r="W165" s="46">
        <v>31.746764755000001</v>
      </c>
      <c r="X165" s="47">
        <f t="shared" si="21"/>
        <v>0</v>
      </c>
      <c r="Y165" s="54"/>
      <c r="Z165" s="54"/>
      <c r="AA165" s="55"/>
    </row>
    <row r="166" spans="1:27" ht="17.100000000000001" customHeight="1">
      <c r="A166" s="21">
        <v>153</v>
      </c>
      <c r="B166" s="21" t="s">
        <v>177</v>
      </c>
      <c r="C166" s="22" t="s">
        <v>1305</v>
      </c>
      <c r="D166" s="21" t="s">
        <v>16</v>
      </c>
      <c r="E166" s="23" t="s">
        <v>160</v>
      </c>
      <c r="F166" s="52">
        <v>142.04715300000001</v>
      </c>
      <c r="G166" s="52">
        <v>60.631869999999999</v>
      </c>
      <c r="H166" s="52">
        <v>611.84196599999996</v>
      </c>
      <c r="I166" s="52">
        <v>98.383538999999999</v>
      </c>
      <c r="J166" s="36">
        <v>146.716442</v>
      </c>
      <c r="K166" s="36">
        <v>60.631869999999999</v>
      </c>
      <c r="L166" s="36">
        <v>619.07858099999999</v>
      </c>
      <c r="M166" s="36">
        <v>98.383538999999999</v>
      </c>
      <c r="N166" s="21">
        <v>1</v>
      </c>
      <c r="O166" s="39" t="s">
        <v>1306</v>
      </c>
      <c r="P166" s="77" t="s">
        <v>1278</v>
      </c>
      <c r="Q166" s="52">
        <v>566.5</v>
      </c>
      <c r="R166" s="46">
        <f t="shared" si="22"/>
        <v>472.36213899999996</v>
      </c>
      <c r="S166" s="46">
        <f t="shared" si="23"/>
        <v>37.751669</v>
      </c>
      <c r="T166" s="46">
        <f t="shared" si="18"/>
        <v>510.11380799999995</v>
      </c>
      <c r="U166" s="46">
        <f t="shared" si="19"/>
        <v>31.787733827499999</v>
      </c>
      <c r="V166" s="46">
        <f t="shared" si="20"/>
        <v>31.787733827499999</v>
      </c>
      <c r="W166" s="46">
        <v>31.787733827499999</v>
      </c>
      <c r="X166" s="47">
        <f t="shared" si="21"/>
        <v>0</v>
      </c>
      <c r="Y166" s="54">
        <v>10.7467574825</v>
      </c>
      <c r="Z166" s="54"/>
      <c r="AA166" s="55"/>
    </row>
    <row r="167" spans="1:27" ht="17.100000000000001" customHeight="1">
      <c r="A167" s="21">
        <v>154</v>
      </c>
      <c r="B167" s="21" t="s">
        <v>178</v>
      </c>
      <c r="C167" s="22" t="s">
        <v>1307</v>
      </c>
      <c r="D167" s="21" t="s">
        <v>16</v>
      </c>
      <c r="E167" s="23" t="s">
        <v>160</v>
      </c>
      <c r="F167" s="52">
        <v>0.19217400000000001</v>
      </c>
      <c r="G167" s="52">
        <v>0</v>
      </c>
      <c r="H167" s="52">
        <v>0</v>
      </c>
      <c r="I167" s="52">
        <v>452.254504</v>
      </c>
      <c r="J167" s="36">
        <v>0</v>
      </c>
      <c r="K167" s="36">
        <v>0</v>
      </c>
      <c r="L167" s="36">
        <v>0</v>
      </c>
      <c r="M167" s="36">
        <v>452.254504</v>
      </c>
      <c r="N167" s="21">
        <v>1</v>
      </c>
      <c r="O167" s="39" t="s">
        <v>1308</v>
      </c>
      <c r="P167" s="77" t="s">
        <v>1309</v>
      </c>
      <c r="Q167" s="52">
        <v>2685.9</v>
      </c>
      <c r="R167" s="46">
        <f t="shared" si="22"/>
        <v>0</v>
      </c>
      <c r="S167" s="46">
        <f t="shared" si="23"/>
        <v>452.254504</v>
      </c>
      <c r="T167" s="46">
        <f t="shared" si="18"/>
        <v>452.254504</v>
      </c>
      <c r="U167" s="46">
        <f t="shared" si="19"/>
        <v>27.135270240000001</v>
      </c>
      <c r="V167" s="46">
        <f t="shared" si="20"/>
        <v>27.135270240000001</v>
      </c>
      <c r="W167" s="46">
        <v>27.135270240000001</v>
      </c>
      <c r="X167" s="47">
        <f t="shared" si="21"/>
        <v>0</v>
      </c>
      <c r="Y167" s="54"/>
      <c r="Z167" s="54"/>
      <c r="AA167" s="55"/>
    </row>
    <row r="168" spans="1:27" ht="17.100000000000001" customHeight="1">
      <c r="A168" s="21">
        <v>155</v>
      </c>
      <c r="B168" s="21" t="s">
        <v>179</v>
      </c>
      <c r="C168" s="22" t="s">
        <v>1310</v>
      </c>
      <c r="D168" s="21" t="s">
        <v>16</v>
      </c>
      <c r="E168" s="23" t="s">
        <v>160</v>
      </c>
      <c r="F168" s="52">
        <v>293.71646099999998</v>
      </c>
      <c r="G168" s="52">
        <v>0</v>
      </c>
      <c r="H168" s="52">
        <v>689.63860099999999</v>
      </c>
      <c r="I168" s="52">
        <v>0</v>
      </c>
      <c r="J168" s="36">
        <v>293.71646099999998</v>
      </c>
      <c r="K168" s="36">
        <v>0</v>
      </c>
      <c r="L168" s="36">
        <v>689.63860099999999</v>
      </c>
      <c r="M168" s="36">
        <v>0</v>
      </c>
      <c r="N168" s="21">
        <v>1</v>
      </c>
      <c r="O168" s="39" t="s">
        <v>1311</v>
      </c>
      <c r="P168" s="77" t="s">
        <v>1281</v>
      </c>
      <c r="Q168" s="52">
        <v>559.08000000000004</v>
      </c>
      <c r="R168" s="46">
        <f t="shared" si="22"/>
        <v>395.92214000000001</v>
      </c>
      <c r="S168" s="46">
        <f t="shared" si="23"/>
        <v>0</v>
      </c>
      <c r="T168" s="46">
        <f t="shared" si="18"/>
        <v>395.92214000000001</v>
      </c>
      <c r="U168" s="46">
        <f t="shared" si="19"/>
        <v>24.745133750000001</v>
      </c>
      <c r="V168" s="46">
        <f t="shared" si="20"/>
        <v>24.745133750000001</v>
      </c>
      <c r="W168" s="46">
        <v>24.745133750000001</v>
      </c>
      <c r="X168" s="47">
        <f t="shared" si="21"/>
        <v>0</v>
      </c>
      <c r="Y168" s="54"/>
      <c r="Z168" s="54"/>
      <c r="AA168" s="55"/>
    </row>
    <row r="169" spans="1:27" ht="17.100000000000001" customHeight="1">
      <c r="A169" s="21">
        <v>156</v>
      </c>
      <c r="B169" s="21" t="s">
        <v>180</v>
      </c>
      <c r="C169" s="22" t="s">
        <v>1312</v>
      </c>
      <c r="D169" s="21" t="s">
        <v>16</v>
      </c>
      <c r="E169" s="23" t="s">
        <v>160</v>
      </c>
      <c r="F169" s="52">
        <v>826.12196100000006</v>
      </c>
      <c r="G169" s="52">
        <v>687.20035099999996</v>
      </c>
      <c r="H169" s="52">
        <v>1093.8258060000001</v>
      </c>
      <c r="I169" s="52">
        <v>786.76549399999999</v>
      </c>
      <c r="J169" s="36">
        <v>826.12196100000006</v>
      </c>
      <c r="K169" s="36">
        <v>687.20035099999996</v>
      </c>
      <c r="L169" s="36">
        <v>1093.8258060000001</v>
      </c>
      <c r="M169" s="36">
        <v>786.76549399999999</v>
      </c>
      <c r="N169" s="21">
        <v>1</v>
      </c>
      <c r="O169" s="39" t="s">
        <v>1313</v>
      </c>
      <c r="P169" s="77" t="s">
        <v>1314</v>
      </c>
      <c r="Q169" s="52">
        <v>3837</v>
      </c>
      <c r="R169" s="46">
        <f t="shared" si="22"/>
        <v>267.703845</v>
      </c>
      <c r="S169" s="46">
        <f t="shared" si="23"/>
        <v>99.565143000000035</v>
      </c>
      <c r="T169" s="46">
        <f t="shared" si="18"/>
        <v>367.26898800000004</v>
      </c>
      <c r="U169" s="46">
        <f t="shared" si="19"/>
        <v>22.7053988925</v>
      </c>
      <c r="V169" s="46">
        <f t="shared" si="20"/>
        <v>22.7053988925</v>
      </c>
      <c r="W169" s="46">
        <v>22.7053988925</v>
      </c>
      <c r="X169" s="47">
        <f t="shared" si="21"/>
        <v>0</v>
      </c>
      <c r="Y169" s="54">
        <v>6.8504355700000001</v>
      </c>
      <c r="Z169" s="54"/>
      <c r="AA169" s="55"/>
    </row>
    <row r="170" spans="1:27" ht="17.100000000000001" customHeight="1">
      <c r="A170" s="21">
        <v>157</v>
      </c>
      <c r="B170" s="21" t="s">
        <v>181</v>
      </c>
      <c r="C170" s="22" t="s">
        <v>1315</v>
      </c>
      <c r="D170" s="21" t="s">
        <v>16</v>
      </c>
      <c r="E170" s="23" t="s">
        <v>160</v>
      </c>
      <c r="F170" s="52">
        <v>110.468497</v>
      </c>
      <c r="G170" s="52">
        <v>96.124713999999997</v>
      </c>
      <c r="H170" s="52">
        <v>261.08967000000001</v>
      </c>
      <c r="I170" s="52">
        <v>312.16702500000002</v>
      </c>
      <c r="J170" s="36">
        <v>110.468497</v>
      </c>
      <c r="K170" s="36">
        <v>96.124713999999997</v>
      </c>
      <c r="L170" s="36">
        <v>261.08967000000001</v>
      </c>
      <c r="M170" s="36">
        <v>312.16702500000002</v>
      </c>
      <c r="N170" s="21">
        <v>1</v>
      </c>
      <c r="O170" s="39" t="s">
        <v>1316</v>
      </c>
      <c r="P170" s="77" t="s">
        <v>1317</v>
      </c>
      <c r="Q170" s="52">
        <v>572.65</v>
      </c>
      <c r="R170" s="46">
        <f t="shared" si="22"/>
        <v>150.621173</v>
      </c>
      <c r="S170" s="46">
        <f t="shared" si="23"/>
        <v>216.04231100000004</v>
      </c>
      <c r="T170" s="46">
        <f t="shared" si="18"/>
        <v>366.66348400000004</v>
      </c>
      <c r="U170" s="46">
        <f t="shared" si="19"/>
        <v>22.3763619725</v>
      </c>
      <c r="V170" s="46">
        <f t="shared" si="20"/>
        <v>22.3763619725</v>
      </c>
      <c r="W170" s="46">
        <v>22.3763619725</v>
      </c>
      <c r="X170" s="47">
        <f t="shared" si="21"/>
        <v>0</v>
      </c>
      <c r="Y170" s="54"/>
      <c r="Z170" s="54">
        <v>11.9502123575</v>
      </c>
      <c r="AA170" s="55"/>
    </row>
    <row r="171" spans="1:27" ht="17.100000000000001" customHeight="1">
      <c r="A171" s="21">
        <v>158</v>
      </c>
      <c r="B171" s="21" t="s">
        <v>182</v>
      </c>
      <c r="C171" s="22" t="s">
        <v>1318</v>
      </c>
      <c r="D171" s="21" t="s">
        <v>16</v>
      </c>
      <c r="E171" s="23" t="s">
        <v>160</v>
      </c>
      <c r="F171" s="52">
        <v>0</v>
      </c>
      <c r="G171" s="52">
        <v>2.2634590000000001</v>
      </c>
      <c r="H171" s="52">
        <v>-64.591425000000001</v>
      </c>
      <c r="I171" s="52">
        <v>430.86365999999998</v>
      </c>
      <c r="J171" s="36">
        <v>0</v>
      </c>
      <c r="K171" s="36">
        <v>2.2634590000000001</v>
      </c>
      <c r="L171" s="36">
        <v>-64.591425000000001</v>
      </c>
      <c r="M171" s="36">
        <v>430.86365999999998</v>
      </c>
      <c r="N171" s="21">
        <v>1</v>
      </c>
      <c r="O171" s="39" t="s">
        <v>1319</v>
      </c>
      <c r="P171" s="77" t="s">
        <v>1281</v>
      </c>
      <c r="Q171" s="52">
        <v>1017.14</v>
      </c>
      <c r="R171" s="46">
        <f t="shared" si="22"/>
        <v>-64.591425000000001</v>
      </c>
      <c r="S171" s="46">
        <f t="shared" si="23"/>
        <v>428.60020099999997</v>
      </c>
      <c r="T171" s="46">
        <f t="shared" si="18"/>
        <v>364.00877599999995</v>
      </c>
      <c r="U171" s="46">
        <f t="shared" si="19"/>
        <v>21.679047997499996</v>
      </c>
      <c r="V171" s="46">
        <f t="shared" si="20"/>
        <v>21.679047997499996</v>
      </c>
      <c r="W171" s="46">
        <v>21.6790479975</v>
      </c>
      <c r="X171" s="47">
        <f t="shared" si="21"/>
        <v>0</v>
      </c>
      <c r="Y171" s="54"/>
      <c r="Z171" s="54"/>
      <c r="AA171" s="55"/>
    </row>
    <row r="172" spans="1:27" ht="17.100000000000001" customHeight="1">
      <c r="A172" s="21">
        <v>159</v>
      </c>
      <c r="B172" s="21" t="s">
        <v>183</v>
      </c>
      <c r="C172" s="22" t="s">
        <v>1320</v>
      </c>
      <c r="D172" s="21" t="s">
        <v>16</v>
      </c>
      <c r="E172" s="23" t="s">
        <v>160</v>
      </c>
      <c r="F172" s="52">
        <v>0</v>
      </c>
      <c r="G172" s="52">
        <v>0</v>
      </c>
      <c r="H172" s="52">
        <v>147.01282900000001</v>
      </c>
      <c r="I172" s="52">
        <v>192.43241499999999</v>
      </c>
      <c r="J172" s="36">
        <v>0</v>
      </c>
      <c r="K172" s="36">
        <v>0</v>
      </c>
      <c r="L172" s="36">
        <v>147.01282900000001</v>
      </c>
      <c r="M172" s="36">
        <v>192.43241499999999</v>
      </c>
      <c r="N172" s="21">
        <v>1</v>
      </c>
      <c r="O172" s="39" t="s">
        <v>1321</v>
      </c>
      <c r="P172" s="77" t="s">
        <v>1322</v>
      </c>
      <c r="Q172" s="52">
        <v>1514</v>
      </c>
      <c r="R172" s="46">
        <f t="shared" si="22"/>
        <v>147.01282900000001</v>
      </c>
      <c r="S172" s="46">
        <f t="shared" si="23"/>
        <v>192.43241499999999</v>
      </c>
      <c r="T172" s="46">
        <f t="shared" si="18"/>
        <v>339.445244</v>
      </c>
      <c r="U172" s="46">
        <f t="shared" si="19"/>
        <v>20.734246712499999</v>
      </c>
      <c r="V172" s="46">
        <f t="shared" si="20"/>
        <v>20.734246712499999</v>
      </c>
      <c r="W172" s="46">
        <v>20.734246712499999</v>
      </c>
      <c r="X172" s="47">
        <f t="shared" si="21"/>
        <v>0</v>
      </c>
      <c r="Y172" s="54"/>
      <c r="Z172" s="54"/>
      <c r="AA172" s="55"/>
    </row>
    <row r="173" spans="1:27" ht="17.100000000000001" customHeight="1">
      <c r="A173" s="21">
        <v>160</v>
      </c>
      <c r="B173" s="21" t="s">
        <v>184</v>
      </c>
      <c r="C173" s="22" t="s">
        <v>1323</v>
      </c>
      <c r="D173" s="21" t="s">
        <v>16</v>
      </c>
      <c r="E173" s="23" t="s">
        <v>160</v>
      </c>
      <c r="F173" s="52">
        <v>319.867234</v>
      </c>
      <c r="G173" s="52">
        <v>139.959778</v>
      </c>
      <c r="H173" s="52">
        <v>399.38833199999999</v>
      </c>
      <c r="I173" s="52">
        <v>389.81037700000002</v>
      </c>
      <c r="J173" s="36">
        <v>319.867234</v>
      </c>
      <c r="K173" s="36">
        <v>139.959778</v>
      </c>
      <c r="L173" s="36">
        <v>399.38833199999999</v>
      </c>
      <c r="M173" s="36">
        <v>389.81037700000002</v>
      </c>
      <c r="N173" s="21">
        <v>1</v>
      </c>
      <c r="O173" s="39" t="s">
        <v>1324</v>
      </c>
      <c r="P173" s="77" t="s">
        <v>1325</v>
      </c>
      <c r="Q173" s="52">
        <v>509.2</v>
      </c>
      <c r="R173" s="46">
        <f t="shared" si="22"/>
        <v>79.521097999999995</v>
      </c>
      <c r="S173" s="46">
        <f t="shared" si="23"/>
        <v>249.85059900000002</v>
      </c>
      <c r="T173" s="46">
        <f t="shared" si="18"/>
        <v>329.37169700000004</v>
      </c>
      <c r="U173" s="46">
        <f t="shared" si="19"/>
        <v>19.961104564999999</v>
      </c>
      <c r="V173" s="46">
        <f t="shared" si="20"/>
        <v>19.961104564999999</v>
      </c>
      <c r="W173" s="46">
        <v>19.961104564999999</v>
      </c>
      <c r="X173" s="47">
        <f t="shared" si="21"/>
        <v>0</v>
      </c>
      <c r="Y173" s="54"/>
      <c r="Z173" s="54"/>
      <c r="AA173" s="55"/>
    </row>
    <row r="174" spans="1:27" ht="17.100000000000001" customHeight="1">
      <c r="A174" s="21">
        <v>161</v>
      </c>
      <c r="B174" s="21" t="s">
        <v>185</v>
      </c>
      <c r="C174" s="22" t="s">
        <v>1326</v>
      </c>
      <c r="D174" s="21" t="s">
        <v>16</v>
      </c>
      <c r="E174" s="23" t="s">
        <v>160</v>
      </c>
      <c r="F174" s="52">
        <v>96.506732999999997</v>
      </c>
      <c r="G174" s="52">
        <v>115.41408</v>
      </c>
      <c r="H174" s="52">
        <v>121.514386</v>
      </c>
      <c r="I174" s="52">
        <v>416.20572199999998</v>
      </c>
      <c r="J174" s="36">
        <v>96.506732999999997</v>
      </c>
      <c r="K174" s="36">
        <v>115.41408</v>
      </c>
      <c r="L174" s="36">
        <v>121.514386</v>
      </c>
      <c r="M174" s="36">
        <v>416.20572199999998</v>
      </c>
      <c r="N174" s="21">
        <v>1</v>
      </c>
      <c r="O174" s="39" t="s">
        <v>1327</v>
      </c>
      <c r="P174" s="77" t="s">
        <v>1328</v>
      </c>
      <c r="Q174" s="52">
        <v>546.99</v>
      </c>
      <c r="R174" s="46">
        <f t="shared" si="22"/>
        <v>25.007653000000005</v>
      </c>
      <c r="S174" s="46">
        <f t="shared" si="23"/>
        <v>300.79164199999997</v>
      </c>
      <c r="T174" s="46">
        <f t="shared" si="18"/>
        <v>325.79929499999997</v>
      </c>
      <c r="U174" s="46">
        <f t="shared" si="19"/>
        <v>19.610476832499998</v>
      </c>
      <c r="V174" s="46">
        <f t="shared" si="20"/>
        <v>19.610476832499998</v>
      </c>
      <c r="W174" s="46">
        <v>19.610476832500002</v>
      </c>
      <c r="X174" s="47">
        <f t="shared" si="21"/>
        <v>0</v>
      </c>
      <c r="Y174" s="54"/>
      <c r="Z174" s="54"/>
      <c r="AA174" s="55"/>
    </row>
    <row r="175" spans="1:27" ht="17.100000000000001" customHeight="1">
      <c r="A175" s="21">
        <v>162</v>
      </c>
      <c r="B175" s="21" t="s">
        <v>186</v>
      </c>
      <c r="C175" s="22" t="s">
        <v>1329</v>
      </c>
      <c r="D175" s="21" t="s">
        <v>16</v>
      </c>
      <c r="E175" s="23" t="s">
        <v>160</v>
      </c>
      <c r="F175" s="52">
        <v>0</v>
      </c>
      <c r="G175" s="52">
        <v>0</v>
      </c>
      <c r="H175" s="52">
        <v>243.009333</v>
      </c>
      <c r="I175" s="52">
        <v>0</v>
      </c>
      <c r="J175" s="36">
        <v>0</v>
      </c>
      <c r="K175" s="36">
        <v>0</v>
      </c>
      <c r="L175" s="36">
        <v>243.009333</v>
      </c>
      <c r="M175" s="36">
        <v>0</v>
      </c>
      <c r="N175" s="21">
        <v>1</v>
      </c>
      <c r="O175" s="39" t="s">
        <v>1330</v>
      </c>
      <c r="P175" s="77" t="s">
        <v>1156</v>
      </c>
      <c r="Q175" s="52">
        <v>774.05</v>
      </c>
      <c r="R175" s="46">
        <f t="shared" ref="R175:R238" si="24">L175-J175</f>
        <v>243.009333</v>
      </c>
      <c r="S175" s="46">
        <f t="shared" ref="S175:S238" si="25">M175-K175</f>
        <v>0</v>
      </c>
      <c r="T175" s="46">
        <f t="shared" ref="T175:T238" si="26">R175+S175</f>
        <v>243.009333</v>
      </c>
      <c r="U175" s="46">
        <f t="shared" ref="U175:U238" si="27">IF(T175&gt;10,R175*6.25%+S175*6%,0)</f>
        <v>15.1880833125</v>
      </c>
      <c r="V175" s="46">
        <f t="shared" ref="V175:V238" si="28">MIN(U175,1000,Q175/2-Y175-Z175)</f>
        <v>15.1880833125</v>
      </c>
      <c r="W175" s="46">
        <v>15.1880833125</v>
      </c>
      <c r="X175" s="47">
        <f t="shared" ref="X175:X238" si="29">IF((V175+Y175+Z175)&gt;1000,1,0)</f>
        <v>0</v>
      </c>
      <c r="Y175" s="54"/>
      <c r="Z175" s="54"/>
      <c r="AA175" s="55"/>
    </row>
    <row r="176" spans="1:27" ht="17.100000000000001" customHeight="1">
      <c r="A176" s="21">
        <v>163</v>
      </c>
      <c r="B176" s="21" t="s">
        <v>187</v>
      </c>
      <c r="C176" s="22" t="s">
        <v>1331</v>
      </c>
      <c r="D176" s="21" t="s">
        <v>16</v>
      </c>
      <c r="E176" s="23" t="s">
        <v>160</v>
      </c>
      <c r="F176" s="52">
        <v>19.659178000000001</v>
      </c>
      <c r="G176" s="52">
        <v>0</v>
      </c>
      <c r="H176" s="52">
        <v>250.686611</v>
      </c>
      <c r="I176" s="52">
        <v>0.69968900000000001</v>
      </c>
      <c r="J176" s="36">
        <v>19.659178000000001</v>
      </c>
      <c r="K176" s="36">
        <v>0</v>
      </c>
      <c r="L176" s="36">
        <v>250.686611</v>
      </c>
      <c r="M176" s="36">
        <v>0.69968900000000001</v>
      </c>
      <c r="N176" s="21">
        <v>1</v>
      </c>
      <c r="O176" s="39" t="s">
        <v>1332</v>
      </c>
      <c r="P176" s="77" t="s">
        <v>1156</v>
      </c>
      <c r="Q176" s="52">
        <v>546.62</v>
      </c>
      <c r="R176" s="46">
        <f t="shared" si="24"/>
        <v>231.027433</v>
      </c>
      <c r="S176" s="46">
        <f t="shared" si="25"/>
        <v>0.69968900000000001</v>
      </c>
      <c r="T176" s="46">
        <f t="shared" si="26"/>
        <v>231.72712200000001</v>
      </c>
      <c r="U176" s="46">
        <f t="shared" si="27"/>
        <v>14.4811959025</v>
      </c>
      <c r="V176" s="46">
        <f t="shared" si="28"/>
        <v>14.4811959025</v>
      </c>
      <c r="W176" s="46">
        <v>14.4811959025</v>
      </c>
      <c r="X176" s="47">
        <f t="shared" si="29"/>
        <v>0</v>
      </c>
      <c r="Y176" s="54"/>
      <c r="Z176" s="54"/>
      <c r="AA176" s="55"/>
    </row>
    <row r="177" spans="1:27" ht="17.100000000000001" customHeight="1">
      <c r="A177" s="21">
        <v>164</v>
      </c>
      <c r="B177" s="21" t="s">
        <v>188</v>
      </c>
      <c r="C177" s="22" t="s">
        <v>1333</v>
      </c>
      <c r="D177" s="21" t="s">
        <v>16</v>
      </c>
      <c r="E177" s="23" t="s">
        <v>160</v>
      </c>
      <c r="F177" s="52">
        <v>0</v>
      </c>
      <c r="G177" s="52">
        <v>933.91071599999998</v>
      </c>
      <c r="H177" s="52">
        <v>-382.86312199999998</v>
      </c>
      <c r="I177" s="52">
        <v>1569.6198770000001</v>
      </c>
      <c r="J177" s="36">
        <v>0</v>
      </c>
      <c r="K177" s="36">
        <v>933.91071599999998</v>
      </c>
      <c r="L177" s="36">
        <v>-382.86312199999998</v>
      </c>
      <c r="M177" s="36">
        <v>1569.6198770000001</v>
      </c>
      <c r="N177" s="21">
        <v>1</v>
      </c>
      <c r="O177" s="39" t="s">
        <v>1334</v>
      </c>
      <c r="P177" s="77" t="s">
        <v>1156</v>
      </c>
      <c r="Q177" s="52">
        <v>2137.9499999999998</v>
      </c>
      <c r="R177" s="46">
        <f t="shared" si="24"/>
        <v>-382.86312199999998</v>
      </c>
      <c r="S177" s="46">
        <f t="shared" si="25"/>
        <v>635.70916100000011</v>
      </c>
      <c r="T177" s="46">
        <f t="shared" si="26"/>
        <v>252.84603900000013</v>
      </c>
      <c r="U177" s="46">
        <f t="shared" si="27"/>
        <v>14.213604535000009</v>
      </c>
      <c r="V177" s="46">
        <f t="shared" si="28"/>
        <v>14.213604535000009</v>
      </c>
      <c r="W177" s="46">
        <v>14.213604535</v>
      </c>
      <c r="X177" s="47">
        <f t="shared" si="29"/>
        <v>0</v>
      </c>
      <c r="Y177" s="54"/>
      <c r="Z177" s="54"/>
      <c r="AA177" s="55"/>
    </row>
    <row r="178" spans="1:27" ht="17.100000000000001" customHeight="1">
      <c r="A178" s="21">
        <v>165</v>
      </c>
      <c r="B178" s="21" t="s">
        <v>189</v>
      </c>
      <c r="C178" s="22" t="s">
        <v>1335</v>
      </c>
      <c r="D178" s="21" t="s">
        <v>16</v>
      </c>
      <c r="E178" s="23" t="s">
        <v>160</v>
      </c>
      <c r="F178" s="52">
        <v>114.22527100000001</v>
      </c>
      <c r="G178" s="52">
        <v>0</v>
      </c>
      <c r="H178" s="52">
        <v>0</v>
      </c>
      <c r="I178" s="52">
        <v>345.83995399999998</v>
      </c>
      <c r="J178" s="36">
        <v>114.22527100000001</v>
      </c>
      <c r="K178" s="36">
        <v>0</v>
      </c>
      <c r="L178" s="36">
        <v>0</v>
      </c>
      <c r="M178" s="36">
        <v>345.83995399999998</v>
      </c>
      <c r="N178" s="21">
        <v>1</v>
      </c>
      <c r="O178" s="39" t="s">
        <v>1336</v>
      </c>
      <c r="P178" s="77" t="s">
        <v>1156</v>
      </c>
      <c r="Q178" s="52">
        <v>2473.7600000000002</v>
      </c>
      <c r="R178" s="46">
        <f t="shared" si="24"/>
        <v>-114.22527100000001</v>
      </c>
      <c r="S178" s="46">
        <f t="shared" si="25"/>
        <v>345.83995399999998</v>
      </c>
      <c r="T178" s="46">
        <f t="shared" si="26"/>
        <v>231.61468299999996</v>
      </c>
      <c r="U178" s="46">
        <f t="shared" si="27"/>
        <v>13.611317802499997</v>
      </c>
      <c r="V178" s="46">
        <f t="shared" si="28"/>
        <v>13.611317802499997</v>
      </c>
      <c r="W178" s="46">
        <v>13.6113178025</v>
      </c>
      <c r="X178" s="47">
        <f t="shared" si="29"/>
        <v>0</v>
      </c>
      <c r="Y178" s="54"/>
      <c r="Z178" s="54"/>
      <c r="AA178" s="55"/>
    </row>
    <row r="179" spans="1:27" ht="24" customHeight="1">
      <c r="A179" s="21">
        <v>166</v>
      </c>
      <c r="B179" s="21" t="s">
        <v>190</v>
      </c>
      <c r="C179" s="22" t="s">
        <v>1337</v>
      </c>
      <c r="D179" s="21" t="s">
        <v>16</v>
      </c>
      <c r="E179" s="23" t="s">
        <v>160</v>
      </c>
      <c r="F179" s="52">
        <v>483.60632700000002</v>
      </c>
      <c r="G179" s="52">
        <v>284.20937900000001</v>
      </c>
      <c r="H179" s="52">
        <v>632.51915199999996</v>
      </c>
      <c r="I179" s="52">
        <v>302.95432399999999</v>
      </c>
      <c r="J179" s="36">
        <v>483.60632700000002</v>
      </c>
      <c r="K179" s="36">
        <v>284.20937900000001</v>
      </c>
      <c r="L179" s="36">
        <v>632.51915199999996</v>
      </c>
      <c r="M179" s="36">
        <v>302.95432399999999</v>
      </c>
      <c r="N179" s="21">
        <v>1</v>
      </c>
      <c r="O179" s="39" t="s">
        <v>1338</v>
      </c>
      <c r="P179" s="77" t="s">
        <v>1339</v>
      </c>
      <c r="Q179" s="52">
        <v>593.23</v>
      </c>
      <c r="R179" s="46">
        <f t="shared" si="24"/>
        <v>148.91282499999994</v>
      </c>
      <c r="S179" s="46">
        <f t="shared" si="25"/>
        <v>18.744944999999973</v>
      </c>
      <c r="T179" s="46">
        <f t="shared" si="26"/>
        <v>167.65776999999991</v>
      </c>
      <c r="U179" s="46">
        <f t="shared" si="27"/>
        <v>10.431748262499994</v>
      </c>
      <c r="V179" s="46">
        <f t="shared" si="28"/>
        <v>10.431748262499994</v>
      </c>
      <c r="W179" s="46">
        <v>10.431748262499999</v>
      </c>
      <c r="X179" s="47">
        <f t="shared" si="29"/>
        <v>0</v>
      </c>
      <c r="Y179" s="54"/>
      <c r="Z179" s="54">
        <v>13.138065395</v>
      </c>
      <c r="AA179" s="55"/>
    </row>
    <row r="180" spans="1:27" ht="17.100000000000001" customHeight="1">
      <c r="A180" s="21">
        <v>167</v>
      </c>
      <c r="B180" s="21" t="s">
        <v>191</v>
      </c>
      <c r="C180" s="22" t="s">
        <v>1340</v>
      </c>
      <c r="D180" s="21" t="s">
        <v>16</v>
      </c>
      <c r="E180" s="23" t="s">
        <v>160</v>
      </c>
      <c r="F180" s="52">
        <v>385.01484599999998</v>
      </c>
      <c r="G180" s="52">
        <v>7.9641799999999998</v>
      </c>
      <c r="H180" s="52">
        <v>498.860096</v>
      </c>
      <c r="I180" s="52">
        <v>62.517327000000002</v>
      </c>
      <c r="J180" s="36">
        <v>385.01484599999998</v>
      </c>
      <c r="K180" s="36">
        <v>7.9641799999999998</v>
      </c>
      <c r="L180" s="36">
        <v>498.860096</v>
      </c>
      <c r="M180" s="36">
        <v>62.517327000000002</v>
      </c>
      <c r="N180" s="21">
        <v>1</v>
      </c>
      <c r="O180" s="39" t="s">
        <v>1341</v>
      </c>
      <c r="P180" s="77" t="s">
        <v>1156</v>
      </c>
      <c r="Q180" s="52">
        <v>2460.2199999999998</v>
      </c>
      <c r="R180" s="46">
        <f t="shared" si="24"/>
        <v>113.84525000000002</v>
      </c>
      <c r="S180" s="46">
        <f t="shared" si="25"/>
        <v>54.553147000000003</v>
      </c>
      <c r="T180" s="46">
        <f t="shared" si="26"/>
        <v>168.39839700000002</v>
      </c>
      <c r="U180" s="46">
        <f t="shared" si="27"/>
        <v>10.388516945000001</v>
      </c>
      <c r="V180" s="46">
        <f t="shared" si="28"/>
        <v>10.388516945000001</v>
      </c>
      <c r="W180" s="46">
        <v>10.388516944999999</v>
      </c>
      <c r="X180" s="47">
        <f t="shared" si="29"/>
        <v>0</v>
      </c>
      <c r="Y180" s="54"/>
      <c r="Z180" s="54"/>
      <c r="AA180" s="55"/>
    </row>
    <row r="181" spans="1:27" ht="17.100000000000001" customHeight="1">
      <c r="A181" s="21">
        <v>168</v>
      </c>
      <c r="B181" s="21" t="s">
        <v>192</v>
      </c>
      <c r="C181" s="22" t="s">
        <v>1342</v>
      </c>
      <c r="D181" s="21" t="s">
        <v>16</v>
      </c>
      <c r="E181" s="23" t="s">
        <v>160</v>
      </c>
      <c r="F181" s="52">
        <v>387.58494300000001</v>
      </c>
      <c r="G181" s="52">
        <v>0</v>
      </c>
      <c r="H181" s="52">
        <v>432.30012199999999</v>
      </c>
      <c r="I181" s="52">
        <v>124.316937</v>
      </c>
      <c r="J181" s="36">
        <v>387.58494300000001</v>
      </c>
      <c r="K181" s="36">
        <v>0</v>
      </c>
      <c r="L181" s="36">
        <v>432.30012199999999</v>
      </c>
      <c r="M181" s="36">
        <v>124.316937</v>
      </c>
      <c r="N181" s="21">
        <v>1</v>
      </c>
      <c r="O181" s="39" t="s">
        <v>1343</v>
      </c>
      <c r="P181" s="77" t="s">
        <v>1156</v>
      </c>
      <c r="Q181" s="52">
        <v>619.63</v>
      </c>
      <c r="R181" s="46">
        <f t="shared" si="24"/>
        <v>44.715178999999978</v>
      </c>
      <c r="S181" s="46">
        <f t="shared" si="25"/>
        <v>124.316937</v>
      </c>
      <c r="T181" s="46">
        <f t="shared" si="26"/>
        <v>169.03211599999997</v>
      </c>
      <c r="U181" s="46">
        <f t="shared" si="27"/>
        <v>10.253714907499997</v>
      </c>
      <c r="V181" s="46">
        <f t="shared" si="28"/>
        <v>10.253714907499997</v>
      </c>
      <c r="W181" s="46">
        <v>10.253714907499999</v>
      </c>
      <c r="X181" s="47">
        <f t="shared" si="29"/>
        <v>0</v>
      </c>
      <c r="Y181" s="54"/>
      <c r="Z181" s="54"/>
      <c r="AA181" s="55"/>
    </row>
    <row r="182" spans="1:27" ht="17.100000000000001" customHeight="1">
      <c r="A182" s="21">
        <v>169</v>
      </c>
      <c r="B182" s="21" t="s">
        <v>193</v>
      </c>
      <c r="C182" s="22" t="s">
        <v>1344</v>
      </c>
      <c r="D182" s="21" t="s">
        <v>16</v>
      </c>
      <c r="E182" s="23" t="s">
        <v>160</v>
      </c>
      <c r="F182" s="52">
        <v>534.93810900000005</v>
      </c>
      <c r="G182" s="52">
        <v>808.73404700000003</v>
      </c>
      <c r="H182" s="52">
        <v>774.18555700000002</v>
      </c>
      <c r="I182" s="52">
        <v>711.69750599999998</v>
      </c>
      <c r="J182" s="36">
        <v>534.93810900000005</v>
      </c>
      <c r="K182" s="36">
        <v>808.73404700000003</v>
      </c>
      <c r="L182" s="36">
        <v>774.18555700000002</v>
      </c>
      <c r="M182" s="36">
        <v>711.69750599999998</v>
      </c>
      <c r="N182" s="21">
        <v>1</v>
      </c>
      <c r="O182" s="39" t="s">
        <v>1345</v>
      </c>
      <c r="P182" s="77" t="s">
        <v>1346</v>
      </c>
      <c r="Q182" s="52">
        <v>946.78</v>
      </c>
      <c r="R182" s="46">
        <f t="shared" si="24"/>
        <v>239.24744799999996</v>
      </c>
      <c r="S182" s="46">
        <f t="shared" si="25"/>
        <v>-97.036541000000057</v>
      </c>
      <c r="T182" s="46">
        <f t="shared" si="26"/>
        <v>142.21090699999991</v>
      </c>
      <c r="U182" s="46">
        <f t="shared" si="27"/>
        <v>9.130773039999994</v>
      </c>
      <c r="V182" s="46">
        <f t="shared" si="28"/>
        <v>9.130773039999994</v>
      </c>
      <c r="W182" s="46">
        <v>9.1307730399999905</v>
      </c>
      <c r="X182" s="47">
        <f t="shared" si="29"/>
        <v>0</v>
      </c>
      <c r="Y182" s="54">
        <v>17.658920999999999</v>
      </c>
      <c r="Z182" s="54">
        <v>10.803172997500001</v>
      </c>
      <c r="AA182" s="55"/>
    </row>
    <row r="183" spans="1:27" ht="17.100000000000001" customHeight="1">
      <c r="A183" s="21">
        <v>170</v>
      </c>
      <c r="B183" s="21" t="s">
        <v>194</v>
      </c>
      <c r="C183" s="22" t="s">
        <v>1347</v>
      </c>
      <c r="D183" s="21" t="s">
        <v>16</v>
      </c>
      <c r="E183" s="23" t="s">
        <v>160</v>
      </c>
      <c r="F183" s="52">
        <v>290.84196500000002</v>
      </c>
      <c r="G183" s="52">
        <v>36.093584999999997</v>
      </c>
      <c r="H183" s="52">
        <v>336.58403499999997</v>
      </c>
      <c r="I183" s="52">
        <v>130.822812</v>
      </c>
      <c r="J183" s="36">
        <v>290.84196500000002</v>
      </c>
      <c r="K183" s="36">
        <v>36.093584999999997</v>
      </c>
      <c r="L183" s="36">
        <v>336.58403499999997</v>
      </c>
      <c r="M183" s="36">
        <v>130.822812</v>
      </c>
      <c r="N183" s="21">
        <v>1</v>
      </c>
      <c r="O183" s="39" t="s">
        <v>1348</v>
      </c>
      <c r="P183" s="77" t="s">
        <v>1349</v>
      </c>
      <c r="Q183" s="52">
        <v>1500</v>
      </c>
      <c r="R183" s="46">
        <f t="shared" si="24"/>
        <v>45.742069999999956</v>
      </c>
      <c r="S183" s="46">
        <f t="shared" si="25"/>
        <v>94.729227000000009</v>
      </c>
      <c r="T183" s="46">
        <f t="shared" si="26"/>
        <v>140.47129699999996</v>
      </c>
      <c r="U183" s="46">
        <f t="shared" si="27"/>
        <v>8.5426329949999982</v>
      </c>
      <c r="V183" s="46">
        <f t="shared" si="28"/>
        <v>8.5426329949999982</v>
      </c>
      <c r="W183" s="46">
        <v>8.542632995</v>
      </c>
      <c r="X183" s="47">
        <f t="shared" si="29"/>
        <v>0</v>
      </c>
      <c r="Y183" s="54">
        <v>5.0983705949999996</v>
      </c>
      <c r="Z183" s="54">
        <v>8.2815445225000008</v>
      </c>
      <c r="AA183" s="55"/>
    </row>
    <row r="184" spans="1:27" ht="17.100000000000001" customHeight="1">
      <c r="A184" s="21">
        <v>171</v>
      </c>
      <c r="B184" s="21" t="s">
        <v>195</v>
      </c>
      <c r="C184" s="222" t="s">
        <v>1350</v>
      </c>
      <c r="D184" s="21" t="s">
        <v>16</v>
      </c>
      <c r="E184" s="23" t="s">
        <v>160</v>
      </c>
      <c r="F184" s="52">
        <v>669.67053199999998</v>
      </c>
      <c r="G184" s="52">
        <v>166.39333400000001</v>
      </c>
      <c r="H184" s="52">
        <v>873.10011699999995</v>
      </c>
      <c r="I184" s="52">
        <v>93.140191999999999</v>
      </c>
      <c r="J184" s="36">
        <v>669.67053199999998</v>
      </c>
      <c r="K184" s="36">
        <v>166.39333400000001</v>
      </c>
      <c r="L184" s="36">
        <v>873.10011699999995</v>
      </c>
      <c r="M184" s="36">
        <v>93.140191999999999</v>
      </c>
      <c r="N184" s="21">
        <v>1</v>
      </c>
      <c r="O184" s="39" t="s">
        <v>1351</v>
      </c>
      <c r="P184" s="77" t="s">
        <v>1278</v>
      </c>
      <c r="Q184" s="52">
        <v>630.39</v>
      </c>
      <c r="R184" s="46">
        <f t="shared" si="24"/>
        <v>203.42958499999997</v>
      </c>
      <c r="S184" s="46">
        <f t="shared" si="25"/>
        <v>-73.253142000000011</v>
      </c>
      <c r="T184" s="46">
        <f t="shared" si="26"/>
        <v>130.17644299999995</v>
      </c>
      <c r="U184" s="46">
        <f t="shared" si="27"/>
        <v>8.319160542499997</v>
      </c>
      <c r="V184" s="46">
        <f t="shared" si="28"/>
        <v>8.319160542499997</v>
      </c>
      <c r="W184" s="46">
        <v>8.3191605425000006</v>
      </c>
      <c r="X184" s="47">
        <f t="shared" si="29"/>
        <v>0</v>
      </c>
      <c r="Y184" s="54">
        <v>3.0008516875</v>
      </c>
      <c r="Z184" s="54">
        <v>17.801350142499999</v>
      </c>
      <c r="AA184" s="55"/>
    </row>
    <row r="185" spans="1:27" ht="17.100000000000001" customHeight="1">
      <c r="A185" s="21">
        <v>172</v>
      </c>
      <c r="B185" s="21" t="s">
        <v>196</v>
      </c>
      <c r="C185" s="22" t="s">
        <v>1352</v>
      </c>
      <c r="D185" s="21" t="s">
        <v>16</v>
      </c>
      <c r="E185" s="23" t="s">
        <v>160</v>
      </c>
      <c r="F185" s="52">
        <v>116.264661</v>
      </c>
      <c r="G185" s="52">
        <v>-1.0420469999999999</v>
      </c>
      <c r="H185" s="52">
        <v>247.92318</v>
      </c>
      <c r="I185" s="52">
        <v>-0.187363</v>
      </c>
      <c r="J185" s="36">
        <v>117.26498100000001</v>
      </c>
      <c r="K185" s="36">
        <v>-0.854684</v>
      </c>
      <c r="L185" s="36">
        <v>248.599896</v>
      </c>
      <c r="M185" s="36">
        <v>-0.11011700000000001</v>
      </c>
      <c r="N185" s="21">
        <v>1</v>
      </c>
      <c r="O185" s="39" t="s">
        <v>1353</v>
      </c>
      <c r="P185" s="77" t="s">
        <v>1156</v>
      </c>
      <c r="Q185" s="52">
        <v>698.4</v>
      </c>
      <c r="R185" s="46">
        <f t="shared" si="24"/>
        <v>131.334915</v>
      </c>
      <c r="S185" s="46">
        <f t="shared" si="25"/>
        <v>0.74456699999999998</v>
      </c>
      <c r="T185" s="46">
        <f t="shared" si="26"/>
        <v>132.07948199999998</v>
      </c>
      <c r="U185" s="46">
        <f t="shared" si="27"/>
        <v>8.2531062075000001</v>
      </c>
      <c r="V185" s="46">
        <f t="shared" si="28"/>
        <v>8.2531062075000001</v>
      </c>
      <c r="W185" s="46">
        <v>8.2531062075000001</v>
      </c>
      <c r="X185" s="47">
        <f t="shared" si="29"/>
        <v>0</v>
      </c>
      <c r="Y185" s="54"/>
      <c r="Z185" s="54"/>
      <c r="AA185" s="55"/>
    </row>
    <row r="186" spans="1:27" ht="17.100000000000001" customHeight="1">
      <c r="A186" s="21">
        <v>173</v>
      </c>
      <c r="B186" s="21" t="s">
        <v>197</v>
      </c>
      <c r="C186" s="22" t="s">
        <v>1354</v>
      </c>
      <c r="D186" s="21" t="s">
        <v>16</v>
      </c>
      <c r="E186" s="23" t="s">
        <v>160</v>
      </c>
      <c r="F186" s="52">
        <v>155.14264900000001</v>
      </c>
      <c r="G186" s="52">
        <v>9.6756150000000005</v>
      </c>
      <c r="H186" s="52">
        <v>271.40385400000002</v>
      </c>
      <c r="I186" s="52">
        <v>26.016549000000001</v>
      </c>
      <c r="J186" s="36">
        <v>155.14264900000001</v>
      </c>
      <c r="K186" s="36">
        <v>9.6756150000000005</v>
      </c>
      <c r="L186" s="36">
        <v>271.40385400000002</v>
      </c>
      <c r="M186" s="36">
        <v>26.016549000000001</v>
      </c>
      <c r="N186" s="21">
        <v>1</v>
      </c>
      <c r="O186" s="39" t="s">
        <v>1355</v>
      </c>
      <c r="P186" s="77" t="s">
        <v>1156</v>
      </c>
      <c r="Q186" s="52">
        <v>555.1</v>
      </c>
      <c r="R186" s="46">
        <f t="shared" si="24"/>
        <v>116.26120500000002</v>
      </c>
      <c r="S186" s="46">
        <f t="shared" si="25"/>
        <v>16.340934000000001</v>
      </c>
      <c r="T186" s="46">
        <f t="shared" si="26"/>
        <v>132.60213900000002</v>
      </c>
      <c r="U186" s="46">
        <f t="shared" si="27"/>
        <v>8.2467813525000011</v>
      </c>
      <c r="V186" s="46">
        <f t="shared" si="28"/>
        <v>8.2467813525000011</v>
      </c>
      <c r="W186" s="46">
        <v>8.2467813524999993</v>
      </c>
      <c r="X186" s="47">
        <f t="shared" si="29"/>
        <v>0</v>
      </c>
      <c r="Y186" s="54"/>
      <c r="Z186" s="54"/>
      <c r="AA186" s="55"/>
    </row>
    <row r="187" spans="1:27" ht="17.100000000000001" customHeight="1">
      <c r="A187" s="21">
        <v>174</v>
      </c>
      <c r="B187" s="21" t="s">
        <v>198</v>
      </c>
      <c r="C187" s="22" t="s">
        <v>1356</v>
      </c>
      <c r="D187" s="21" t="s">
        <v>16</v>
      </c>
      <c r="E187" s="23" t="s">
        <v>160</v>
      </c>
      <c r="F187" s="52">
        <v>9.6266300000000005</v>
      </c>
      <c r="G187" s="52">
        <v>4.8584000000000002E-2</v>
      </c>
      <c r="H187" s="52">
        <v>121.95965200000001</v>
      </c>
      <c r="I187" s="52">
        <v>0</v>
      </c>
      <c r="J187" s="36">
        <v>9.6266300000000005</v>
      </c>
      <c r="K187" s="36">
        <v>4.8584000000000002E-2</v>
      </c>
      <c r="L187" s="36">
        <v>121.95965200000001</v>
      </c>
      <c r="M187" s="36">
        <v>0</v>
      </c>
      <c r="N187" s="21">
        <v>1</v>
      </c>
      <c r="O187" s="39" t="s">
        <v>1357</v>
      </c>
      <c r="P187" s="77" t="s">
        <v>1156</v>
      </c>
      <c r="Q187" s="52">
        <v>1326.63</v>
      </c>
      <c r="R187" s="46">
        <f t="shared" si="24"/>
        <v>112.333022</v>
      </c>
      <c r="S187" s="46">
        <f t="shared" si="25"/>
        <v>-4.8584000000000002E-2</v>
      </c>
      <c r="T187" s="46">
        <f t="shared" si="26"/>
        <v>112.28443799999999</v>
      </c>
      <c r="U187" s="46">
        <f t="shared" si="27"/>
        <v>7.0178988349999996</v>
      </c>
      <c r="V187" s="46">
        <f t="shared" si="28"/>
        <v>7.0178988349999996</v>
      </c>
      <c r="W187" s="46">
        <v>7.0178988349999996</v>
      </c>
      <c r="X187" s="47">
        <f t="shared" si="29"/>
        <v>0</v>
      </c>
      <c r="Y187" s="54"/>
      <c r="Z187" s="54"/>
      <c r="AA187" s="55"/>
    </row>
    <row r="188" spans="1:27" ht="27" customHeight="1">
      <c r="A188" s="21">
        <v>175</v>
      </c>
      <c r="B188" s="21" t="s">
        <v>199</v>
      </c>
      <c r="C188" s="22" t="s">
        <v>1358</v>
      </c>
      <c r="D188" s="21" t="s">
        <v>16</v>
      </c>
      <c r="E188" s="23" t="s">
        <v>160</v>
      </c>
      <c r="F188" s="52">
        <v>527.92170199999998</v>
      </c>
      <c r="G188" s="52">
        <v>7.9918480000000001</v>
      </c>
      <c r="H188" s="52">
        <v>636.68184900000006</v>
      </c>
      <c r="I188" s="52">
        <v>9.6538369999999993</v>
      </c>
      <c r="J188" s="36">
        <v>527.92170199999998</v>
      </c>
      <c r="K188" s="36">
        <v>7.9918480000000001</v>
      </c>
      <c r="L188" s="36">
        <v>636.68184900000006</v>
      </c>
      <c r="M188" s="36">
        <v>9.6538369999999993</v>
      </c>
      <c r="N188" s="21">
        <v>1</v>
      </c>
      <c r="O188" s="39" t="s">
        <v>1359</v>
      </c>
      <c r="P188" s="77" t="s">
        <v>1278</v>
      </c>
      <c r="Q188" s="52">
        <v>509</v>
      </c>
      <c r="R188" s="46">
        <f t="shared" si="24"/>
        <v>108.76014700000007</v>
      </c>
      <c r="S188" s="46">
        <f t="shared" si="25"/>
        <v>1.6619889999999993</v>
      </c>
      <c r="T188" s="46">
        <f t="shared" si="26"/>
        <v>110.42213600000008</v>
      </c>
      <c r="U188" s="46">
        <f t="shared" si="27"/>
        <v>6.8972285275000047</v>
      </c>
      <c r="V188" s="46">
        <f t="shared" si="28"/>
        <v>6.8972285275000047</v>
      </c>
      <c r="W188" s="46">
        <v>6.8972285275000003</v>
      </c>
      <c r="X188" s="47">
        <f t="shared" si="29"/>
        <v>0</v>
      </c>
      <c r="Y188" s="54">
        <v>9.4990981249999997</v>
      </c>
      <c r="Z188" s="54">
        <v>1.7776922424999999</v>
      </c>
      <c r="AA188" s="55"/>
    </row>
    <row r="189" spans="1:27" ht="17.100000000000001" customHeight="1">
      <c r="A189" s="21">
        <v>176</v>
      </c>
      <c r="B189" s="21" t="s">
        <v>200</v>
      </c>
      <c r="C189" s="22" t="s">
        <v>1360</v>
      </c>
      <c r="D189" s="21" t="s">
        <v>16</v>
      </c>
      <c r="E189" s="23" t="s">
        <v>160</v>
      </c>
      <c r="F189" s="52">
        <v>104.55056500000001</v>
      </c>
      <c r="G189" s="52">
        <v>9.5540529999999997</v>
      </c>
      <c r="H189" s="52">
        <v>224.69179199999999</v>
      </c>
      <c r="I189" s="52">
        <v>-3.5199220000000002</v>
      </c>
      <c r="J189" s="36">
        <v>104.55056500000001</v>
      </c>
      <c r="K189" s="36">
        <v>9.5540529999999997</v>
      </c>
      <c r="L189" s="36">
        <v>224.69179199999999</v>
      </c>
      <c r="M189" s="36">
        <v>-3.5199220000000002</v>
      </c>
      <c r="N189" s="21">
        <v>1</v>
      </c>
      <c r="O189" s="39" t="s">
        <v>1361</v>
      </c>
      <c r="P189" s="77" t="s">
        <v>1156</v>
      </c>
      <c r="Q189" s="52">
        <v>1851.13</v>
      </c>
      <c r="R189" s="46">
        <f t="shared" si="24"/>
        <v>120.14122699999999</v>
      </c>
      <c r="S189" s="46">
        <f t="shared" si="25"/>
        <v>-13.073975000000001</v>
      </c>
      <c r="T189" s="46">
        <f t="shared" si="26"/>
        <v>107.06725199999998</v>
      </c>
      <c r="U189" s="46">
        <f t="shared" si="27"/>
        <v>6.7243881874999989</v>
      </c>
      <c r="V189" s="46">
        <f t="shared" si="28"/>
        <v>6.7243881874999989</v>
      </c>
      <c r="W189" s="46">
        <v>6.7243881874999998</v>
      </c>
      <c r="X189" s="47">
        <f t="shared" si="29"/>
        <v>0</v>
      </c>
      <c r="Y189" s="54"/>
      <c r="Z189" s="54"/>
      <c r="AA189" s="55"/>
    </row>
    <row r="190" spans="1:27" ht="17.100000000000001" customHeight="1">
      <c r="A190" s="21">
        <v>177</v>
      </c>
      <c r="B190" s="21" t="s">
        <v>201</v>
      </c>
      <c r="C190" s="22" t="s">
        <v>1362</v>
      </c>
      <c r="D190" s="21" t="s">
        <v>16</v>
      </c>
      <c r="E190" s="23" t="s">
        <v>160</v>
      </c>
      <c r="F190" s="52">
        <v>0</v>
      </c>
      <c r="G190" s="52">
        <v>0</v>
      </c>
      <c r="H190" s="52">
        <v>101.87143399999999</v>
      </c>
      <c r="I190" s="52">
        <v>2.3619129999999999</v>
      </c>
      <c r="J190" s="36">
        <v>0</v>
      </c>
      <c r="K190" s="36">
        <v>0</v>
      </c>
      <c r="L190" s="36">
        <v>101.87143399999999</v>
      </c>
      <c r="M190" s="36">
        <v>2.3619129999999999</v>
      </c>
      <c r="N190" s="21">
        <v>1</v>
      </c>
      <c r="O190" s="39" t="s">
        <v>1363</v>
      </c>
      <c r="P190" s="77" t="s">
        <v>1156</v>
      </c>
      <c r="Q190" s="52">
        <v>567.30999999999995</v>
      </c>
      <c r="R190" s="46">
        <f t="shared" si="24"/>
        <v>101.87143399999999</v>
      </c>
      <c r="S190" s="46">
        <f t="shared" si="25"/>
        <v>2.3619129999999999</v>
      </c>
      <c r="T190" s="46">
        <f t="shared" si="26"/>
        <v>104.23334699999999</v>
      </c>
      <c r="U190" s="46">
        <f t="shared" si="27"/>
        <v>6.5086794049999996</v>
      </c>
      <c r="V190" s="46">
        <f t="shared" si="28"/>
        <v>6.5086794049999996</v>
      </c>
      <c r="W190" s="46">
        <v>6.5086794049999996</v>
      </c>
      <c r="X190" s="47">
        <f t="shared" si="29"/>
        <v>0</v>
      </c>
      <c r="Y190" s="54"/>
      <c r="Z190" s="54"/>
      <c r="AA190" s="55"/>
    </row>
    <row r="191" spans="1:27" ht="17.100000000000001" customHeight="1">
      <c r="A191" s="21">
        <v>178</v>
      </c>
      <c r="B191" s="21" t="s">
        <v>202</v>
      </c>
      <c r="C191" s="22" t="s">
        <v>1364</v>
      </c>
      <c r="D191" s="21" t="s">
        <v>16</v>
      </c>
      <c r="E191" s="23" t="s">
        <v>160</v>
      </c>
      <c r="F191" s="52">
        <v>105.49462</v>
      </c>
      <c r="G191" s="52">
        <v>54.188775</v>
      </c>
      <c r="H191" s="52">
        <v>175.80223899999999</v>
      </c>
      <c r="I191" s="52">
        <v>87.634336000000005</v>
      </c>
      <c r="J191" s="36">
        <v>105.49462</v>
      </c>
      <c r="K191" s="36">
        <v>54.188775</v>
      </c>
      <c r="L191" s="36">
        <v>175.80223899999999</v>
      </c>
      <c r="M191" s="36">
        <v>87.634336000000005</v>
      </c>
      <c r="N191" s="21">
        <v>1</v>
      </c>
      <c r="O191" s="39" t="s">
        <v>1365</v>
      </c>
      <c r="P191" s="77" t="s">
        <v>1366</v>
      </c>
      <c r="Q191" s="52">
        <v>529.85</v>
      </c>
      <c r="R191" s="46">
        <f t="shared" si="24"/>
        <v>70.307618999999988</v>
      </c>
      <c r="S191" s="46">
        <f t="shared" si="25"/>
        <v>33.445561000000005</v>
      </c>
      <c r="T191" s="46">
        <f t="shared" si="26"/>
        <v>103.75317999999999</v>
      </c>
      <c r="U191" s="46">
        <f t="shared" si="27"/>
        <v>6.4009598474999994</v>
      </c>
      <c r="V191" s="46">
        <f t="shared" si="28"/>
        <v>6.4009598474999994</v>
      </c>
      <c r="W191" s="46">
        <v>6.4009598475000002</v>
      </c>
      <c r="X191" s="47">
        <f t="shared" si="29"/>
        <v>0</v>
      </c>
      <c r="Y191" s="54">
        <v>9.807866465</v>
      </c>
      <c r="Z191" s="54"/>
      <c r="AA191" s="55"/>
    </row>
    <row r="192" spans="1:27" ht="17.100000000000001" customHeight="1">
      <c r="A192" s="21">
        <v>179</v>
      </c>
      <c r="B192" s="21" t="s">
        <v>203</v>
      </c>
      <c r="C192" s="22" t="s">
        <v>1367</v>
      </c>
      <c r="D192" s="21" t="s">
        <v>16</v>
      </c>
      <c r="E192" s="23" t="s">
        <v>160</v>
      </c>
      <c r="F192" s="52">
        <v>109.013318</v>
      </c>
      <c r="G192" s="52">
        <v>0</v>
      </c>
      <c r="H192" s="52">
        <v>200.35222899999999</v>
      </c>
      <c r="I192" s="52">
        <v>0</v>
      </c>
      <c r="J192" s="36">
        <v>109.013318</v>
      </c>
      <c r="K192" s="36">
        <v>0</v>
      </c>
      <c r="L192" s="36">
        <v>200.35222899999999</v>
      </c>
      <c r="M192" s="36">
        <v>0</v>
      </c>
      <c r="N192" s="21">
        <v>1</v>
      </c>
      <c r="O192" s="39" t="s">
        <v>1368</v>
      </c>
      <c r="P192" s="77" t="s">
        <v>1369</v>
      </c>
      <c r="Q192" s="52">
        <v>3174</v>
      </c>
      <c r="R192" s="46">
        <f t="shared" si="24"/>
        <v>91.338910999999996</v>
      </c>
      <c r="S192" s="46">
        <f t="shared" si="25"/>
        <v>0</v>
      </c>
      <c r="T192" s="46">
        <f t="shared" si="26"/>
        <v>91.338910999999996</v>
      </c>
      <c r="U192" s="46">
        <f t="shared" si="27"/>
        <v>5.7086819374999997</v>
      </c>
      <c r="V192" s="46">
        <f t="shared" si="28"/>
        <v>5.7086819374999997</v>
      </c>
      <c r="W192" s="46">
        <v>5.7086819374999997</v>
      </c>
      <c r="X192" s="47">
        <f t="shared" si="29"/>
        <v>0</v>
      </c>
      <c r="Y192" s="54"/>
      <c r="Z192" s="54"/>
      <c r="AA192" s="55"/>
    </row>
    <row r="193" spans="1:27" ht="17.100000000000001" customHeight="1">
      <c r="A193" s="21">
        <v>180</v>
      </c>
      <c r="B193" s="21" t="s">
        <v>204</v>
      </c>
      <c r="C193" s="22" t="s">
        <v>1370</v>
      </c>
      <c r="D193" s="21" t="s">
        <v>16</v>
      </c>
      <c r="E193" s="23" t="s">
        <v>160</v>
      </c>
      <c r="F193" s="52">
        <v>143.67942400000001</v>
      </c>
      <c r="G193" s="52">
        <v>-1.9269999999999999E-3</v>
      </c>
      <c r="H193" s="52">
        <v>234.19065699999999</v>
      </c>
      <c r="I193" s="52">
        <v>0</v>
      </c>
      <c r="J193" s="36">
        <v>143.67942400000001</v>
      </c>
      <c r="K193" s="36">
        <v>-1.9269999999999999E-3</v>
      </c>
      <c r="L193" s="36">
        <v>234.19065699999999</v>
      </c>
      <c r="M193" s="36">
        <v>0</v>
      </c>
      <c r="N193" s="21">
        <v>1</v>
      </c>
      <c r="O193" s="39" t="s">
        <v>1371</v>
      </c>
      <c r="P193" s="77" t="s">
        <v>1156</v>
      </c>
      <c r="Q193" s="52">
        <v>643.65</v>
      </c>
      <c r="R193" s="46">
        <f t="shared" si="24"/>
        <v>90.511232999999976</v>
      </c>
      <c r="S193" s="46">
        <f t="shared" si="25"/>
        <v>1.9269999999999999E-3</v>
      </c>
      <c r="T193" s="46">
        <f t="shared" si="26"/>
        <v>90.513159999999971</v>
      </c>
      <c r="U193" s="46">
        <f t="shared" si="27"/>
        <v>5.6570676824999984</v>
      </c>
      <c r="V193" s="46">
        <f t="shared" si="28"/>
        <v>5.6570676824999984</v>
      </c>
      <c r="W193" s="46">
        <v>5.6570676825000001</v>
      </c>
      <c r="X193" s="47">
        <f t="shared" si="29"/>
        <v>0</v>
      </c>
      <c r="Y193" s="54"/>
      <c r="Z193" s="54"/>
      <c r="AA193" s="55"/>
    </row>
    <row r="194" spans="1:27" ht="17.100000000000001" customHeight="1">
      <c r="A194" s="21">
        <v>181</v>
      </c>
      <c r="B194" s="21" t="s">
        <v>205</v>
      </c>
      <c r="C194" s="22" t="s">
        <v>1372</v>
      </c>
      <c r="D194" s="21" t="s">
        <v>16</v>
      </c>
      <c r="E194" s="23" t="s">
        <v>160</v>
      </c>
      <c r="F194" s="52">
        <v>22.531925999999999</v>
      </c>
      <c r="G194" s="52">
        <v>0</v>
      </c>
      <c r="H194" s="52">
        <v>111.199338</v>
      </c>
      <c r="I194" s="52">
        <v>0</v>
      </c>
      <c r="J194" s="36">
        <v>22.531925999999999</v>
      </c>
      <c r="K194" s="36">
        <v>0</v>
      </c>
      <c r="L194" s="36">
        <v>111.199338</v>
      </c>
      <c r="M194" s="36">
        <v>0</v>
      </c>
      <c r="N194" s="21">
        <v>1</v>
      </c>
      <c r="O194" s="39" t="s">
        <v>1373</v>
      </c>
      <c r="P194" s="77" t="s">
        <v>1374</v>
      </c>
      <c r="Q194" s="52">
        <v>1546</v>
      </c>
      <c r="R194" s="46">
        <f t="shared" si="24"/>
        <v>88.667411999999999</v>
      </c>
      <c r="S194" s="46">
        <f t="shared" si="25"/>
        <v>0</v>
      </c>
      <c r="T194" s="46">
        <f t="shared" si="26"/>
        <v>88.667411999999999</v>
      </c>
      <c r="U194" s="46">
        <f t="shared" si="27"/>
        <v>5.5417132499999999</v>
      </c>
      <c r="V194" s="46">
        <f t="shared" si="28"/>
        <v>5.5417132499999999</v>
      </c>
      <c r="W194" s="46">
        <v>5.5417132499999999</v>
      </c>
      <c r="X194" s="47">
        <f t="shared" si="29"/>
        <v>0</v>
      </c>
      <c r="Y194" s="54"/>
      <c r="Z194" s="54"/>
      <c r="AA194" s="55"/>
    </row>
    <row r="195" spans="1:27" ht="17.100000000000001" customHeight="1">
      <c r="A195" s="21">
        <v>182</v>
      </c>
      <c r="B195" s="21" t="s">
        <v>206</v>
      </c>
      <c r="C195" s="22" t="s">
        <v>1375</v>
      </c>
      <c r="D195" s="21" t="s">
        <v>16</v>
      </c>
      <c r="E195" s="23" t="s">
        <v>160</v>
      </c>
      <c r="F195" s="52">
        <v>329.03769999999997</v>
      </c>
      <c r="G195" s="52">
        <v>0</v>
      </c>
      <c r="H195" s="52">
        <v>401.74094200000002</v>
      </c>
      <c r="I195" s="52">
        <v>0</v>
      </c>
      <c r="J195" s="36">
        <v>329.03769999999997</v>
      </c>
      <c r="K195" s="36">
        <v>0</v>
      </c>
      <c r="L195" s="36">
        <v>401.74094200000002</v>
      </c>
      <c r="M195" s="36">
        <v>0</v>
      </c>
      <c r="N195" s="21">
        <v>1</v>
      </c>
      <c r="O195" s="39" t="s">
        <v>1376</v>
      </c>
      <c r="P195" s="77" t="s">
        <v>1281</v>
      </c>
      <c r="Q195" s="52">
        <v>628.98</v>
      </c>
      <c r="R195" s="46">
        <f t="shared" si="24"/>
        <v>72.703242000000046</v>
      </c>
      <c r="S195" s="46">
        <f t="shared" si="25"/>
        <v>0</v>
      </c>
      <c r="T195" s="46">
        <f t="shared" si="26"/>
        <v>72.703242000000046</v>
      </c>
      <c r="U195" s="46">
        <f t="shared" si="27"/>
        <v>4.5439526250000029</v>
      </c>
      <c r="V195" s="46">
        <f t="shared" si="28"/>
        <v>4.5439526250000029</v>
      </c>
      <c r="W195" s="46">
        <v>4.5439526250000002</v>
      </c>
      <c r="X195" s="47">
        <f t="shared" si="29"/>
        <v>0</v>
      </c>
      <c r="Y195" s="54"/>
      <c r="Z195" s="54"/>
      <c r="AA195" s="55"/>
    </row>
    <row r="196" spans="1:27" ht="17.100000000000001" customHeight="1">
      <c r="A196" s="21">
        <v>183</v>
      </c>
      <c r="B196" s="21" t="s">
        <v>207</v>
      </c>
      <c r="C196" s="22" t="s">
        <v>1377</v>
      </c>
      <c r="D196" s="21" t="s">
        <v>16</v>
      </c>
      <c r="E196" s="23" t="s">
        <v>160</v>
      </c>
      <c r="F196" s="52">
        <v>0</v>
      </c>
      <c r="G196" s="52">
        <v>0</v>
      </c>
      <c r="H196" s="52">
        <v>68.990508000000005</v>
      </c>
      <c r="I196" s="52">
        <v>0</v>
      </c>
      <c r="J196" s="36">
        <v>0</v>
      </c>
      <c r="K196" s="36">
        <v>0</v>
      </c>
      <c r="L196" s="36">
        <v>68.990508000000005</v>
      </c>
      <c r="M196" s="36">
        <v>0</v>
      </c>
      <c r="N196" s="21">
        <v>1</v>
      </c>
      <c r="O196" s="39" t="s">
        <v>1378</v>
      </c>
      <c r="P196" s="77" t="s">
        <v>1379</v>
      </c>
      <c r="Q196" s="52">
        <v>2456.98</v>
      </c>
      <c r="R196" s="46">
        <f t="shared" si="24"/>
        <v>68.990508000000005</v>
      </c>
      <c r="S196" s="46">
        <f t="shared" si="25"/>
        <v>0</v>
      </c>
      <c r="T196" s="46">
        <f t="shared" si="26"/>
        <v>68.990508000000005</v>
      </c>
      <c r="U196" s="46">
        <f t="shared" si="27"/>
        <v>4.3119067500000003</v>
      </c>
      <c r="V196" s="46">
        <f t="shared" si="28"/>
        <v>4.3119067500000003</v>
      </c>
      <c r="W196" s="46">
        <v>4.3119067500000003</v>
      </c>
      <c r="X196" s="47">
        <f t="shared" si="29"/>
        <v>0</v>
      </c>
      <c r="Y196" s="54"/>
      <c r="Z196" s="54"/>
      <c r="AA196" s="55"/>
    </row>
    <row r="197" spans="1:27" ht="17.100000000000001" customHeight="1">
      <c r="A197" s="21">
        <v>184</v>
      </c>
      <c r="B197" s="21" t="s">
        <v>208</v>
      </c>
      <c r="C197" s="22" t="s">
        <v>1380</v>
      </c>
      <c r="D197" s="21" t="s">
        <v>16</v>
      </c>
      <c r="E197" s="23" t="s">
        <v>160</v>
      </c>
      <c r="F197" s="52">
        <v>373.06099999999998</v>
      </c>
      <c r="G197" s="52">
        <v>19.691459999999999</v>
      </c>
      <c r="H197" s="52">
        <v>402.04969</v>
      </c>
      <c r="I197" s="52">
        <v>57.301934000000003</v>
      </c>
      <c r="J197" s="36">
        <v>373.06099999999998</v>
      </c>
      <c r="K197" s="36">
        <v>19.691459999999999</v>
      </c>
      <c r="L197" s="36">
        <v>402.04969</v>
      </c>
      <c r="M197" s="36">
        <v>57.301934000000003</v>
      </c>
      <c r="N197" s="21">
        <v>1</v>
      </c>
      <c r="O197" s="39" t="s">
        <v>1381</v>
      </c>
      <c r="P197" s="77" t="s">
        <v>1382</v>
      </c>
      <c r="Q197" s="52">
        <v>742.61</v>
      </c>
      <c r="R197" s="46">
        <f t="shared" si="24"/>
        <v>28.98869000000002</v>
      </c>
      <c r="S197" s="46">
        <f t="shared" si="25"/>
        <v>37.610474000000004</v>
      </c>
      <c r="T197" s="46">
        <f t="shared" si="26"/>
        <v>66.59916400000003</v>
      </c>
      <c r="U197" s="46">
        <f t="shared" si="27"/>
        <v>4.0684215650000013</v>
      </c>
      <c r="V197" s="46">
        <f t="shared" si="28"/>
        <v>4.0684215650000013</v>
      </c>
      <c r="W197" s="46">
        <v>4.0684215650000004</v>
      </c>
      <c r="X197" s="47">
        <f t="shared" si="29"/>
        <v>0</v>
      </c>
      <c r="Y197" s="54">
        <v>16.362416772500001</v>
      </c>
      <c r="Z197" s="54">
        <v>4.4683785775000002</v>
      </c>
      <c r="AA197" s="55"/>
    </row>
    <row r="198" spans="1:27" ht="24" customHeight="1">
      <c r="A198" s="21">
        <v>185</v>
      </c>
      <c r="B198" s="21" t="s">
        <v>209</v>
      </c>
      <c r="C198" s="22" t="s">
        <v>1383</v>
      </c>
      <c r="D198" s="21" t="s">
        <v>16</v>
      </c>
      <c r="E198" s="23" t="s">
        <v>160</v>
      </c>
      <c r="F198" s="52">
        <v>680.962399</v>
      </c>
      <c r="G198" s="52">
        <v>167.65209999999999</v>
      </c>
      <c r="H198" s="52">
        <v>870.73659799999996</v>
      </c>
      <c r="I198" s="52">
        <v>35.738728999999999</v>
      </c>
      <c r="J198" s="36">
        <v>680.962399</v>
      </c>
      <c r="K198" s="36">
        <v>167.65209999999999</v>
      </c>
      <c r="L198" s="36">
        <v>870.73659799999996</v>
      </c>
      <c r="M198" s="36">
        <v>35.738728999999999</v>
      </c>
      <c r="N198" s="21">
        <v>1</v>
      </c>
      <c r="O198" s="39" t="s">
        <v>1384</v>
      </c>
      <c r="P198" s="77" t="s">
        <v>988</v>
      </c>
      <c r="Q198" s="52">
        <v>755.3</v>
      </c>
      <c r="R198" s="46">
        <f t="shared" si="24"/>
        <v>189.77419899999995</v>
      </c>
      <c r="S198" s="46">
        <f t="shared" si="25"/>
        <v>-131.91337099999998</v>
      </c>
      <c r="T198" s="46">
        <f t="shared" si="26"/>
        <v>57.86082799999997</v>
      </c>
      <c r="U198" s="46">
        <f t="shared" si="27"/>
        <v>3.9460851774999988</v>
      </c>
      <c r="V198" s="46">
        <f t="shared" si="28"/>
        <v>3.9460851774999988</v>
      </c>
      <c r="W198" s="46">
        <v>3.9460851775000001</v>
      </c>
      <c r="X198" s="47">
        <f t="shared" si="29"/>
        <v>0</v>
      </c>
      <c r="Y198" s="54"/>
      <c r="Z198" s="54">
        <v>28.480480740000001</v>
      </c>
      <c r="AA198" s="55"/>
    </row>
    <row r="199" spans="1:27" ht="17.100000000000001" customHeight="1">
      <c r="A199" s="21">
        <v>186</v>
      </c>
      <c r="B199" s="21" t="s">
        <v>210</v>
      </c>
      <c r="C199" s="22" t="s">
        <v>1385</v>
      </c>
      <c r="D199" s="21" t="s">
        <v>16</v>
      </c>
      <c r="E199" s="23" t="s">
        <v>160</v>
      </c>
      <c r="F199" s="52">
        <v>53.742603000000003</v>
      </c>
      <c r="G199" s="52">
        <v>2.071056</v>
      </c>
      <c r="H199" s="52">
        <v>118.099411</v>
      </c>
      <c r="I199" s="52">
        <v>0.64246800000000004</v>
      </c>
      <c r="J199" s="36">
        <v>53.742603000000003</v>
      </c>
      <c r="K199" s="36">
        <v>2.071056</v>
      </c>
      <c r="L199" s="36">
        <v>118.099411</v>
      </c>
      <c r="M199" s="36">
        <v>0.64246800000000004</v>
      </c>
      <c r="N199" s="21">
        <v>1</v>
      </c>
      <c r="O199" s="39" t="s">
        <v>1386</v>
      </c>
      <c r="P199" s="77" t="s">
        <v>1387</v>
      </c>
      <c r="Q199" s="52">
        <v>517.52</v>
      </c>
      <c r="R199" s="46">
        <f t="shared" si="24"/>
        <v>64.356808000000001</v>
      </c>
      <c r="S199" s="46">
        <f t="shared" si="25"/>
        <v>-1.428588</v>
      </c>
      <c r="T199" s="46">
        <f t="shared" si="26"/>
        <v>62.928220000000003</v>
      </c>
      <c r="U199" s="46">
        <f t="shared" si="27"/>
        <v>3.93658522</v>
      </c>
      <c r="V199" s="46">
        <f t="shared" si="28"/>
        <v>3.93658522</v>
      </c>
      <c r="W199" s="46">
        <v>3.93658522</v>
      </c>
      <c r="X199" s="47">
        <f t="shared" si="29"/>
        <v>0</v>
      </c>
      <c r="Y199" s="54"/>
      <c r="Z199" s="54"/>
      <c r="AA199" s="55"/>
    </row>
    <row r="200" spans="1:27" ht="17.100000000000001" customHeight="1">
      <c r="A200" s="21">
        <v>187</v>
      </c>
      <c r="B200" s="21" t="s">
        <v>211</v>
      </c>
      <c r="C200" s="22" t="s">
        <v>1388</v>
      </c>
      <c r="D200" s="21" t="s">
        <v>16</v>
      </c>
      <c r="E200" s="23" t="s">
        <v>160</v>
      </c>
      <c r="F200" s="52">
        <v>287.86927100000003</v>
      </c>
      <c r="G200" s="52">
        <v>21.454815</v>
      </c>
      <c r="H200" s="52">
        <v>354.54161699999997</v>
      </c>
      <c r="I200" s="52">
        <v>7.6352339999999996</v>
      </c>
      <c r="J200" s="36">
        <v>287.86927100000003</v>
      </c>
      <c r="K200" s="36">
        <v>21.454815</v>
      </c>
      <c r="L200" s="36">
        <v>354.54161699999997</v>
      </c>
      <c r="M200" s="36">
        <v>7.6352339999999996</v>
      </c>
      <c r="N200" s="21">
        <v>1</v>
      </c>
      <c r="O200" s="39" t="s">
        <v>1389</v>
      </c>
      <c r="P200" s="77" t="s">
        <v>1390</v>
      </c>
      <c r="Q200" s="52">
        <v>594.14</v>
      </c>
      <c r="R200" s="46">
        <f t="shared" si="24"/>
        <v>66.672345999999948</v>
      </c>
      <c r="S200" s="46">
        <f t="shared" si="25"/>
        <v>-13.819580999999999</v>
      </c>
      <c r="T200" s="46">
        <f t="shared" si="26"/>
        <v>52.852764999999948</v>
      </c>
      <c r="U200" s="46">
        <f t="shared" si="27"/>
        <v>3.3378467649999966</v>
      </c>
      <c r="V200" s="46">
        <f t="shared" si="28"/>
        <v>3.3378467649999966</v>
      </c>
      <c r="W200" s="46">
        <v>3.3378467650000001</v>
      </c>
      <c r="X200" s="47">
        <f t="shared" si="29"/>
        <v>0</v>
      </c>
      <c r="Y200" s="54"/>
      <c r="Z200" s="54">
        <v>6.6487900299999998</v>
      </c>
      <c r="AA200" s="55"/>
    </row>
    <row r="201" spans="1:27" ht="17.100000000000001" customHeight="1">
      <c r="A201" s="21">
        <v>188</v>
      </c>
      <c r="B201" s="21" t="s">
        <v>212</v>
      </c>
      <c r="C201" s="22" t="s">
        <v>1391</v>
      </c>
      <c r="D201" s="21" t="s">
        <v>16</v>
      </c>
      <c r="E201" s="23" t="s">
        <v>160</v>
      </c>
      <c r="F201" s="52">
        <v>43.689092000000002</v>
      </c>
      <c r="G201" s="52">
        <v>0</v>
      </c>
      <c r="H201" s="52">
        <v>94.484723000000002</v>
      </c>
      <c r="I201" s="52">
        <v>0.92256099999999996</v>
      </c>
      <c r="J201" s="36">
        <v>43.689092000000002</v>
      </c>
      <c r="K201" s="36">
        <v>0</v>
      </c>
      <c r="L201" s="36">
        <v>94.484723000000002</v>
      </c>
      <c r="M201" s="36">
        <v>0.92256099999999996</v>
      </c>
      <c r="N201" s="21">
        <v>1</v>
      </c>
      <c r="O201" s="39" t="s">
        <v>1392</v>
      </c>
      <c r="P201" s="77" t="s">
        <v>1156</v>
      </c>
      <c r="Q201" s="52">
        <v>604.78</v>
      </c>
      <c r="R201" s="46">
        <f t="shared" si="24"/>
        <v>50.795631</v>
      </c>
      <c r="S201" s="46">
        <f t="shared" si="25"/>
        <v>0.92256099999999996</v>
      </c>
      <c r="T201" s="46">
        <f t="shared" si="26"/>
        <v>51.718192000000002</v>
      </c>
      <c r="U201" s="46">
        <f t="shared" si="27"/>
        <v>3.2300805975000002</v>
      </c>
      <c r="V201" s="46">
        <f t="shared" si="28"/>
        <v>3.2300805975000002</v>
      </c>
      <c r="W201" s="46">
        <v>3.2300805975000002</v>
      </c>
      <c r="X201" s="47">
        <f t="shared" si="29"/>
        <v>0</v>
      </c>
      <c r="Y201" s="54"/>
      <c r="Z201" s="54"/>
      <c r="AA201" s="55"/>
    </row>
    <row r="202" spans="1:27" ht="17.100000000000001" customHeight="1">
      <c r="A202" s="21">
        <v>189</v>
      </c>
      <c r="B202" s="21" t="s">
        <v>213</v>
      </c>
      <c r="C202" s="22" t="s">
        <v>1393</v>
      </c>
      <c r="D202" s="21" t="s">
        <v>16</v>
      </c>
      <c r="E202" s="23" t="s">
        <v>160</v>
      </c>
      <c r="F202" s="52">
        <v>80.682663000000005</v>
      </c>
      <c r="G202" s="52">
        <v>0</v>
      </c>
      <c r="H202" s="52">
        <v>125.113069</v>
      </c>
      <c r="I202" s="52">
        <v>0</v>
      </c>
      <c r="J202" s="36">
        <v>80.682663000000005</v>
      </c>
      <c r="K202" s="36">
        <v>0</v>
      </c>
      <c r="L202" s="36">
        <v>125.113069</v>
      </c>
      <c r="M202" s="36">
        <v>0</v>
      </c>
      <c r="N202" s="21">
        <v>1</v>
      </c>
      <c r="O202" s="39" t="s">
        <v>1394</v>
      </c>
      <c r="P202" s="77" t="s">
        <v>1281</v>
      </c>
      <c r="Q202" s="52">
        <v>756</v>
      </c>
      <c r="R202" s="46">
        <f t="shared" si="24"/>
        <v>44.430405999999991</v>
      </c>
      <c r="S202" s="46">
        <f t="shared" si="25"/>
        <v>0</v>
      </c>
      <c r="T202" s="46">
        <f t="shared" si="26"/>
        <v>44.430405999999991</v>
      </c>
      <c r="U202" s="46">
        <f t="shared" si="27"/>
        <v>2.7769003749999994</v>
      </c>
      <c r="V202" s="46">
        <f t="shared" si="28"/>
        <v>2.7769003749999994</v>
      </c>
      <c r="W202" s="46">
        <v>2.7769003749999999</v>
      </c>
      <c r="X202" s="47">
        <f t="shared" si="29"/>
        <v>0</v>
      </c>
      <c r="Y202" s="54"/>
      <c r="Z202" s="54"/>
      <c r="AA202" s="55"/>
    </row>
    <row r="203" spans="1:27" ht="17.100000000000001" customHeight="1">
      <c r="A203" s="21">
        <v>190</v>
      </c>
      <c r="B203" s="21" t="s">
        <v>214</v>
      </c>
      <c r="C203" s="22" t="s">
        <v>1395</v>
      </c>
      <c r="D203" s="21" t="s">
        <v>16</v>
      </c>
      <c r="E203" s="23" t="s">
        <v>160</v>
      </c>
      <c r="F203" s="52">
        <v>39.564166999999998</v>
      </c>
      <c r="G203" s="52">
        <v>0.52063499999999996</v>
      </c>
      <c r="H203" s="52">
        <v>76.729183000000006</v>
      </c>
      <c r="I203" s="52">
        <v>0</v>
      </c>
      <c r="J203" s="36">
        <v>39.564166999999998</v>
      </c>
      <c r="K203" s="36">
        <v>0.52063499999999996</v>
      </c>
      <c r="L203" s="36">
        <v>76.729183000000006</v>
      </c>
      <c r="M203" s="36">
        <v>0</v>
      </c>
      <c r="N203" s="21">
        <v>1</v>
      </c>
      <c r="O203" s="39" t="s">
        <v>1396</v>
      </c>
      <c r="P203" s="77" t="s">
        <v>1156</v>
      </c>
      <c r="Q203" s="52">
        <v>1043.3800000000001</v>
      </c>
      <c r="R203" s="46">
        <f t="shared" si="24"/>
        <v>37.165016000000008</v>
      </c>
      <c r="S203" s="46">
        <f t="shared" si="25"/>
        <v>-0.52063499999999996</v>
      </c>
      <c r="T203" s="46">
        <f t="shared" si="26"/>
        <v>36.64438100000001</v>
      </c>
      <c r="U203" s="46">
        <f t="shared" si="27"/>
        <v>2.2915754000000006</v>
      </c>
      <c r="V203" s="46">
        <f t="shared" si="28"/>
        <v>2.2915754000000006</v>
      </c>
      <c r="W203" s="46">
        <v>2.2915754000000002</v>
      </c>
      <c r="X203" s="47">
        <f t="shared" si="29"/>
        <v>0</v>
      </c>
      <c r="Y203" s="54"/>
      <c r="Z203" s="54"/>
      <c r="AA203" s="55"/>
    </row>
    <row r="204" spans="1:27" ht="17.100000000000001" customHeight="1">
      <c r="A204" s="21">
        <v>191</v>
      </c>
      <c r="B204" s="21" t="s">
        <v>215</v>
      </c>
      <c r="C204" s="22" t="s">
        <v>1397</v>
      </c>
      <c r="D204" s="21" t="s">
        <v>16</v>
      </c>
      <c r="E204" s="23" t="s">
        <v>160</v>
      </c>
      <c r="F204" s="52">
        <v>205.07548</v>
      </c>
      <c r="G204" s="52">
        <v>0</v>
      </c>
      <c r="H204" s="52">
        <v>241.27198100000001</v>
      </c>
      <c r="I204" s="52">
        <v>0</v>
      </c>
      <c r="J204" s="36">
        <v>205.07548</v>
      </c>
      <c r="K204" s="36">
        <v>0</v>
      </c>
      <c r="L204" s="36">
        <v>241.27198100000001</v>
      </c>
      <c r="M204" s="36">
        <v>0</v>
      </c>
      <c r="N204" s="21">
        <v>1</v>
      </c>
      <c r="O204" s="39" t="s">
        <v>1398</v>
      </c>
      <c r="P204" s="77" t="s">
        <v>1399</v>
      </c>
      <c r="Q204" s="52">
        <v>1027.4000000000001</v>
      </c>
      <c r="R204" s="46">
        <f t="shared" si="24"/>
        <v>36.196501000000012</v>
      </c>
      <c r="S204" s="46">
        <f t="shared" si="25"/>
        <v>0</v>
      </c>
      <c r="T204" s="46">
        <f t="shared" si="26"/>
        <v>36.196501000000012</v>
      </c>
      <c r="U204" s="46">
        <f t="shared" si="27"/>
        <v>2.2622813125000008</v>
      </c>
      <c r="V204" s="46">
        <f t="shared" si="28"/>
        <v>2.2622813125000008</v>
      </c>
      <c r="W204" s="46">
        <v>2.2622813124999999</v>
      </c>
      <c r="X204" s="47">
        <f t="shared" si="29"/>
        <v>0</v>
      </c>
      <c r="Y204" s="54"/>
      <c r="Z204" s="54"/>
      <c r="AA204" s="55"/>
    </row>
    <row r="205" spans="1:27" ht="17.100000000000001" customHeight="1">
      <c r="A205" s="21">
        <v>192</v>
      </c>
      <c r="B205" s="21" t="s">
        <v>216</v>
      </c>
      <c r="C205" s="22" t="s">
        <v>1400</v>
      </c>
      <c r="D205" s="21" t="s">
        <v>16</v>
      </c>
      <c r="E205" s="23" t="s">
        <v>160</v>
      </c>
      <c r="F205" s="52">
        <v>42.934103999999998</v>
      </c>
      <c r="G205" s="52">
        <v>0</v>
      </c>
      <c r="H205" s="52">
        <v>0</v>
      </c>
      <c r="I205" s="52">
        <v>80.518238999999994</v>
      </c>
      <c r="J205" s="36">
        <v>42.934103999999998</v>
      </c>
      <c r="K205" s="36">
        <v>0</v>
      </c>
      <c r="L205" s="36">
        <v>0</v>
      </c>
      <c r="M205" s="36">
        <v>80.518238999999994</v>
      </c>
      <c r="N205" s="21">
        <v>1</v>
      </c>
      <c r="O205" s="39" t="s">
        <v>1401</v>
      </c>
      <c r="P205" s="77" t="s">
        <v>1156</v>
      </c>
      <c r="Q205" s="52">
        <v>2522.44</v>
      </c>
      <c r="R205" s="46">
        <f t="shared" si="24"/>
        <v>-42.934103999999998</v>
      </c>
      <c r="S205" s="46">
        <f t="shared" si="25"/>
        <v>80.518238999999994</v>
      </c>
      <c r="T205" s="46">
        <f t="shared" si="26"/>
        <v>37.584134999999996</v>
      </c>
      <c r="U205" s="46">
        <f t="shared" si="27"/>
        <v>2.1477128399999992</v>
      </c>
      <c r="V205" s="46">
        <f t="shared" si="28"/>
        <v>2.1477128399999992</v>
      </c>
      <c r="W205" s="46">
        <v>2.1477128400000001</v>
      </c>
      <c r="X205" s="47">
        <f t="shared" si="29"/>
        <v>0</v>
      </c>
      <c r="Y205" s="54"/>
      <c r="Z205" s="54"/>
      <c r="AA205" s="55"/>
    </row>
    <row r="206" spans="1:27" ht="17.100000000000001" customHeight="1">
      <c r="A206" s="21">
        <v>193</v>
      </c>
      <c r="B206" s="21" t="s">
        <v>217</v>
      </c>
      <c r="C206" s="22" t="s">
        <v>1402</v>
      </c>
      <c r="D206" s="21" t="s">
        <v>16</v>
      </c>
      <c r="E206" s="23" t="s">
        <v>160</v>
      </c>
      <c r="F206" s="52">
        <v>112.798565</v>
      </c>
      <c r="G206" s="52">
        <v>5.4553089999999997</v>
      </c>
      <c r="H206" s="52">
        <v>149.678921</v>
      </c>
      <c r="I206" s="52">
        <v>1.598279</v>
      </c>
      <c r="J206" s="36">
        <v>112.798565</v>
      </c>
      <c r="K206" s="36">
        <v>5.4553089999999997</v>
      </c>
      <c r="L206" s="36">
        <v>149.678921</v>
      </c>
      <c r="M206" s="36">
        <v>1.598279</v>
      </c>
      <c r="N206" s="21">
        <v>1</v>
      </c>
      <c r="O206" s="39" t="s">
        <v>1403</v>
      </c>
      <c r="P206" s="77" t="s">
        <v>1404</v>
      </c>
      <c r="Q206" s="52">
        <v>546.70000000000005</v>
      </c>
      <c r="R206" s="46">
        <f t="shared" si="24"/>
        <v>36.880356000000006</v>
      </c>
      <c r="S206" s="46">
        <f t="shared" si="25"/>
        <v>-3.85703</v>
      </c>
      <c r="T206" s="46">
        <f t="shared" si="26"/>
        <v>33.023326000000004</v>
      </c>
      <c r="U206" s="46">
        <f t="shared" si="27"/>
        <v>2.0736004500000003</v>
      </c>
      <c r="V206" s="46">
        <f t="shared" si="28"/>
        <v>2.0736004500000003</v>
      </c>
      <c r="W206" s="46">
        <v>2.0736004499999998</v>
      </c>
      <c r="X206" s="47">
        <f t="shared" si="29"/>
        <v>0</v>
      </c>
      <c r="Y206" s="54">
        <v>1.0367054375</v>
      </c>
      <c r="Z206" s="54">
        <v>2.7736139400000002</v>
      </c>
      <c r="AA206" s="55"/>
    </row>
    <row r="207" spans="1:27" ht="17.100000000000001" customHeight="1">
      <c r="A207" s="21">
        <v>194</v>
      </c>
      <c r="B207" s="21" t="s">
        <v>218</v>
      </c>
      <c r="C207" s="22" t="s">
        <v>1405</v>
      </c>
      <c r="D207" s="21" t="s">
        <v>16</v>
      </c>
      <c r="E207" s="23" t="s">
        <v>160</v>
      </c>
      <c r="F207" s="52">
        <v>108.86023</v>
      </c>
      <c r="G207" s="52">
        <v>10.919815</v>
      </c>
      <c r="H207" s="52">
        <v>117.238733</v>
      </c>
      <c r="I207" s="52">
        <v>35.099440999999999</v>
      </c>
      <c r="J207" s="36">
        <v>108.86023</v>
      </c>
      <c r="K207" s="36">
        <v>10.919815</v>
      </c>
      <c r="L207" s="36">
        <v>117.238733</v>
      </c>
      <c r="M207" s="36">
        <v>36.200358000000001</v>
      </c>
      <c r="N207" s="21">
        <v>1</v>
      </c>
      <c r="O207" s="39" t="s">
        <v>1406</v>
      </c>
      <c r="P207" s="77" t="s">
        <v>1156</v>
      </c>
      <c r="Q207" s="52">
        <v>698.13</v>
      </c>
      <c r="R207" s="46">
        <f t="shared" si="24"/>
        <v>8.3785029999999949</v>
      </c>
      <c r="S207" s="46">
        <f t="shared" si="25"/>
        <v>25.280543000000002</v>
      </c>
      <c r="T207" s="46">
        <f t="shared" si="26"/>
        <v>33.659045999999996</v>
      </c>
      <c r="U207" s="46">
        <f t="shared" si="27"/>
        <v>2.0404890174999997</v>
      </c>
      <c r="V207" s="46">
        <f t="shared" si="28"/>
        <v>2.0404890174999997</v>
      </c>
      <c r="W207" s="46">
        <v>2.0404890175000001</v>
      </c>
      <c r="X207" s="47">
        <f t="shared" si="29"/>
        <v>0</v>
      </c>
      <c r="Y207" s="54"/>
      <c r="Z207" s="54"/>
      <c r="AA207" s="55"/>
    </row>
    <row r="208" spans="1:27" ht="17.100000000000001" customHeight="1">
      <c r="A208" s="21">
        <v>195</v>
      </c>
      <c r="B208" s="21" t="s">
        <v>219</v>
      </c>
      <c r="C208" s="22" t="s">
        <v>1407</v>
      </c>
      <c r="D208" s="21" t="s">
        <v>16</v>
      </c>
      <c r="E208" s="23" t="s">
        <v>160</v>
      </c>
      <c r="F208" s="52">
        <v>128.282803</v>
      </c>
      <c r="G208" s="52">
        <v>0.66105999999999998</v>
      </c>
      <c r="H208" s="52">
        <v>147.18801999999999</v>
      </c>
      <c r="I208" s="52">
        <v>0.12</v>
      </c>
      <c r="J208" s="36">
        <v>128.282803</v>
      </c>
      <c r="K208" s="36">
        <v>0.66105999999999998</v>
      </c>
      <c r="L208" s="36">
        <v>147.18801999999999</v>
      </c>
      <c r="M208" s="36">
        <v>0.17180899999999999</v>
      </c>
      <c r="N208" s="21">
        <v>1</v>
      </c>
      <c r="O208" s="39" t="s">
        <v>1408</v>
      </c>
      <c r="P208" s="77" t="s">
        <v>1409</v>
      </c>
      <c r="Q208" s="52">
        <v>1424.03</v>
      </c>
      <c r="R208" s="46">
        <f t="shared" si="24"/>
        <v>18.905216999999993</v>
      </c>
      <c r="S208" s="46">
        <f t="shared" si="25"/>
        <v>-0.48925099999999999</v>
      </c>
      <c r="T208" s="46">
        <f t="shared" si="26"/>
        <v>18.415965999999994</v>
      </c>
      <c r="U208" s="46">
        <f t="shared" si="27"/>
        <v>1.1522210024999995</v>
      </c>
      <c r="V208" s="46">
        <f t="shared" si="28"/>
        <v>1.1522210024999995</v>
      </c>
      <c r="W208" s="46">
        <v>1.1522210024999999</v>
      </c>
      <c r="X208" s="47">
        <f t="shared" si="29"/>
        <v>0</v>
      </c>
      <c r="Y208" s="54"/>
      <c r="Z208" s="54">
        <v>4.3557850374999996</v>
      </c>
      <c r="AA208" s="55"/>
    </row>
    <row r="209" spans="1:27" ht="17.100000000000001" customHeight="1">
      <c r="A209" s="21">
        <v>196</v>
      </c>
      <c r="B209" s="21" t="s">
        <v>220</v>
      </c>
      <c r="C209" s="22" t="s">
        <v>1410</v>
      </c>
      <c r="D209" s="21" t="s">
        <v>16</v>
      </c>
      <c r="E209" s="23" t="s">
        <v>160</v>
      </c>
      <c r="F209" s="52">
        <v>341.91389400000003</v>
      </c>
      <c r="G209" s="52">
        <v>0</v>
      </c>
      <c r="H209" s="52">
        <v>338.78292900000002</v>
      </c>
      <c r="I209" s="52">
        <v>20.021871000000001</v>
      </c>
      <c r="J209" s="36">
        <v>341.91389400000003</v>
      </c>
      <c r="K209" s="36">
        <v>0</v>
      </c>
      <c r="L209" s="36">
        <v>338.78292900000002</v>
      </c>
      <c r="M209" s="36">
        <v>20.021871000000001</v>
      </c>
      <c r="N209" s="21">
        <v>1</v>
      </c>
      <c r="O209" s="39" t="s">
        <v>1411</v>
      </c>
      <c r="P209" s="77" t="s">
        <v>1278</v>
      </c>
      <c r="Q209" s="52">
        <v>625.72</v>
      </c>
      <c r="R209" s="46">
        <f t="shared" si="24"/>
        <v>-3.1309650000000033</v>
      </c>
      <c r="S209" s="46">
        <f t="shared" si="25"/>
        <v>20.021871000000001</v>
      </c>
      <c r="T209" s="46">
        <f t="shared" si="26"/>
        <v>16.890905999999998</v>
      </c>
      <c r="U209" s="46">
        <f t="shared" si="27"/>
        <v>1.0056269474999997</v>
      </c>
      <c r="V209" s="46">
        <f t="shared" si="28"/>
        <v>1.0056269474999997</v>
      </c>
      <c r="W209" s="46">
        <v>1.0056269474999999</v>
      </c>
      <c r="X209" s="47">
        <f t="shared" si="29"/>
        <v>0</v>
      </c>
      <c r="Y209" s="54">
        <v>7.4721230624999997</v>
      </c>
      <c r="Z209" s="54">
        <v>6.6246627499999997</v>
      </c>
      <c r="AA209" s="55"/>
    </row>
    <row r="210" spans="1:27" ht="17.100000000000001" customHeight="1">
      <c r="A210" s="21">
        <v>197</v>
      </c>
      <c r="B210" s="21" t="s">
        <v>221</v>
      </c>
      <c r="C210" s="22" t="s">
        <v>1412</v>
      </c>
      <c r="D210" s="21" t="s">
        <v>16</v>
      </c>
      <c r="E210" s="23" t="s">
        <v>160</v>
      </c>
      <c r="F210" s="52">
        <v>72.808891000000003</v>
      </c>
      <c r="G210" s="52">
        <v>3.3360780000000001</v>
      </c>
      <c r="H210" s="52">
        <v>93.481536000000006</v>
      </c>
      <c r="I210" s="52">
        <v>-2.2819060000000002</v>
      </c>
      <c r="J210" s="36">
        <v>72.808891000000003</v>
      </c>
      <c r="K210" s="36">
        <v>3.3360780000000001</v>
      </c>
      <c r="L210" s="36">
        <v>93.481536000000006</v>
      </c>
      <c r="M210" s="36">
        <v>-2.2819060000000002</v>
      </c>
      <c r="N210" s="21">
        <v>1</v>
      </c>
      <c r="O210" s="39" t="s">
        <v>1413</v>
      </c>
      <c r="P210" s="77" t="s">
        <v>1156</v>
      </c>
      <c r="Q210" s="52">
        <v>650.38</v>
      </c>
      <c r="R210" s="46">
        <f t="shared" si="24"/>
        <v>20.672645000000003</v>
      </c>
      <c r="S210" s="46">
        <f t="shared" si="25"/>
        <v>-5.6179839999999999</v>
      </c>
      <c r="T210" s="46">
        <f t="shared" si="26"/>
        <v>15.054661000000003</v>
      </c>
      <c r="U210" s="46">
        <f t="shared" si="27"/>
        <v>0.95496127250000018</v>
      </c>
      <c r="V210" s="46">
        <f t="shared" si="28"/>
        <v>0.95496127250000018</v>
      </c>
      <c r="W210" s="46">
        <v>0.95496127249999996</v>
      </c>
      <c r="X210" s="47">
        <f t="shared" si="29"/>
        <v>0</v>
      </c>
      <c r="Y210" s="54"/>
      <c r="Z210" s="54"/>
      <c r="AA210" s="55"/>
    </row>
    <row r="211" spans="1:27" ht="17.100000000000001" customHeight="1">
      <c r="A211" s="21">
        <v>198</v>
      </c>
      <c r="B211" s="21" t="s">
        <v>222</v>
      </c>
      <c r="C211" s="22" t="s">
        <v>1414</v>
      </c>
      <c r="D211" s="21" t="s">
        <v>16</v>
      </c>
      <c r="E211" s="23" t="s">
        <v>160</v>
      </c>
      <c r="F211" s="52">
        <v>0</v>
      </c>
      <c r="G211" s="52">
        <v>0</v>
      </c>
      <c r="H211" s="52">
        <v>10.397084</v>
      </c>
      <c r="I211" s="52">
        <v>0</v>
      </c>
      <c r="J211" s="36">
        <v>0</v>
      </c>
      <c r="K211" s="36">
        <v>0</v>
      </c>
      <c r="L211" s="36">
        <v>10.397084</v>
      </c>
      <c r="M211" s="36">
        <v>0</v>
      </c>
      <c r="N211" s="21">
        <v>1</v>
      </c>
      <c r="O211" s="39" t="s">
        <v>1415</v>
      </c>
      <c r="P211" s="77" t="s">
        <v>1156</v>
      </c>
      <c r="Q211" s="52">
        <v>2086</v>
      </c>
      <c r="R211" s="46">
        <f t="shared" si="24"/>
        <v>10.397084</v>
      </c>
      <c r="S211" s="46">
        <f t="shared" si="25"/>
        <v>0</v>
      </c>
      <c r="T211" s="46">
        <f t="shared" si="26"/>
        <v>10.397084</v>
      </c>
      <c r="U211" s="46">
        <f t="shared" si="27"/>
        <v>0.64981774999999997</v>
      </c>
      <c r="V211" s="46">
        <f t="shared" si="28"/>
        <v>0.64981774999999997</v>
      </c>
      <c r="W211" s="46">
        <v>0.64981774999999997</v>
      </c>
      <c r="X211" s="47">
        <f t="shared" si="29"/>
        <v>0</v>
      </c>
      <c r="Y211" s="54"/>
      <c r="Z211" s="54"/>
      <c r="AA211" s="55"/>
    </row>
    <row r="212" spans="1:27" ht="17.100000000000001" customHeight="1">
      <c r="A212" s="21">
        <v>199</v>
      </c>
      <c r="B212" s="21" t="s">
        <v>223</v>
      </c>
      <c r="C212" s="22" t="s">
        <v>1416</v>
      </c>
      <c r="D212" s="21" t="s">
        <v>224</v>
      </c>
      <c r="E212" s="23" t="s">
        <v>225</v>
      </c>
      <c r="F212" s="79">
        <v>3.8171349999999999</v>
      </c>
      <c r="G212" s="79">
        <v>-21.864984</v>
      </c>
      <c r="H212" s="79">
        <v>1177.81</v>
      </c>
      <c r="I212" s="81">
        <v>1.4</v>
      </c>
      <c r="J212" s="36">
        <v>0</v>
      </c>
      <c r="K212" s="36">
        <v>-28.226755000000001</v>
      </c>
      <c r="L212" s="36">
        <v>1176.9668750000001</v>
      </c>
      <c r="M212" s="36">
        <v>0</v>
      </c>
      <c r="N212" s="21">
        <v>1</v>
      </c>
      <c r="O212" s="39" t="s">
        <v>1417</v>
      </c>
      <c r="P212" s="38">
        <v>43920</v>
      </c>
      <c r="Q212" s="83">
        <v>21121.32</v>
      </c>
      <c r="R212" s="46">
        <f t="shared" si="24"/>
        <v>1176.9668750000001</v>
      </c>
      <c r="S212" s="46">
        <f t="shared" si="25"/>
        <v>28.226755000000001</v>
      </c>
      <c r="T212" s="46">
        <f t="shared" si="26"/>
        <v>1205.19363</v>
      </c>
      <c r="U212" s="46">
        <f t="shared" si="27"/>
        <v>75.254034987500006</v>
      </c>
      <c r="V212" s="46">
        <f t="shared" si="28"/>
        <v>75.254034987500006</v>
      </c>
      <c r="W212" s="46">
        <v>75.254034987500006</v>
      </c>
      <c r="X212" s="47">
        <f t="shared" si="29"/>
        <v>0</v>
      </c>
      <c r="Y212" s="54"/>
      <c r="Z212" s="54"/>
      <c r="AA212" s="55"/>
    </row>
    <row r="213" spans="1:27" ht="17.100000000000001" customHeight="1">
      <c r="A213" s="21">
        <v>200</v>
      </c>
      <c r="B213" s="21" t="s">
        <v>226</v>
      </c>
      <c r="C213" s="22" t="s">
        <v>1418</v>
      </c>
      <c r="D213" s="21" t="s">
        <v>224</v>
      </c>
      <c r="E213" s="23" t="s">
        <v>225</v>
      </c>
      <c r="F213" s="79">
        <v>0</v>
      </c>
      <c r="G213" s="79">
        <v>0</v>
      </c>
      <c r="H213" s="79">
        <v>9.74</v>
      </c>
      <c r="I213" s="81">
        <v>159.41</v>
      </c>
      <c r="J213" s="36">
        <v>0</v>
      </c>
      <c r="K213" s="36">
        <v>0</v>
      </c>
      <c r="L213" s="36">
        <v>9.7368349999999992</v>
      </c>
      <c r="M213" s="36">
        <v>159.40584699999999</v>
      </c>
      <c r="N213" s="21">
        <v>1</v>
      </c>
      <c r="O213" s="39" t="s">
        <v>1419</v>
      </c>
      <c r="P213" s="38">
        <v>44196</v>
      </c>
      <c r="Q213" s="52">
        <v>2923.66</v>
      </c>
      <c r="R213" s="46">
        <f t="shared" si="24"/>
        <v>9.7368349999999992</v>
      </c>
      <c r="S213" s="46">
        <f t="shared" si="25"/>
        <v>159.40584699999999</v>
      </c>
      <c r="T213" s="46">
        <f t="shared" si="26"/>
        <v>169.14268199999998</v>
      </c>
      <c r="U213" s="46">
        <f t="shared" si="27"/>
        <v>10.1729030075</v>
      </c>
      <c r="V213" s="46">
        <f t="shared" si="28"/>
        <v>10.1729030075</v>
      </c>
      <c r="W213" s="46">
        <v>10.1729030075</v>
      </c>
      <c r="X213" s="47">
        <f t="shared" si="29"/>
        <v>0</v>
      </c>
      <c r="Y213" s="54"/>
      <c r="Z213" s="54"/>
      <c r="AA213" s="55"/>
    </row>
    <row r="214" spans="1:27" ht="17.100000000000001" customHeight="1">
      <c r="A214" s="21">
        <v>201</v>
      </c>
      <c r="B214" s="21" t="s">
        <v>227</v>
      </c>
      <c r="C214" s="22" t="s">
        <v>1420</v>
      </c>
      <c r="D214" s="21" t="s">
        <v>224</v>
      </c>
      <c r="E214" s="23" t="s">
        <v>225</v>
      </c>
      <c r="F214" s="79">
        <v>184.627003</v>
      </c>
      <c r="G214" s="79">
        <v>100.350798</v>
      </c>
      <c r="H214" s="79">
        <v>272.22000000000003</v>
      </c>
      <c r="I214" s="81">
        <v>61.11</v>
      </c>
      <c r="J214" s="36">
        <v>184.627003</v>
      </c>
      <c r="K214" s="36">
        <v>100.350798</v>
      </c>
      <c r="L214" s="36">
        <v>272.22158400000001</v>
      </c>
      <c r="M214" s="36">
        <v>61.109769999999997</v>
      </c>
      <c r="N214" s="21">
        <v>1</v>
      </c>
      <c r="O214" s="39" t="s">
        <v>1421</v>
      </c>
      <c r="P214" s="38">
        <v>44135</v>
      </c>
      <c r="Q214" s="52">
        <v>3011.06</v>
      </c>
      <c r="R214" s="46">
        <f t="shared" si="24"/>
        <v>87.594581000000005</v>
      </c>
      <c r="S214" s="46">
        <f t="shared" si="25"/>
        <v>-39.241028</v>
      </c>
      <c r="T214" s="46">
        <f t="shared" si="26"/>
        <v>48.353553000000005</v>
      </c>
      <c r="U214" s="46">
        <f t="shared" si="27"/>
        <v>3.1201996325000003</v>
      </c>
      <c r="V214" s="46">
        <f t="shared" si="28"/>
        <v>3.1201996325000003</v>
      </c>
      <c r="W214" s="46">
        <v>3.1201996324999999</v>
      </c>
      <c r="X214" s="47">
        <f t="shared" si="29"/>
        <v>0</v>
      </c>
      <c r="Y214" s="54">
        <v>2.9327999999999999</v>
      </c>
      <c r="Z214" s="54"/>
      <c r="AA214" s="55"/>
    </row>
    <row r="215" spans="1:27" ht="17.100000000000001" customHeight="1">
      <c r="A215" s="21">
        <v>202</v>
      </c>
      <c r="B215" s="80" t="s">
        <v>228</v>
      </c>
      <c r="C215" s="22" t="s">
        <v>1422</v>
      </c>
      <c r="D215" s="21" t="s">
        <v>224</v>
      </c>
      <c r="E215" s="23" t="s">
        <v>225</v>
      </c>
      <c r="F215" s="79">
        <v>32.794927000000001</v>
      </c>
      <c r="G215" s="79">
        <v>-9.9081119999999991</v>
      </c>
      <c r="H215" s="79">
        <v>101.62</v>
      </c>
      <c r="I215" s="81">
        <v>-35.81</v>
      </c>
      <c r="J215" s="36">
        <v>32.794927000000001</v>
      </c>
      <c r="K215" s="36">
        <v>-9.9081119999999991</v>
      </c>
      <c r="L215" s="36">
        <v>101.616629</v>
      </c>
      <c r="M215" s="36">
        <v>-35.805065999999997</v>
      </c>
      <c r="N215" s="21">
        <v>1</v>
      </c>
      <c r="O215" s="39" t="s">
        <v>1423</v>
      </c>
      <c r="P215" s="38">
        <v>44196</v>
      </c>
      <c r="Q215" s="83">
        <v>639.29</v>
      </c>
      <c r="R215" s="46">
        <f t="shared" si="24"/>
        <v>68.821702000000002</v>
      </c>
      <c r="S215" s="46">
        <f t="shared" si="25"/>
        <v>-25.896953999999997</v>
      </c>
      <c r="T215" s="46">
        <f t="shared" si="26"/>
        <v>42.924748000000008</v>
      </c>
      <c r="U215" s="46">
        <f t="shared" si="27"/>
        <v>2.7475391350000002</v>
      </c>
      <c r="V215" s="46">
        <f t="shared" si="28"/>
        <v>2.7475391350000002</v>
      </c>
      <c r="W215" s="46">
        <v>2.7475391349999998</v>
      </c>
      <c r="X215" s="47">
        <f t="shared" si="29"/>
        <v>0</v>
      </c>
      <c r="Y215" s="54"/>
      <c r="Z215" s="54"/>
      <c r="AA215" s="55"/>
    </row>
    <row r="216" spans="1:27" ht="17.100000000000001" customHeight="1">
      <c r="A216" s="21">
        <v>203</v>
      </c>
      <c r="B216" s="21" t="s">
        <v>229</v>
      </c>
      <c r="C216" s="22" t="s">
        <v>1424</v>
      </c>
      <c r="D216" s="21" t="s">
        <v>224</v>
      </c>
      <c r="E216" s="23" t="s">
        <v>225</v>
      </c>
      <c r="F216" s="79">
        <v>15932.869005</v>
      </c>
      <c r="G216" s="79">
        <v>2619.3921399999999</v>
      </c>
      <c r="H216" s="79">
        <v>11923.09</v>
      </c>
      <c r="I216" s="81">
        <v>14039.93</v>
      </c>
      <c r="J216" s="36">
        <v>15852.201649000001</v>
      </c>
      <c r="K216" s="36">
        <v>2591.404458</v>
      </c>
      <c r="L216" s="36">
        <v>11834.466797999999</v>
      </c>
      <c r="M216" s="36">
        <v>14037.964732</v>
      </c>
      <c r="N216" s="21">
        <v>1</v>
      </c>
      <c r="O216" s="39" t="s">
        <v>1425</v>
      </c>
      <c r="P216" s="38">
        <v>44196</v>
      </c>
      <c r="Q216" s="59">
        <v>15221.02</v>
      </c>
      <c r="R216" s="46">
        <f t="shared" si="24"/>
        <v>-4017.7348510000011</v>
      </c>
      <c r="S216" s="46">
        <f t="shared" si="25"/>
        <v>11446.560273999999</v>
      </c>
      <c r="T216" s="46">
        <f t="shared" si="26"/>
        <v>7428.8254229999984</v>
      </c>
      <c r="U216" s="46">
        <f t="shared" si="27"/>
        <v>435.68518825249987</v>
      </c>
      <c r="V216" s="46">
        <f t="shared" si="28"/>
        <v>435.68518825249987</v>
      </c>
      <c r="W216" s="46">
        <v>435.68518825249998</v>
      </c>
      <c r="X216" s="47">
        <f t="shared" si="29"/>
        <v>0</v>
      </c>
      <c r="Y216" s="54"/>
      <c r="Z216" s="54"/>
      <c r="AA216" s="55"/>
    </row>
    <row r="217" spans="1:27" ht="17.100000000000001" customHeight="1">
      <c r="A217" s="21">
        <v>204</v>
      </c>
      <c r="B217" s="21" t="s">
        <v>230</v>
      </c>
      <c r="C217" s="21" t="s">
        <v>1426</v>
      </c>
      <c r="D217" s="21" t="s">
        <v>224</v>
      </c>
      <c r="E217" s="23" t="s">
        <v>225</v>
      </c>
      <c r="F217" s="79">
        <v>29.054472000000001</v>
      </c>
      <c r="G217" s="79">
        <v>-2.906101</v>
      </c>
      <c r="H217" s="79">
        <v>77.790000000000006</v>
      </c>
      <c r="I217" s="81">
        <v>0.61</v>
      </c>
      <c r="J217" s="36">
        <v>29.054472000000001</v>
      </c>
      <c r="K217" s="36">
        <v>-2.906101</v>
      </c>
      <c r="L217" s="36">
        <v>77.785292999999996</v>
      </c>
      <c r="M217" s="36">
        <v>0.60871799999999998</v>
      </c>
      <c r="N217" s="21">
        <v>1</v>
      </c>
      <c r="O217" s="39" t="s">
        <v>1427</v>
      </c>
      <c r="P217" s="38">
        <v>44117</v>
      </c>
      <c r="Q217" s="84">
        <v>1510.17</v>
      </c>
      <c r="R217" s="46">
        <f t="shared" si="24"/>
        <v>48.730820999999992</v>
      </c>
      <c r="S217" s="46">
        <f t="shared" si="25"/>
        <v>3.5148190000000001</v>
      </c>
      <c r="T217" s="46">
        <f t="shared" si="26"/>
        <v>52.245639999999995</v>
      </c>
      <c r="U217" s="46">
        <f t="shared" si="27"/>
        <v>3.2565654524999994</v>
      </c>
      <c r="V217" s="46">
        <f t="shared" si="28"/>
        <v>3.2565654524999994</v>
      </c>
      <c r="W217" s="46">
        <v>3.2565654524999998</v>
      </c>
      <c r="X217" s="47">
        <f t="shared" si="29"/>
        <v>0</v>
      </c>
      <c r="Y217" s="54"/>
      <c r="Z217" s="54"/>
      <c r="AA217" s="55"/>
    </row>
    <row r="218" spans="1:27" ht="17.100000000000001" customHeight="1">
      <c r="A218" s="21">
        <v>205</v>
      </c>
      <c r="B218" s="21" t="s">
        <v>231</v>
      </c>
      <c r="C218" s="22" t="s">
        <v>1428</v>
      </c>
      <c r="D218" s="21" t="s">
        <v>224</v>
      </c>
      <c r="E218" s="23" t="s">
        <v>225</v>
      </c>
      <c r="F218" s="79">
        <v>862.17582800000002</v>
      </c>
      <c r="G218" s="79">
        <v>71.821569999999994</v>
      </c>
      <c r="H218" s="79">
        <v>2704.41</v>
      </c>
      <c r="I218" s="81">
        <v>-78.69</v>
      </c>
      <c r="J218" s="36">
        <v>862.17582800000002</v>
      </c>
      <c r="K218" s="36">
        <v>71.821569999999994</v>
      </c>
      <c r="L218" s="36">
        <v>2704.4142219999999</v>
      </c>
      <c r="M218" s="36">
        <v>-78.687009000000003</v>
      </c>
      <c r="N218" s="21">
        <v>1</v>
      </c>
      <c r="O218" s="39" t="s">
        <v>1429</v>
      </c>
      <c r="P218" s="38">
        <v>44196</v>
      </c>
      <c r="Q218" s="52">
        <v>751.92</v>
      </c>
      <c r="R218" s="46">
        <f t="shared" si="24"/>
        <v>1842.238394</v>
      </c>
      <c r="S218" s="46">
        <f t="shared" si="25"/>
        <v>-150.508579</v>
      </c>
      <c r="T218" s="46">
        <f t="shared" si="26"/>
        <v>1691.7298149999999</v>
      </c>
      <c r="U218" s="46">
        <f t="shared" si="27"/>
        <v>106.109384885</v>
      </c>
      <c r="V218" s="46">
        <f t="shared" si="28"/>
        <v>106.109384885</v>
      </c>
      <c r="W218" s="46">
        <v>106.109384885</v>
      </c>
      <c r="X218" s="47">
        <f t="shared" si="29"/>
        <v>0</v>
      </c>
      <c r="Y218" s="54">
        <v>23.862500000000001</v>
      </c>
      <c r="Z218" s="54">
        <v>3.2351623049999998</v>
      </c>
      <c r="AA218" s="55"/>
    </row>
    <row r="219" spans="1:27" ht="17.100000000000001" customHeight="1">
      <c r="A219" s="21">
        <v>206</v>
      </c>
      <c r="B219" s="21" t="s">
        <v>1430</v>
      </c>
      <c r="C219" s="22" t="s">
        <v>1431</v>
      </c>
      <c r="D219" s="21" t="s">
        <v>224</v>
      </c>
      <c r="E219" s="23" t="s">
        <v>225</v>
      </c>
      <c r="F219" s="79">
        <v>8</v>
      </c>
      <c r="G219" s="79">
        <v>69</v>
      </c>
      <c r="H219" s="79">
        <v>-4708</v>
      </c>
      <c r="I219" s="81">
        <v>1740</v>
      </c>
      <c r="J219" s="36">
        <v>0</v>
      </c>
      <c r="K219" s="36">
        <v>64.397919000000002</v>
      </c>
      <c r="L219" s="36">
        <v>-4736.7333060000001</v>
      </c>
      <c r="M219" s="36">
        <v>1738.946064</v>
      </c>
      <c r="N219" s="21">
        <v>1</v>
      </c>
      <c r="O219" s="39" t="s">
        <v>1432</v>
      </c>
      <c r="P219" s="38">
        <v>44145</v>
      </c>
      <c r="Q219" s="83">
        <v>981.54</v>
      </c>
      <c r="R219" s="46">
        <f t="shared" si="24"/>
        <v>-4736.7333060000001</v>
      </c>
      <c r="S219" s="46">
        <f t="shared" si="25"/>
        <v>1674.548145</v>
      </c>
      <c r="T219" s="46">
        <f t="shared" si="26"/>
        <v>-3062.1851610000003</v>
      </c>
      <c r="U219" s="46">
        <f t="shared" si="27"/>
        <v>0</v>
      </c>
      <c r="V219" s="46">
        <f t="shared" si="28"/>
        <v>0</v>
      </c>
      <c r="W219" s="46">
        <v>0</v>
      </c>
      <c r="X219" s="47">
        <f t="shared" si="29"/>
        <v>0</v>
      </c>
      <c r="Y219" s="54"/>
      <c r="Z219" s="54"/>
      <c r="AA219" s="55" t="s">
        <v>1019</v>
      </c>
    </row>
    <row r="220" spans="1:27" ht="17.100000000000001" customHeight="1">
      <c r="A220" s="21">
        <v>207</v>
      </c>
      <c r="B220" s="21" t="s">
        <v>232</v>
      </c>
      <c r="C220" s="22" t="s">
        <v>1433</v>
      </c>
      <c r="D220" s="21" t="s">
        <v>224</v>
      </c>
      <c r="E220" s="23" t="s">
        <v>225</v>
      </c>
      <c r="F220" s="79">
        <v>138.66050300000001</v>
      </c>
      <c r="G220" s="79">
        <v>-4.3503239999999996</v>
      </c>
      <c r="H220" s="79">
        <v>138.59</v>
      </c>
      <c r="I220" s="81">
        <v>17.91</v>
      </c>
      <c r="J220" s="36">
        <v>138.639161</v>
      </c>
      <c r="K220" s="36">
        <v>-4.5238759999999996</v>
      </c>
      <c r="L220" s="36">
        <v>138.228128</v>
      </c>
      <c r="M220" s="36">
        <v>17.305617999999999</v>
      </c>
      <c r="N220" s="21">
        <v>1</v>
      </c>
      <c r="O220" s="39" t="s">
        <v>1434</v>
      </c>
      <c r="P220" s="38">
        <v>44196</v>
      </c>
      <c r="Q220" s="83">
        <v>1542.5</v>
      </c>
      <c r="R220" s="46">
        <f t="shared" si="24"/>
        <v>-0.41103300000000331</v>
      </c>
      <c r="S220" s="46">
        <f t="shared" si="25"/>
        <v>21.829493999999997</v>
      </c>
      <c r="T220" s="46">
        <f t="shared" si="26"/>
        <v>21.418460999999994</v>
      </c>
      <c r="U220" s="46">
        <f t="shared" si="27"/>
        <v>1.2840800774999996</v>
      </c>
      <c r="V220" s="46">
        <f t="shared" si="28"/>
        <v>1.2840800774999996</v>
      </c>
      <c r="W220" s="46">
        <v>1.2840800775000001</v>
      </c>
      <c r="X220" s="47">
        <f t="shared" si="29"/>
        <v>0</v>
      </c>
      <c r="Y220" s="54"/>
      <c r="Z220" s="54"/>
      <c r="AA220" s="55"/>
    </row>
    <row r="221" spans="1:27" ht="17.100000000000001" customHeight="1">
      <c r="A221" s="21">
        <v>208</v>
      </c>
      <c r="B221" s="21" t="s">
        <v>233</v>
      </c>
      <c r="C221" s="22" t="s">
        <v>1435</v>
      </c>
      <c r="D221" s="21" t="s">
        <v>224</v>
      </c>
      <c r="E221" s="23" t="s">
        <v>225</v>
      </c>
      <c r="F221" s="79">
        <v>116.549025</v>
      </c>
      <c r="G221" s="79">
        <v>-17.01737</v>
      </c>
      <c r="H221" s="79">
        <v>254.12</v>
      </c>
      <c r="I221" s="81">
        <v>25.38</v>
      </c>
      <c r="J221" s="36">
        <v>116.549025</v>
      </c>
      <c r="K221" s="36">
        <v>-17.01737</v>
      </c>
      <c r="L221" s="36">
        <v>254.11737400000001</v>
      </c>
      <c r="M221" s="36">
        <v>25.375323000000002</v>
      </c>
      <c r="N221" s="21">
        <v>1</v>
      </c>
      <c r="O221" s="39" t="s">
        <v>1436</v>
      </c>
      <c r="P221" s="38">
        <v>44105</v>
      </c>
      <c r="Q221" s="59">
        <v>2701.66</v>
      </c>
      <c r="R221" s="46">
        <f t="shared" si="24"/>
        <v>137.56834900000001</v>
      </c>
      <c r="S221" s="46">
        <f t="shared" si="25"/>
        <v>42.392693000000001</v>
      </c>
      <c r="T221" s="46">
        <f t="shared" si="26"/>
        <v>179.96104200000002</v>
      </c>
      <c r="U221" s="46">
        <f t="shared" si="27"/>
        <v>11.141583392500001</v>
      </c>
      <c r="V221" s="46">
        <f t="shared" si="28"/>
        <v>11.141583392500001</v>
      </c>
      <c r="W221" s="46">
        <v>11.141583392499999</v>
      </c>
      <c r="X221" s="47">
        <f t="shared" si="29"/>
        <v>0</v>
      </c>
      <c r="Y221" s="54"/>
      <c r="Z221" s="54"/>
      <c r="AA221" s="55"/>
    </row>
    <row r="222" spans="1:27" ht="17.100000000000001" customHeight="1">
      <c r="A222" s="21">
        <v>209</v>
      </c>
      <c r="B222" s="21" t="s">
        <v>234</v>
      </c>
      <c r="C222" s="22" t="s">
        <v>1437</v>
      </c>
      <c r="D222" s="21" t="s">
        <v>224</v>
      </c>
      <c r="E222" s="23" t="s">
        <v>225</v>
      </c>
      <c r="F222" s="79">
        <v>452.35598800000002</v>
      </c>
      <c r="G222" s="79">
        <v>-70.566941999999997</v>
      </c>
      <c r="H222" s="79">
        <v>667.19</v>
      </c>
      <c r="I222" s="81">
        <v>196.84</v>
      </c>
      <c r="J222" s="36">
        <v>451.44366600000001</v>
      </c>
      <c r="K222" s="36">
        <v>-70.566941999999997</v>
      </c>
      <c r="L222" s="36">
        <v>667.19061099999999</v>
      </c>
      <c r="M222" s="36">
        <v>196.83515700000001</v>
      </c>
      <c r="N222" s="21">
        <v>1</v>
      </c>
      <c r="O222" s="39" t="s">
        <v>1438</v>
      </c>
      <c r="P222" s="38">
        <v>44196</v>
      </c>
      <c r="Q222" s="83">
        <v>664.43</v>
      </c>
      <c r="R222" s="46">
        <f t="shared" si="24"/>
        <v>215.74694499999998</v>
      </c>
      <c r="S222" s="46">
        <f t="shared" si="25"/>
        <v>267.40209900000002</v>
      </c>
      <c r="T222" s="46">
        <f t="shared" si="26"/>
        <v>483.149044</v>
      </c>
      <c r="U222" s="46">
        <f t="shared" si="27"/>
        <v>29.5283100025</v>
      </c>
      <c r="V222" s="46">
        <f t="shared" si="28"/>
        <v>29.5283100025</v>
      </c>
      <c r="W222" s="46">
        <v>29.5283100025</v>
      </c>
      <c r="X222" s="47">
        <f t="shared" si="29"/>
        <v>0</v>
      </c>
      <c r="Y222" s="54"/>
      <c r="Z222" s="54"/>
      <c r="AA222" s="55"/>
    </row>
    <row r="223" spans="1:27" ht="17.100000000000001" customHeight="1">
      <c r="A223" s="21">
        <v>210</v>
      </c>
      <c r="B223" s="21" t="s">
        <v>235</v>
      </c>
      <c r="C223" s="22" t="s">
        <v>1439</v>
      </c>
      <c r="D223" s="21" t="s">
        <v>224</v>
      </c>
      <c r="E223" s="23" t="s">
        <v>225</v>
      </c>
      <c r="F223" s="79">
        <v>105.73053400000001</v>
      </c>
      <c r="G223" s="79">
        <v>0</v>
      </c>
      <c r="H223" s="79">
        <v>135.80000000000001</v>
      </c>
      <c r="I223" s="81">
        <v>0</v>
      </c>
      <c r="J223" s="36">
        <v>105.59768200000001</v>
      </c>
      <c r="K223" s="36">
        <v>0</v>
      </c>
      <c r="L223" s="36">
        <v>135.796378</v>
      </c>
      <c r="M223" s="36">
        <v>0</v>
      </c>
      <c r="N223" s="21">
        <v>1</v>
      </c>
      <c r="O223" s="39" t="s">
        <v>1440</v>
      </c>
      <c r="P223" s="38">
        <v>44196</v>
      </c>
      <c r="Q223" s="83">
        <v>891.1</v>
      </c>
      <c r="R223" s="46">
        <f t="shared" si="24"/>
        <v>30.198695999999998</v>
      </c>
      <c r="S223" s="46">
        <f t="shared" si="25"/>
        <v>0</v>
      </c>
      <c r="T223" s="46">
        <f t="shared" si="26"/>
        <v>30.198695999999998</v>
      </c>
      <c r="U223" s="46">
        <f t="shared" si="27"/>
        <v>1.8874184999999999</v>
      </c>
      <c r="V223" s="46">
        <f t="shared" si="28"/>
        <v>1.8874184999999999</v>
      </c>
      <c r="W223" s="46">
        <v>1.8874185000000001</v>
      </c>
      <c r="X223" s="47">
        <f t="shared" si="29"/>
        <v>0</v>
      </c>
      <c r="Y223" s="54"/>
      <c r="Z223" s="54"/>
      <c r="AA223" s="55"/>
    </row>
    <row r="224" spans="1:27" ht="17.100000000000001" customHeight="1">
      <c r="A224" s="21">
        <v>211</v>
      </c>
      <c r="B224" s="21" t="s">
        <v>236</v>
      </c>
      <c r="C224" s="22" t="s">
        <v>1441</v>
      </c>
      <c r="D224" s="21" t="s">
        <v>224</v>
      </c>
      <c r="E224" s="23" t="s">
        <v>237</v>
      </c>
      <c r="F224" s="79">
        <v>6401.5105190000004</v>
      </c>
      <c r="G224" s="79">
        <v>726.52288799999997</v>
      </c>
      <c r="H224" s="79">
        <v>7777.74</v>
      </c>
      <c r="I224" s="81">
        <v>742.86</v>
      </c>
      <c r="J224" s="36">
        <v>6324.5227489999997</v>
      </c>
      <c r="K224" s="36">
        <v>598.20833700000003</v>
      </c>
      <c r="L224" s="36">
        <v>7777.7192500000001</v>
      </c>
      <c r="M224" s="36">
        <v>742.82870100000002</v>
      </c>
      <c r="N224" s="21">
        <v>1</v>
      </c>
      <c r="O224" s="39" t="s">
        <v>1442</v>
      </c>
      <c r="P224" s="38">
        <v>44196</v>
      </c>
      <c r="Q224" s="83">
        <v>551</v>
      </c>
      <c r="R224" s="46">
        <f t="shared" si="24"/>
        <v>1453.1965010000004</v>
      </c>
      <c r="S224" s="46">
        <f t="shared" si="25"/>
        <v>144.620364</v>
      </c>
      <c r="T224" s="46">
        <f t="shared" si="26"/>
        <v>1597.8168650000002</v>
      </c>
      <c r="U224" s="46">
        <f t="shared" si="27"/>
        <v>99.502003152500023</v>
      </c>
      <c r="V224" s="46">
        <f t="shared" si="28"/>
        <v>99.502003152500023</v>
      </c>
      <c r="W224" s="46">
        <v>99.502003152499995</v>
      </c>
      <c r="X224" s="47">
        <f t="shared" si="29"/>
        <v>0</v>
      </c>
      <c r="Y224" s="54"/>
      <c r="Z224" s="54"/>
      <c r="AA224" s="55"/>
    </row>
    <row r="225" spans="1:27" ht="17.100000000000001" customHeight="1">
      <c r="A225" s="21">
        <v>212</v>
      </c>
      <c r="B225" s="21" t="s">
        <v>238</v>
      </c>
      <c r="C225" s="22" t="s">
        <v>1443</v>
      </c>
      <c r="D225" s="21" t="s">
        <v>224</v>
      </c>
      <c r="E225" s="23" t="s">
        <v>237</v>
      </c>
      <c r="F225" s="79">
        <v>9.3493270000000006</v>
      </c>
      <c r="G225" s="79">
        <v>363.08126600000003</v>
      </c>
      <c r="H225" s="79">
        <v>-17.55</v>
      </c>
      <c r="I225" s="81">
        <v>465.75</v>
      </c>
      <c r="J225" s="36">
        <v>9.3493270000000006</v>
      </c>
      <c r="K225" s="36">
        <v>363.08126600000003</v>
      </c>
      <c r="L225" s="36">
        <v>-17.547370999999998</v>
      </c>
      <c r="M225" s="36">
        <v>465.754886</v>
      </c>
      <c r="N225" s="21">
        <v>1</v>
      </c>
      <c r="O225" s="39" t="s">
        <v>1444</v>
      </c>
      <c r="P225" s="38">
        <v>44196</v>
      </c>
      <c r="Q225" s="83">
        <v>681.43</v>
      </c>
      <c r="R225" s="46">
        <f t="shared" si="24"/>
        <v>-26.896698000000001</v>
      </c>
      <c r="S225" s="46">
        <f t="shared" si="25"/>
        <v>102.67361999999997</v>
      </c>
      <c r="T225" s="46">
        <f t="shared" si="26"/>
        <v>75.776921999999971</v>
      </c>
      <c r="U225" s="46">
        <f t="shared" si="27"/>
        <v>4.4793735749999977</v>
      </c>
      <c r="V225" s="46">
        <f t="shared" si="28"/>
        <v>4.4793735749999977</v>
      </c>
      <c r="W225" s="46">
        <v>4.4793735750000003</v>
      </c>
      <c r="X225" s="47">
        <f t="shared" si="29"/>
        <v>0</v>
      </c>
      <c r="Y225" s="54"/>
      <c r="Z225" s="54"/>
      <c r="AA225" s="55"/>
    </row>
    <row r="226" spans="1:27" ht="17.100000000000001" customHeight="1">
      <c r="A226" s="21">
        <v>213</v>
      </c>
      <c r="B226" s="21" t="s">
        <v>239</v>
      </c>
      <c r="C226" s="22" t="s">
        <v>1445</v>
      </c>
      <c r="D226" s="21" t="s">
        <v>224</v>
      </c>
      <c r="E226" s="23" t="s">
        <v>237</v>
      </c>
      <c r="F226" s="79">
        <v>221.31978100000001</v>
      </c>
      <c r="G226" s="79">
        <v>0</v>
      </c>
      <c r="H226" s="79">
        <v>301.94</v>
      </c>
      <c r="I226" s="81">
        <v>0</v>
      </c>
      <c r="J226" s="36">
        <v>221.31978100000001</v>
      </c>
      <c r="K226" s="36">
        <v>0</v>
      </c>
      <c r="L226" s="36">
        <v>301.94142199999999</v>
      </c>
      <c r="M226" s="36">
        <v>0</v>
      </c>
      <c r="N226" s="21">
        <v>1</v>
      </c>
      <c r="O226" s="39" t="s">
        <v>1446</v>
      </c>
      <c r="P226" s="71">
        <v>44013</v>
      </c>
      <c r="Q226" s="83">
        <v>510.51</v>
      </c>
      <c r="R226" s="46">
        <f t="shared" si="24"/>
        <v>80.621640999999983</v>
      </c>
      <c r="S226" s="46">
        <f t="shared" si="25"/>
        <v>0</v>
      </c>
      <c r="T226" s="46">
        <f t="shared" si="26"/>
        <v>80.621640999999983</v>
      </c>
      <c r="U226" s="46">
        <f t="shared" si="27"/>
        <v>5.0388525624999989</v>
      </c>
      <c r="V226" s="46">
        <f t="shared" si="28"/>
        <v>5.0388525624999989</v>
      </c>
      <c r="W226" s="46">
        <v>5.0388525624999998</v>
      </c>
      <c r="X226" s="47">
        <f t="shared" si="29"/>
        <v>0</v>
      </c>
      <c r="Y226" s="54"/>
      <c r="Z226" s="54"/>
      <c r="AA226" s="55"/>
    </row>
    <row r="227" spans="1:27" ht="17.100000000000001" customHeight="1">
      <c r="A227" s="21">
        <v>214</v>
      </c>
      <c r="B227" s="21" t="s">
        <v>240</v>
      </c>
      <c r="C227" s="22" t="s">
        <v>1447</v>
      </c>
      <c r="D227" s="21" t="s">
        <v>224</v>
      </c>
      <c r="E227" s="23" t="s">
        <v>237</v>
      </c>
      <c r="F227" s="79">
        <v>2564.8727020000001</v>
      </c>
      <c r="G227" s="79">
        <v>585.62819000000002</v>
      </c>
      <c r="H227" s="79">
        <v>2701.62</v>
      </c>
      <c r="I227" s="81">
        <v>673.17</v>
      </c>
      <c r="J227" s="36">
        <v>2564.8727020000001</v>
      </c>
      <c r="K227" s="36">
        <v>585.62819000000002</v>
      </c>
      <c r="L227" s="36">
        <v>2701.6197440000001</v>
      </c>
      <c r="M227" s="36">
        <v>673.16543000000001</v>
      </c>
      <c r="N227" s="21">
        <v>1</v>
      </c>
      <c r="O227" s="39" t="s">
        <v>1448</v>
      </c>
      <c r="P227" s="71">
        <v>44105</v>
      </c>
      <c r="Q227" s="83">
        <v>18306.240000000002</v>
      </c>
      <c r="R227" s="46">
        <f t="shared" si="24"/>
        <v>136.74704199999996</v>
      </c>
      <c r="S227" s="46">
        <f t="shared" si="25"/>
        <v>87.537239999999997</v>
      </c>
      <c r="T227" s="46">
        <f t="shared" si="26"/>
        <v>224.28428199999996</v>
      </c>
      <c r="U227" s="46">
        <f t="shared" si="27"/>
        <v>13.798924524999997</v>
      </c>
      <c r="V227" s="46">
        <f t="shared" si="28"/>
        <v>13.798924524999997</v>
      </c>
      <c r="W227" s="46">
        <v>13.798924525</v>
      </c>
      <c r="X227" s="47">
        <f t="shared" si="29"/>
        <v>0</v>
      </c>
      <c r="Y227" s="54"/>
      <c r="Z227" s="54"/>
      <c r="AA227" s="55"/>
    </row>
    <row r="228" spans="1:27" ht="17.100000000000001" customHeight="1">
      <c r="A228" s="21">
        <v>215</v>
      </c>
      <c r="B228" s="21" t="s">
        <v>241</v>
      </c>
      <c r="C228" s="22" t="s">
        <v>1449</v>
      </c>
      <c r="D228" s="21" t="s">
        <v>224</v>
      </c>
      <c r="E228" s="23" t="s">
        <v>237</v>
      </c>
      <c r="F228" s="79">
        <v>25.272076999999999</v>
      </c>
      <c r="G228" s="79">
        <v>0</v>
      </c>
      <c r="H228" s="79">
        <v>230</v>
      </c>
      <c r="I228" s="81">
        <v>0.2</v>
      </c>
      <c r="J228" s="36">
        <v>25.272076999999999</v>
      </c>
      <c r="K228" s="36">
        <v>0</v>
      </c>
      <c r="L228" s="36">
        <v>229.996127</v>
      </c>
      <c r="M228" s="36">
        <v>0.19559000000000001</v>
      </c>
      <c r="N228" s="21">
        <v>1</v>
      </c>
      <c r="O228" s="39" t="s">
        <v>1450</v>
      </c>
      <c r="P228" s="38">
        <v>44196</v>
      </c>
      <c r="Q228" s="83">
        <v>4215</v>
      </c>
      <c r="R228" s="46">
        <f t="shared" si="24"/>
        <v>204.72405000000001</v>
      </c>
      <c r="S228" s="46">
        <f t="shared" si="25"/>
        <v>0.19559000000000001</v>
      </c>
      <c r="T228" s="46">
        <f t="shared" si="26"/>
        <v>204.91964000000002</v>
      </c>
      <c r="U228" s="46">
        <f t="shared" si="27"/>
        <v>12.806988525</v>
      </c>
      <c r="V228" s="46">
        <f t="shared" si="28"/>
        <v>12.806988525</v>
      </c>
      <c r="W228" s="46">
        <v>12.806988525</v>
      </c>
      <c r="X228" s="47">
        <f t="shared" si="29"/>
        <v>0</v>
      </c>
      <c r="Y228" s="54"/>
      <c r="Z228" s="54"/>
      <c r="AA228" s="55"/>
    </row>
    <row r="229" spans="1:27" ht="17.100000000000001" customHeight="1">
      <c r="A229" s="21">
        <v>216</v>
      </c>
      <c r="B229" s="21" t="s">
        <v>242</v>
      </c>
      <c r="C229" s="22" t="s">
        <v>1451</v>
      </c>
      <c r="D229" s="21" t="s">
        <v>224</v>
      </c>
      <c r="E229" s="23" t="s">
        <v>243</v>
      </c>
      <c r="F229" s="79">
        <v>0</v>
      </c>
      <c r="G229" s="79">
        <v>-25.495788000000001</v>
      </c>
      <c r="H229" s="79">
        <v>1368.75</v>
      </c>
      <c r="I229" s="81">
        <v>0</v>
      </c>
      <c r="J229" s="36">
        <v>0</v>
      </c>
      <c r="K229" s="36">
        <v>-25.495788000000001</v>
      </c>
      <c r="L229" s="36">
        <v>1368.7494959999999</v>
      </c>
      <c r="M229" s="36">
        <v>0</v>
      </c>
      <c r="N229" s="21">
        <v>1</v>
      </c>
      <c r="O229" s="39" t="s">
        <v>1452</v>
      </c>
      <c r="P229" s="71">
        <v>43963</v>
      </c>
      <c r="Q229" s="83">
        <v>1570.19</v>
      </c>
      <c r="R229" s="46">
        <f t="shared" si="24"/>
        <v>1368.7494959999999</v>
      </c>
      <c r="S229" s="46">
        <f t="shared" si="25"/>
        <v>25.495788000000001</v>
      </c>
      <c r="T229" s="46">
        <f t="shared" si="26"/>
        <v>1394.2452839999999</v>
      </c>
      <c r="U229" s="46">
        <f t="shared" si="27"/>
        <v>87.076590779999989</v>
      </c>
      <c r="V229" s="46">
        <f t="shared" si="28"/>
        <v>87.076590779999989</v>
      </c>
      <c r="W229" s="46">
        <v>87.076590780000004</v>
      </c>
      <c r="X229" s="47">
        <f t="shared" si="29"/>
        <v>0</v>
      </c>
      <c r="Y229" s="54"/>
      <c r="Z229" s="54"/>
      <c r="AA229" s="55"/>
    </row>
    <row r="230" spans="1:27" ht="17.100000000000001" customHeight="1">
      <c r="A230" s="21">
        <v>217</v>
      </c>
      <c r="B230" s="21" t="s">
        <v>244</v>
      </c>
      <c r="C230" s="22" t="s">
        <v>1453</v>
      </c>
      <c r="D230" s="21" t="s">
        <v>224</v>
      </c>
      <c r="E230" s="23" t="s">
        <v>243</v>
      </c>
      <c r="F230" s="79">
        <v>910.26804500000003</v>
      </c>
      <c r="G230" s="79">
        <v>27.552268000000002</v>
      </c>
      <c r="H230" s="79">
        <v>1656.73</v>
      </c>
      <c r="I230" s="81">
        <v>1342.87</v>
      </c>
      <c r="J230" s="36">
        <v>908.26506500000005</v>
      </c>
      <c r="K230" s="36">
        <v>25.810984000000001</v>
      </c>
      <c r="L230" s="36">
        <v>1654.629285</v>
      </c>
      <c r="M230" s="36">
        <v>1341.042328</v>
      </c>
      <c r="N230" s="21">
        <v>1</v>
      </c>
      <c r="O230" s="39" t="s">
        <v>1454</v>
      </c>
      <c r="P230" s="38">
        <v>44183</v>
      </c>
      <c r="Q230" s="83">
        <v>7321.89</v>
      </c>
      <c r="R230" s="46">
        <f t="shared" si="24"/>
        <v>746.36421999999993</v>
      </c>
      <c r="S230" s="46">
        <f t="shared" si="25"/>
        <v>1315.231344</v>
      </c>
      <c r="T230" s="46">
        <f t="shared" si="26"/>
        <v>2061.5955640000002</v>
      </c>
      <c r="U230" s="46">
        <f t="shared" si="27"/>
        <v>125.56164439</v>
      </c>
      <c r="V230" s="46">
        <f t="shared" si="28"/>
        <v>125.56164439</v>
      </c>
      <c r="W230" s="46">
        <v>125.56164439</v>
      </c>
      <c r="X230" s="47">
        <f t="shared" si="29"/>
        <v>0</v>
      </c>
      <c r="Y230" s="54"/>
      <c r="Z230" s="54"/>
      <c r="AA230" s="55"/>
    </row>
    <row r="231" spans="1:27" ht="17.100000000000001" customHeight="1">
      <c r="A231" s="21">
        <v>218</v>
      </c>
      <c r="B231" s="21" t="s">
        <v>245</v>
      </c>
      <c r="C231" s="22" t="s">
        <v>1455</v>
      </c>
      <c r="D231" s="21" t="s">
        <v>224</v>
      </c>
      <c r="E231" s="23" t="s">
        <v>243</v>
      </c>
      <c r="F231" s="79">
        <v>305.93096700000001</v>
      </c>
      <c r="G231" s="79">
        <v>0</v>
      </c>
      <c r="H231" s="79">
        <v>492.71</v>
      </c>
      <c r="I231" s="81">
        <v>163.15</v>
      </c>
      <c r="J231" s="36">
        <v>305.93096700000001</v>
      </c>
      <c r="K231" s="36">
        <v>0</v>
      </c>
      <c r="L231" s="36">
        <v>492.71020099999998</v>
      </c>
      <c r="M231" s="36">
        <v>163.14694900000001</v>
      </c>
      <c r="N231" s="21">
        <v>1</v>
      </c>
      <c r="O231" s="39" t="s">
        <v>1456</v>
      </c>
      <c r="P231" s="38">
        <v>44174</v>
      </c>
      <c r="Q231" s="52">
        <v>1463.92</v>
      </c>
      <c r="R231" s="46">
        <f t="shared" si="24"/>
        <v>186.77923399999997</v>
      </c>
      <c r="S231" s="46">
        <f t="shared" si="25"/>
        <v>163.14694900000001</v>
      </c>
      <c r="T231" s="46">
        <f t="shared" si="26"/>
        <v>349.92618299999998</v>
      </c>
      <c r="U231" s="46">
        <f t="shared" si="27"/>
        <v>21.462519064999999</v>
      </c>
      <c r="V231" s="46">
        <f t="shared" si="28"/>
        <v>21.462519064999999</v>
      </c>
      <c r="W231" s="46">
        <v>21.462519064999999</v>
      </c>
      <c r="X231" s="47">
        <f t="shared" si="29"/>
        <v>0</v>
      </c>
      <c r="Y231" s="54"/>
      <c r="Z231" s="54"/>
      <c r="AA231" s="55"/>
    </row>
    <row r="232" spans="1:27" ht="17.100000000000001" customHeight="1">
      <c r="A232" s="21">
        <v>219</v>
      </c>
      <c r="B232" s="21" t="s">
        <v>246</v>
      </c>
      <c r="C232" s="22" t="s">
        <v>1457</v>
      </c>
      <c r="D232" s="21" t="s">
        <v>224</v>
      </c>
      <c r="E232" s="23" t="s">
        <v>243</v>
      </c>
      <c r="F232" s="79">
        <v>198.52186699999999</v>
      </c>
      <c r="G232" s="79">
        <v>15.274919000000001</v>
      </c>
      <c r="H232" s="79">
        <v>352.82</v>
      </c>
      <c r="I232" s="81">
        <v>199.31</v>
      </c>
      <c r="J232" s="36">
        <v>198.52186699999999</v>
      </c>
      <c r="K232" s="36">
        <v>15.274919000000001</v>
      </c>
      <c r="L232" s="36">
        <v>352.81878399999999</v>
      </c>
      <c r="M232" s="36">
        <v>199.31173200000001</v>
      </c>
      <c r="N232" s="21">
        <v>1</v>
      </c>
      <c r="O232" s="39" t="s">
        <v>1458</v>
      </c>
      <c r="P232" s="38">
        <v>44196</v>
      </c>
      <c r="Q232" s="83">
        <v>1034.19</v>
      </c>
      <c r="R232" s="46">
        <f t="shared" si="24"/>
        <v>154.29691700000001</v>
      </c>
      <c r="S232" s="46">
        <f t="shared" si="25"/>
        <v>184.036813</v>
      </c>
      <c r="T232" s="46">
        <f t="shared" si="26"/>
        <v>338.33373</v>
      </c>
      <c r="U232" s="46">
        <f t="shared" si="27"/>
        <v>20.6857660925</v>
      </c>
      <c r="V232" s="46">
        <f t="shared" si="28"/>
        <v>20.6857660925</v>
      </c>
      <c r="W232" s="46">
        <v>20.6857660925</v>
      </c>
      <c r="X232" s="47">
        <f t="shared" si="29"/>
        <v>0</v>
      </c>
      <c r="Y232" s="54"/>
      <c r="Z232" s="54"/>
      <c r="AA232" s="55"/>
    </row>
    <row r="233" spans="1:27" ht="17.100000000000001" customHeight="1">
      <c r="A233" s="21">
        <v>220</v>
      </c>
      <c r="B233" s="21" t="s">
        <v>247</v>
      </c>
      <c r="C233" s="22" t="s">
        <v>1459</v>
      </c>
      <c r="D233" s="21" t="s">
        <v>224</v>
      </c>
      <c r="E233" s="23" t="s">
        <v>248</v>
      </c>
      <c r="F233" s="79">
        <v>778.26806499999998</v>
      </c>
      <c r="G233" s="79">
        <v>0</v>
      </c>
      <c r="H233" s="79">
        <v>1203.46</v>
      </c>
      <c r="I233" s="81">
        <v>1933.13</v>
      </c>
      <c r="J233" s="36">
        <v>778.26806499999998</v>
      </c>
      <c r="K233" s="36">
        <v>0</v>
      </c>
      <c r="L233" s="36">
        <v>1203.4593139999999</v>
      </c>
      <c r="M233" s="36">
        <v>1933.1348210000001</v>
      </c>
      <c r="N233" s="21">
        <v>1</v>
      </c>
      <c r="O233" s="39" t="s">
        <v>1460</v>
      </c>
      <c r="P233" s="38">
        <v>44196</v>
      </c>
      <c r="Q233" s="52">
        <v>56969.69</v>
      </c>
      <c r="R233" s="46">
        <f t="shared" si="24"/>
        <v>425.19124899999997</v>
      </c>
      <c r="S233" s="46">
        <f t="shared" si="25"/>
        <v>1933.1348210000001</v>
      </c>
      <c r="T233" s="46">
        <f t="shared" si="26"/>
        <v>2358.3260700000001</v>
      </c>
      <c r="U233" s="46">
        <f t="shared" si="27"/>
        <v>142.56254232250001</v>
      </c>
      <c r="V233" s="46">
        <f t="shared" si="28"/>
        <v>142.56254232250001</v>
      </c>
      <c r="W233" s="46">
        <v>142.56254232250001</v>
      </c>
      <c r="X233" s="47">
        <f t="shared" si="29"/>
        <v>0</v>
      </c>
      <c r="Y233" s="54"/>
      <c r="Z233" s="54"/>
      <c r="AA233" s="55"/>
    </row>
    <row r="234" spans="1:27" ht="17.100000000000001" customHeight="1">
      <c r="A234" s="21">
        <v>221</v>
      </c>
      <c r="B234" s="21" t="s">
        <v>249</v>
      </c>
      <c r="C234" s="22" t="s">
        <v>1461</v>
      </c>
      <c r="D234" s="21" t="s">
        <v>224</v>
      </c>
      <c r="E234" s="23" t="s">
        <v>248</v>
      </c>
      <c r="F234" s="79">
        <v>3343.35295</v>
      </c>
      <c r="G234" s="79">
        <v>4780.7970050000004</v>
      </c>
      <c r="H234" s="79">
        <v>7850.33</v>
      </c>
      <c r="I234" s="81">
        <v>7395.29</v>
      </c>
      <c r="J234" s="36">
        <v>3343.35295</v>
      </c>
      <c r="K234" s="36">
        <v>4780.7970050000004</v>
      </c>
      <c r="L234" s="36">
        <v>7850.3317790000001</v>
      </c>
      <c r="M234" s="36">
        <v>7395.29475</v>
      </c>
      <c r="N234" s="21">
        <v>1</v>
      </c>
      <c r="O234" s="39" t="s">
        <v>1462</v>
      </c>
      <c r="P234" s="38">
        <v>44195</v>
      </c>
      <c r="Q234" s="85">
        <v>1714.98</v>
      </c>
      <c r="R234" s="46">
        <f t="shared" si="24"/>
        <v>4506.9788289999997</v>
      </c>
      <c r="S234" s="46">
        <f t="shared" si="25"/>
        <v>2614.4977449999997</v>
      </c>
      <c r="T234" s="46">
        <f t="shared" si="26"/>
        <v>7121.4765739999993</v>
      </c>
      <c r="U234" s="46">
        <f t="shared" si="27"/>
        <v>438.55604151249997</v>
      </c>
      <c r="V234" s="46">
        <f t="shared" si="28"/>
        <v>438.55604151249997</v>
      </c>
      <c r="W234" s="46">
        <v>438.55604151249997</v>
      </c>
      <c r="X234" s="47">
        <f t="shared" si="29"/>
        <v>0</v>
      </c>
      <c r="Y234" s="54"/>
      <c r="Z234" s="54"/>
      <c r="AA234" s="55"/>
    </row>
    <row r="235" spans="1:27" ht="17.100000000000001" customHeight="1">
      <c r="A235" s="21">
        <v>222</v>
      </c>
      <c r="B235" s="21" t="s">
        <v>250</v>
      </c>
      <c r="C235" s="22" t="s">
        <v>1463</v>
      </c>
      <c r="D235" s="21" t="s">
        <v>224</v>
      </c>
      <c r="E235" s="23" t="s">
        <v>248</v>
      </c>
      <c r="F235" s="79">
        <v>359.80188800000002</v>
      </c>
      <c r="G235" s="79">
        <v>40.266098</v>
      </c>
      <c r="H235" s="79">
        <v>777.14</v>
      </c>
      <c r="I235" s="81">
        <v>-10.77</v>
      </c>
      <c r="J235" s="36">
        <v>359.69037200000002</v>
      </c>
      <c r="K235" s="36">
        <v>40.266098</v>
      </c>
      <c r="L235" s="36">
        <v>777.09707100000003</v>
      </c>
      <c r="M235" s="36">
        <v>-10.769456</v>
      </c>
      <c r="N235" s="21">
        <v>1</v>
      </c>
      <c r="O235" s="39" t="s">
        <v>1464</v>
      </c>
      <c r="P235" s="38">
        <v>44190</v>
      </c>
      <c r="Q235" s="52">
        <v>646.99</v>
      </c>
      <c r="R235" s="46">
        <f t="shared" si="24"/>
        <v>417.406699</v>
      </c>
      <c r="S235" s="46">
        <f t="shared" si="25"/>
        <v>-51.035553999999998</v>
      </c>
      <c r="T235" s="46">
        <f t="shared" si="26"/>
        <v>366.37114500000001</v>
      </c>
      <c r="U235" s="46">
        <f t="shared" si="27"/>
        <v>23.025785447499999</v>
      </c>
      <c r="V235" s="46">
        <f t="shared" si="28"/>
        <v>23.025785447499999</v>
      </c>
      <c r="W235" s="46">
        <v>23.025785447499999</v>
      </c>
      <c r="X235" s="47">
        <f t="shared" si="29"/>
        <v>0</v>
      </c>
      <c r="Y235" s="54"/>
      <c r="Z235" s="54"/>
      <c r="AA235" s="55"/>
    </row>
    <row r="236" spans="1:27" s="2" customFormat="1" ht="17.100000000000001" customHeight="1">
      <c r="A236" s="21">
        <v>223</v>
      </c>
      <c r="B236" s="21" t="s">
        <v>251</v>
      </c>
      <c r="C236" s="22" t="s">
        <v>1465</v>
      </c>
      <c r="D236" s="21" t="s">
        <v>224</v>
      </c>
      <c r="E236" s="23" t="s">
        <v>248</v>
      </c>
      <c r="F236" s="79">
        <v>5048</v>
      </c>
      <c r="G236" s="79">
        <v>0</v>
      </c>
      <c r="H236" s="79">
        <v>7948</v>
      </c>
      <c r="I236" s="81">
        <v>171.46</v>
      </c>
      <c r="J236" s="36">
        <v>0</v>
      </c>
      <c r="K236" s="36">
        <v>0</v>
      </c>
      <c r="L236" s="36">
        <v>5604.466308</v>
      </c>
      <c r="M236" s="36">
        <v>171.464786</v>
      </c>
      <c r="N236" s="21">
        <v>1</v>
      </c>
      <c r="O236" s="39" t="s">
        <v>1466</v>
      </c>
      <c r="P236" s="71">
        <v>44104</v>
      </c>
      <c r="Q236" s="52">
        <v>1136.97</v>
      </c>
      <c r="R236" s="46">
        <f t="shared" si="24"/>
        <v>5604.466308</v>
      </c>
      <c r="S236" s="46">
        <f t="shared" si="25"/>
        <v>171.464786</v>
      </c>
      <c r="T236" s="46">
        <f t="shared" si="26"/>
        <v>5775.9310939999996</v>
      </c>
      <c r="U236" s="46">
        <f t="shared" si="27"/>
        <v>360.56703141000003</v>
      </c>
      <c r="V236" s="46">
        <f t="shared" si="28"/>
        <v>360.56703141000003</v>
      </c>
      <c r="W236" s="46">
        <v>360.56703141000003</v>
      </c>
      <c r="X236" s="47">
        <f t="shared" si="29"/>
        <v>0</v>
      </c>
      <c r="Y236" s="54"/>
      <c r="Z236" s="54"/>
      <c r="AA236" s="55"/>
    </row>
    <row r="237" spans="1:27" ht="17.100000000000001" customHeight="1">
      <c r="A237" s="21">
        <v>224</v>
      </c>
      <c r="B237" s="21" t="s">
        <v>1467</v>
      </c>
      <c r="C237" s="22" t="s">
        <v>1468</v>
      </c>
      <c r="D237" s="21" t="s">
        <v>224</v>
      </c>
      <c r="E237" s="23" t="s">
        <v>225</v>
      </c>
      <c r="F237" s="79">
        <v>1990.7505639999999</v>
      </c>
      <c r="G237" s="79">
        <v>52.097014000000001</v>
      </c>
      <c r="H237" s="79">
        <v>1526.73</v>
      </c>
      <c r="I237" s="81">
        <v>652.49</v>
      </c>
      <c r="J237" s="36">
        <v>1931.1280819999999</v>
      </c>
      <c r="K237" s="36">
        <v>-43.035454000000001</v>
      </c>
      <c r="L237" s="36">
        <v>1330.394423</v>
      </c>
      <c r="M237" s="36">
        <v>325.26911899999999</v>
      </c>
      <c r="N237" s="21">
        <v>1</v>
      </c>
      <c r="O237" s="39" t="s">
        <v>1469</v>
      </c>
      <c r="P237" s="38">
        <v>44151</v>
      </c>
      <c r="Q237" s="52">
        <v>3218.88</v>
      </c>
      <c r="R237" s="46">
        <f t="shared" si="24"/>
        <v>-600.73365899999999</v>
      </c>
      <c r="S237" s="46">
        <f t="shared" si="25"/>
        <v>368.304573</v>
      </c>
      <c r="T237" s="46">
        <f t="shared" si="26"/>
        <v>-232.42908599999998</v>
      </c>
      <c r="U237" s="46">
        <f t="shared" si="27"/>
        <v>0</v>
      </c>
      <c r="V237" s="46">
        <f t="shared" si="28"/>
        <v>0</v>
      </c>
      <c r="W237" s="46">
        <v>0</v>
      </c>
      <c r="X237" s="47">
        <f t="shared" si="29"/>
        <v>0</v>
      </c>
      <c r="Y237" s="54"/>
      <c r="Z237" s="54"/>
      <c r="AA237" s="55" t="s">
        <v>1019</v>
      </c>
    </row>
    <row r="238" spans="1:27" ht="17.100000000000001" customHeight="1">
      <c r="A238" s="21">
        <v>225</v>
      </c>
      <c r="B238" s="21" t="s">
        <v>252</v>
      </c>
      <c r="C238" s="22" t="s">
        <v>1470</v>
      </c>
      <c r="D238" s="21" t="s">
        <v>224</v>
      </c>
      <c r="E238" s="23" t="s">
        <v>225</v>
      </c>
      <c r="F238" s="79">
        <v>97.071168999999998</v>
      </c>
      <c r="G238" s="79">
        <v>6.8512000000000003E-2</v>
      </c>
      <c r="H238" s="79">
        <v>107</v>
      </c>
      <c r="I238" s="81">
        <v>1</v>
      </c>
      <c r="J238" s="36">
        <v>97.252987000000005</v>
      </c>
      <c r="K238" s="36">
        <v>8.6693999999999993E-2</v>
      </c>
      <c r="L238" s="36">
        <v>106.502521</v>
      </c>
      <c r="M238" s="36">
        <v>1.0578419999999999</v>
      </c>
      <c r="N238" s="21">
        <v>1</v>
      </c>
      <c r="O238" s="39" t="s">
        <v>1471</v>
      </c>
      <c r="P238" s="38">
        <v>43800</v>
      </c>
      <c r="Q238" s="83">
        <v>856.5</v>
      </c>
      <c r="R238" s="46">
        <f t="shared" si="24"/>
        <v>9.249533999999997</v>
      </c>
      <c r="S238" s="46">
        <f t="shared" si="25"/>
        <v>0.9711479999999999</v>
      </c>
      <c r="T238" s="46">
        <f t="shared" si="26"/>
        <v>10.220681999999996</v>
      </c>
      <c r="U238" s="46">
        <f t="shared" si="27"/>
        <v>0.63636475499999978</v>
      </c>
      <c r="V238" s="46">
        <f t="shared" si="28"/>
        <v>0.63636475499999978</v>
      </c>
      <c r="W238" s="46">
        <v>0.636364755</v>
      </c>
      <c r="X238" s="47">
        <f t="shared" si="29"/>
        <v>0</v>
      </c>
      <c r="Y238" s="54"/>
      <c r="Z238" s="54"/>
      <c r="AA238" s="55"/>
    </row>
    <row r="239" spans="1:27" ht="17.100000000000001" customHeight="1">
      <c r="A239" s="21">
        <v>226</v>
      </c>
      <c r="B239" s="21" t="s">
        <v>253</v>
      </c>
      <c r="C239" s="22" t="s">
        <v>1472</v>
      </c>
      <c r="D239" s="21" t="s">
        <v>224</v>
      </c>
      <c r="E239" s="23" t="s">
        <v>225</v>
      </c>
      <c r="F239" s="79">
        <v>501.112189</v>
      </c>
      <c r="G239" s="79">
        <v>0</v>
      </c>
      <c r="H239" s="79">
        <v>610.04</v>
      </c>
      <c r="I239" s="81">
        <v>0</v>
      </c>
      <c r="J239" s="36">
        <v>501.112189</v>
      </c>
      <c r="K239" s="36">
        <v>0</v>
      </c>
      <c r="L239" s="36">
        <v>610.04229799999996</v>
      </c>
      <c r="M239" s="36">
        <v>0</v>
      </c>
      <c r="N239" s="21">
        <v>1</v>
      </c>
      <c r="O239" s="39" t="s">
        <v>1473</v>
      </c>
      <c r="P239" s="71">
        <v>43435</v>
      </c>
      <c r="Q239" s="85">
        <v>800</v>
      </c>
      <c r="R239" s="46">
        <f t="shared" ref="R239:R302" si="30">L239-J239</f>
        <v>108.93010899999996</v>
      </c>
      <c r="S239" s="46">
        <f t="shared" ref="S239:S302" si="31">M239-K239</f>
        <v>0</v>
      </c>
      <c r="T239" s="46">
        <f t="shared" ref="T239:T302" si="32">R239+S239</f>
        <v>108.93010899999996</v>
      </c>
      <c r="U239" s="46">
        <f t="shared" ref="U239:U302" si="33">IF(T239&gt;10,R239*6.25%+S239*6%,0)</f>
        <v>6.8081318124999974</v>
      </c>
      <c r="V239" s="46">
        <f t="shared" ref="V239:V302" si="34">MIN(U239,1000,Q239/2-Y239-Z239)</f>
        <v>6.8081318124999974</v>
      </c>
      <c r="W239" s="46">
        <v>6.8081318125000001</v>
      </c>
      <c r="X239" s="47">
        <f t="shared" ref="X239:X302" si="35">IF((V239+Y239+Z239)&gt;1000,1,0)</f>
        <v>0</v>
      </c>
      <c r="Y239" s="54">
        <v>2.2006250000000001</v>
      </c>
      <c r="Z239" s="54">
        <v>3.3099056875000001</v>
      </c>
      <c r="AA239" s="55"/>
    </row>
    <row r="240" spans="1:27" ht="17.100000000000001" customHeight="1">
      <c r="A240" s="21">
        <v>227</v>
      </c>
      <c r="B240" s="21" t="s">
        <v>254</v>
      </c>
      <c r="C240" s="22" t="s">
        <v>1474</v>
      </c>
      <c r="D240" s="21" t="s">
        <v>224</v>
      </c>
      <c r="E240" s="23" t="s">
        <v>225</v>
      </c>
      <c r="F240" s="79">
        <v>241.115185</v>
      </c>
      <c r="G240" s="79">
        <v>2.3144999999999999E-2</v>
      </c>
      <c r="H240" s="79">
        <v>263.42</v>
      </c>
      <c r="I240" s="81">
        <v>0.02</v>
      </c>
      <c r="J240" s="36">
        <v>241.10129800000001</v>
      </c>
      <c r="K240" s="36">
        <v>0</v>
      </c>
      <c r="L240" s="36">
        <v>263.40578799999997</v>
      </c>
      <c r="M240" s="36">
        <v>0</v>
      </c>
      <c r="N240" s="21">
        <v>1</v>
      </c>
      <c r="O240" s="39" t="s">
        <v>1475</v>
      </c>
      <c r="P240" s="71">
        <v>43800</v>
      </c>
      <c r="Q240" s="52">
        <v>2404.4</v>
      </c>
      <c r="R240" s="46">
        <f t="shared" si="30"/>
        <v>22.304489999999959</v>
      </c>
      <c r="S240" s="46">
        <f t="shared" si="31"/>
        <v>0</v>
      </c>
      <c r="T240" s="46">
        <f t="shared" si="32"/>
        <v>22.304489999999959</v>
      </c>
      <c r="U240" s="46">
        <f t="shared" si="33"/>
        <v>1.3940306249999974</v>
      </c>
      <c r="V240" s="46">
        <f t="shared" si="34"/>
        <v>1.3940306249999974</v>
      </c>
      <c r="W240" s="46">
        <v>1.3940306250000001</v>
      </c>
      <c r="X240" s="47">
        <f t="shared" si="35"/>
        <v>0</v>
      </c>
      <c r="Y240" s="54"/>
      <c r="Z240" s="54">
        <v>5.5840158249999998</v>
      </c>
      <c r="AA240" s="55"/>
    </row>
    <row r="241" spans="1:27" ht="17.100000000000001" customHeight="1">
      <c r="A241" s="21">
        <v>228</v>
      </c>
      <c r="B241" s="21" t="s">
        <v>255</v>
      </c>
      <c r="C241" s="222" t="s">
        <v>1476</v>
      </c>
      <c r="D241" s="21" t="s">
        <v>224</v>
      </c>
      <c r="E241" s="23" t="s">
        <v>225</v>
      </c>
      <c r="F241" s="79">
        <v>2681.9329539999999</v>
      </c>
      <c r="G241" s="79">
        <v>0</v>
      </c>
      <c r="H241" s="79">
        <v>17323.740000000002</v>
      </c>
      <c r="I241" s="81">
        <v>0</v>
      </c>
      <c r="J241" s="36">
        <v>2674.8356130000002</v>
      </c>
      <c r="K241" s="36">
        <v>0</v>
      </c>
      <c r="L241" s="36">
        <v>17319.641704999998</v>
      </c>
      <c r="M241" s="36">
        <v>0</v>
      </c>
      <c r="N241" s="21">
        <v>1</v>
      </c>
      <c r="O241" s="39" t="s">
        <v>1477</v>
      </c>
      <c r="P241" s="71">
        <v>43800</v>
      </c>
      <c r="Q241" s="83">
        <v>4118</v>
      </c>
      <c r="R241" s="46">
        <f t="shared" si="30"/>
        <v>14644.806091999999</v>
      </c>
      <c r="S241" s="46">
        <f t="shared" si="31"/>
        <v>0</v>
      </c>
      <c r="T241" s="46">
        <f t="shared" si="32"/>
        <v>14644.806091999999</v>
      </c>
      <c r="U241" s="46">
        <f t="shared" si="33"/>
        <v>915.30038074999993</v>
      </c>
      <c r="V241" s="46">
        <f t="shared" si="34"/>
        <v>915.30038074999993</v>
      </c>
      <c r="W241" s="46">
        <v>907.04</v>
      </c>
      <c r="X241" s="47">
        <f t="shared" si="35"/>
        <v>1</v>
      </c>
      <c r="Y241" s="54"/>
      <c r="Z241" s="54">
        <v>92.958066062499995</v>
      </c>
      <c r="AA241" s="55" t="s">
        <v>1043</v>
      </c>
    </row>
    <row r="242" spans="1:27" ht="17.100000000000001" customHeight="1">
      <c r="A242" s="21">
        <v>229</v>
      </c>
      <c r="B242" s="21" t="s">
        <v>256</v>
      </c>
      <c r="C242" s="22" t="s">
        <v>1478</v>
      </c>
      <c r="D242" s="21" t="s">
        <v>224</v>
      </c>
      <c r="E242" s="23" t="s">
        <v>225</v>
      </c>
      <c r="F242" s="79">
        <v>99.105063999999999</v>
      </c>
      <c r="G242" s="79">
        <v>0</v>
      </c>
      <c r="H242" s="79">
        <v>290.49</v>
      </c>
      <c r="I242" s="81">
        <v>0</v>
      </c>
      <c r="J242" s="36">
        <v>99.105063999999999</v>
      </c>
      <c r="K242" s="36">
        <v>0</v>
      </c>
      <c r="L242" s="36">
        <v>290.49476199999998</v>
      </c>
      <c r="M242" s="36">
        <v>0</v>
      </c>
      <c r="N242" s="21">
        <v>1</v>
      </c>
      <c r="O242" s="39" t="s">
        <v>1479</v>
      </c>
      <c r="P242" s="71">
        <v>43435</v>
      </c>
      <c r="Q242" s="86">
        <v>1458.17</v>
      </c>
      <c r="R242" s="46">
        <f t="shared" si="30"/>
        <v>191.38969799999998</v>
      </c>
      <c r="S242" s="46">
        <f t="shared" si="31"/>
        <v>0</v>
      </c>
      <c r="T242" s="46">
        <f t="shared" si="32"/>
        <v>191.38969799999998</v>
      </c>
      <c r="U242" s="46">
        <f t="shared" si="33"/>
        <v>11.961856124999999</v>
      </c>
      <c r="V242" s="46">
        <f t="shared" si="34"/>
        <v>11.961856124999999</v>
      </c>
      <c r="W242" s="46">
        <v>11.961856125000001</v>
      </c>
      <c r="X242" s="47">
        <f t="shared" si="35"/>
        <v>0</v>
      </c>
      <c r="Y242" s="54"/>
      <c r="Z242" s="54">
        <v>11.5627751925</v>
      </c>
      <c r="AA242" s="55"/>
    </row>
    <row r="243" spans="1:27" ht="17.100000000000001" customHeight="1">
      <c r="A243" s="21">
        <v>230</v>
      </c>
      <c r="B243" s="21" t="s">
        <v>257</v>
      </c>
      <c r="C243" s="22" t="s">
        <v>1480</v>
      </c>
      <c r="D243" s="21" t="s">
        <v>224</v>
      </c>
      <c r="E243" s="23" t="s">
        <v>225</v>
      </c>
      <c r="F243" s="79">
        <v>884.635265</v>
      </c>
      <c r="G243" s="79">
        <v>269.21370300000001</v>
      </c>
      <c r="H243" s="79">
        <v>1092.72</v>
      </c>
      <c r="I243" s="81">
        <v>359.88</v>
      </c>
      <c r="J243" s="36">
        <v>884.635265</v>
      </c>
      <c r="K243" s="36">
        <v>269.21370300000001</v>
      </c>
      <c r="L243" s="36">
        <v>1091.4473760000001</v>
      </c>
      <c r="M243" s="36">
        <v>358.82022899999998</v>
      </c>
      <c r="N243" s="21">
        <v>1</v>
      </c>
      <c r="O243" s="39" t="s">
        <v>1481</v>
      </c>
      <c r="P243" s="71">
        <v>43101</v>
      </c>
      <c r="Q243" s="52">
        <v>1827.18</v>
      </c>
      <c r="R243" s="46">
        <f t="shared" si="30"/>
        <v>206.81211100000007</v>
      </c>
      <c r="S243" s="46">
        <f t="shared" si="31"/>
        <v>89.606525999999974</v>
      </c>
      <c r="T243" s="46">
        <f t="shared" si="32"/>
        <v>296.41863700000005</v>
      </c>
      <c r="U243" s="46">
        <f t="shared" si="33"/>
        <v>18.302148497500003</v>
      </c>
      <c r="V243" s="46">
        <f t="shared" si="34"/>
        <v>18.302148497500003</v>
      </c>
      <c r="W243" s="46">
        <v>18.302148497499999</v>
      </c>
      <c r="X243" s="47">
        <f t="shared" si="35"/>
        <v>0</v>
      </c>
      <c r="Y243" s="54">
        <v>30.974924999999999</v>
      </c>
      <c r="Z243" s="54">
        <v>28.450852090000001</v>
      </c>
      <c r="AA243" s="55"/>
    </row>
    <row r="244" spans="1:27" ht="17.100000000000001" customHeight="1">
      <c r="A244" s="21">
        <v>231</v>
      </c>
      <c r="B244" s="21" t="s">
        <v>258</v>
      </c>
      <c r="C244" s="22" t="s">
        <v>1482</v>
      </c>
      <c r="D244" s="21" t="s">
        <v>224</v>
      </c>
      <c r="E244" s="23" t="s">
        <v>225</v>
      </c>
      <c r="F244" s="79">
        <v>387</v>
      </c>
      <c r="G244" s="79">
        <v>94</v>
      </c>
      <c r="H244" s="79">
        <v>575</v>
      </c>
      <c r="I244" s="81">
        <v>353</v>
      </c>
      <c r="J244" s="36">
        <v>386.81446199999999</v>
      </c>
      <c r="K244" s="36">
        <v>93.656897000000001</v>
      </c>
      <c r="L244" s="36">
        <v>574.60445300000003</v>
      </c>
      <c r="M244" s="36">
        <v>353.33316000000002</v>
      </c>
      <c r="N244" s="21">
        <v>1</v>
      </c>
      <c r="O244" s="39" t="s">
        <v>1483</v>
      </c>
      <c r="P244" s="71">
        <v>43800</v>
      </c>
      <c r="Q244" s="83">
        <v>2305.91</v>
      </c>
      <c r="R244" s="46">
        <f t="shared" si="30"/>
        <v>187.78999100000004</v>
      </c>
      <c r="S244" s="46">
        <f t="shared" si="31"/>
        <v>259.67626300000001</v>
      </c>
      <c r="T244" s="46">
        <f t="shared" si="32"/>
        <v>447.46625400000005</v>
      </c>
      <c r="U244" s="46">
        <f t="shared" si="33"/>
        <v>27.317450217500003</v>
      </c>
      <c r="V244" s="46">
        <f t="shared" si="34"/>
        <v>27.317450217500003</v>
      </c>
      <c r="W244" s="46">
        <v>27.317450217499999</v>
      </c>
      <c r="X244" s="47">
        <f t="shared" si="35"/>
        <v>0</v>
      </c>
      <c r="Y244" s="54"/>
      <c r="Z244" s="54">
        <v>24.527821374999998</v>
      </c>
      <c r="AA244" s="55"/>
    </row>
    <row r="245" spans="1:27" ht="17.100000000000001" customHeight="1">
      <c r="A245" s="21">
        <v>232</v>
      </c>
      <c r="B245" s="21" t="s">
        <v>259</v>
      </c>
      <c r="C245" s="22" t="s">
        <v>1484</v>
      </c>
      <c r="D245" s="21" t="s">
        <v>224</v>
      </c>
      <c r="E245" s="23" t="s">
        <v>225</v>
      </c>
      <c r="F245" s="79">
        <v>1516.58035</v>
      </c>
      <c r="G245" s="79">
        <v>0</v>
      </c>
      <c r="H245" s="79">
        <v>2657.36</v>
      </c>
      <c r="I245" s="81">
        <v>21.02</v>
      </c>
      <c r="J245" s="36">
        <v>1505.896485</v>
      </c>
      <c r="K245" s="36">
        <v>0</v>
      </c>
      <c r="L245" s="36">
        <v>2641.0787679999999</v>
      </c>
      <c r="M245" s="36">
        <v>0</v>
      </c>
      <c r="N245" s="21">
        <v>1</v>
      </c>
      <c r="O245" s="39" t="s">
        <v>1485</v>
      </c>
      <c r="P245" s="71">
        <v>43435</v>
      </c>
      <c r="Q245" s="52">
        <v>4592.7700000000004</v>
      </c>
      <c r="R245" s="46">
        <f t="shared" si="30"/>
        <v>1135.1822829999999</v>
      </c>
      <c r="S245" s="46">
        <f t="shared" si="31"/>
        <v>0</v>
      </c>
      <c r="T245" s="46">
        <f t="shared" si="32"/>
        <v>1135.1822829999999</v>
      </c>
      <c r="U245" s="46">
        <f t="shared" si="33"/>
        <v>70.948892687499992</v>
      </c>
      <c r="V245" s="46">
        <f t="shared" si="34"/>
        <v>70.948892687499992</v>
      </c>
      <c r="W245" s="46">
        <v>70.948892687500006</v>
      </c>
      <c r="X245" s="47">
        <f t="shared" si="35"/>
        <v>0</v>
      </c>
      <c r="Y245" s="54">
        <v>29.756250000000001</v>
      </c>
      <c r="Z245" s="54">
        <v>14.5200110625</v>
      </c>
      <c r="AA245" s="55"/>
    </row>
    <row r="246" spans="1:27" ht="17.100000000000001" customHeight="1">
      <c r="A246" s="21">
        <v>233</v>
      </c>
      <c r="B246" s="21" t="s">
        <v>260</v>
      </c>
      <c r="C246" s="22" t="s">
        <v>1486</v>
      </c>
      <c r="D246" s="21" t="s">
        <v>224</v>
      </c>
      <c r="E246" s="23" t="s">
        <v>225</v>
      </c>
      <c r="F246" s="79">
        <v>1025.216371</v>
      </c>
      <c r="G246" s="79">
        <v>-305.426421</v>
      </c>
      <c r="H246" s="79">
        <v>1062.7</v>
      </c>
      <c r="I246" s="81">
        <v>26.22</v>
      </c>
      <c r="J246" s="36">
        <v>1021.616371</v>
      </c>
      <c r="K246" s="36">
        <v>-305.426421</v>
      </c>
      <c r="L246" s="36">
        <v>1062.0902960000001</v>
      </c>
      <c r="M246" s="36">
        <v>26.220313999999998</v>
      </c>
      <c r="N246" s="21">
        <v>1</v>
      </c>
      <c r="O246" s="39" t="s">
        <v>1487</v>
      </c>
      <c r="P246" s="71">
        <v>43252</v>
      </c>
      <c r="Q246" s="83">
        <v>1681</v>
      </c>
      <c r="R246" s="46">
        <f t="shared" si="30"/>
        <v>40.473925000000122</v>
      </c>
      <c r="S246" s="46">
        <f t="shared" si="31"/>
        <v>331.64673499999998</v>
      </c>
      <c r="T246" s="46">
        <f t="shared" si="32"/>
        <v>372.1206600000001</v>
      </c>
      <c r="U246" s="46">
        <f t="shared" si="33"/>
        <v>22.428424412500007</v>
      </c>
      <c r="V246" s="46">
        <f t="shared" si="34"/>
        <v>22.428424412500007</v>
      </c>
      <c r="W246" s="46">
        <v>22.4284244125</v>
      </c>
      <c r="X246" s="47">
        <f t="shared" si="35"/>
        <v>0</v>
      </c>
      <c r="Y246" s="54">
        <v>90.991200000000006</v>
      </c>
      <c r="Z246" s="54"/>
      <c r="AA246" s="55"/>
    </row>
    <row r="247" spans="1:27" ht="17.100000000000001" customHeight="1">
      <c r="A247" s="21">
        <v>234</v>
      </c>
      <c r="B247" s="21" t="s">
        <v>261</v>
      </c>
      <c r="C247" s="21" t="s">
        <v>1488</v>
      </c>
      <c r="D247" s="21" t="s">
        <v>224</v>
      </c>
      <c r="E247" s="23" t="s">
        <v>243</v>
      </c>
      <c r="F247" s="79">
        <v>326.92400700000002</v>
      </c>
      <c r="G247" s="79">
        <v>28.076612000000001</v>
      </c>
      <c r="H247" s="79">
        <v>486.4</v>
      </c>
      <c r="I247" s="81">
        <v>187.45</v>
      </c>
      <c r="J247" s="36">
        <v>326.92400700000002</v>
      </c>
      <c r="K247" s="36">
        <v>28.076612000000001</v>
      </c>
      <c r="L247" s="36">
        <v>486.39833199999998</v>
      </c>
      <c r="M247" s="36">
        <v>187.44633400000001</v>
      </c>
      <c r="N247" s="21">
        <v>1</v>
      </c>
      <c r="O247" s="39" t="s">
        <v>1489</v>
      </c>
      <c r="P247" s="71">
        <v>43800</v>
      </c>
      <c r="Q247" s="52">
        <v>1294</v>
      </c>
      <c r="R247" s="46">
        <f t="shared" si="30"/>
        <v>159.47432499999996</v>
      </c>
      <c r="S247" s="46">
        <f t="shared" si="31"/>
        <v>159.369722</v>
      </c>
      <c r="T247" s="46">
        <f t="shared" si="32"/>
        <v>318.84404699999993</v>
      </c>
      <c r="U247" s="46">
        <f t="shared" si="33"/>
        <v>19.529328632499997</v>
      </c>
      <c r="V247" s="46">
        <f t="shared" si="34"/>
        <v>19.529328632499997</v>
      </c>
      <c r="W247" s="46">
        <v>19.5293286325</v>
      </c>
      <c r="X247" s="47">
        <f t="shared" si="35"/>
        <v>0</v>
      </c>
      <c r="Y247" s="54"/>
      <c r="Z247" s="54">
        <v>11.7598827825</v>
      </c>
      <c r="AA247" s="55"/>
    </row>
    <row r="248" spans="1:27" ht="17.100000000000001" customHeight="1">
      <c r="A248" s="21">
        <v>235</v>
      </c>
      <c r="B248" s="24" t="s">
        <v>262</v>
      </c>
      <c r="C248" s="24" t="s">
        <v>1490</v>
      </c>
      <c r="D248" s="24" t="s">
        <v>224</v>
      </c>
      <c r="E248" s="26" t="s">
        <v>263</v>
      </c>
      <c r="F248" s="24">
        <v>429.37</v>
      </c>
      <c r="G248" s="24">
        <v>32.97</v>
      </c>
      <c r="H248" s="24">
        <v>888.52</v>
      </c>
      <c r="I248" s="24">
        <v>188.85</v>
      </c>
      <c r="J248" s="36">
        <v>429.36723499999999</v>
      </c>
      <c r="K248" s="36">
        <v>32.968217000000003</v>
      </c>
      <c r="L248" s="36">
        <v>888.52127199999995</v>
      </c>
      <c r="M248" s="36">
        <v>188.85176000000001</v>
      </c>
      <c r="N248" s="24">
        <v>1</v>
      </c>
      <c r="O248" s="41" t="s">
        <v>1491</v>
      </c>
      <c r="P248" s="63">
        <v>44166</v>
      </c>
      <c r="Q248" s="24">
        <v>673.72</v>
      </c>
      <c r="R248" s="46">
        <f t="shared" si="30"/>
        <v>459.15403699999996</v>
      </c>
      <c r="S248" s="46">
        <f t="shared" si="31"/>
        <v>155.883543</v>
      </c>
      <c r="T248" s="46">
        <f t="shared" si="32"/>
        <v>615.03757999999993</v>
      </c>
      <c r="U248" s="46">
        <f t="shared" si="33"/>
        <v>38.050139892499999</v>
      </c>
      <c r="V248" s="46">
        <f t="shared" si="34"/>
        <v>38.050139892499999</v>
      </c>
      <c r="W248" s="46">
        <v>38.050139892499999</v>
      </c>
      <c r="X248" s="47">
        <f t="shared" si="35"/>
        <v>0</v>
      </c>
      <c r="Y248" s="54"/>
      <c r="Z248" s="54"/>
      <c r="AA248" s="55"/>
    </row>
    <row r="249" spans="1:27" ht="17.100000000000001" customHeight="1">
      <c r="A249" s="21">
        <v>236</v>
      </c>
      <c r="B249" s="24" t="s">
        <v>264</v>
      </c>
      <c r="C249" s="24" t="s">
        <v>1492</v>
      </c>
      <c r="D249" s="24" t="s">
        <v>224</v>
      </c>
      <c r="E249" s="26" t="s">
        <v>263</v>
      </c>
      <c r="F249" s="24">
        <v>479.28</v>
      </c>
      <c r="G249" s="24">
        <v>64.03</v>
      </c>
      <c r="H249" s="24">
        <v>572.54</v>
      </c>
      <c r="I249" s="24">
        <v>44.47</v>
      </c>
      <c r="J249" s="36">
        <v>479.27752900000002</v>
      </c>
      <c r="K249" s="36">
        <v>64.028845000000004</v>
      </c>
      <c r="L249" s="36">
        <v>572.54113199999995</v>
      </c>
      <c r="M249" s="36">
        <v>44.470028999999997</v>
      </c>
      <c r="N249" s="24">
        <v>1</v>
      </c>
      <c r="O249" s="41" t="s">
        <v>1493</v>
      </c>
      <c r="P249" s="63">
        <v>44166</v>
      </c>
      <c r="Q249" s="24">
        <v>658.43</v>
      </c>
      <c r="R249" s="46">
        <f t="shared" si="30"/>
        <v>93.263602999999932</v>
      </c>
      <c r="S249" s="46">
        <f t="shared" si="31"/>
        <v>-19.558816000000007</v>
      </c>
      <c r="T249" s="46">
        <f t="shared" si="32"/>
        <v>73.704786999999925</v>
      </c>
      <c r="U249" s="46">
        <f t="shared" si="33"/>
        <v>4.6554462274999953</v>
      </c>
      <c r="V249" s="46">
        <f t="shared" si="34"/>
        <v>4.6554462274999953</v>
      </c>
      <c r="W249" s="46">
        <v>4.6554462274999997</v>
      </c>
      <c r="X249" s="47">
        <f t="shared" si="35"/>
        <v>0</v>
      </c>
      <c r="Y249" s="54"/>
      <c r="Z249" s="54"/>
      <c r="AA249" s="55"/>
    </row>
    <row r="250" spans="1:27" ht="17.100000000000001" customHeight="1">
      <c r="A250" s="21">
        <v>237</v>
      </c>
      <c r="B250" s="24" t="s">
        <v>265</v>
      </c>
      <c r="C250" s="24" t="s">
        <v>1494</v>
      </c>
      <c r="D250" s="24" t="s">
        <v>224</v>
      </c>
      <c r="E250" s="26" t="s">
        <v>263</v>
      </c>
      <c r="F250" s="24">
        <v>267.06</v>
      </c>
      <c r="G250" s="24">
        <v>0.41</v>
      </c>
      <c r="H250" s="24">
        <v>687.25</v>
      </c>
      <c r="I250" s="24">
        <v>84.42</v>
      </c>
      <c r="J250" s="36">
        <v>266.813041</v>
      </c>
      <c r="K250" s="36">
        <v>0</v>
      </c>
      <c r="L250" s="36">
        <v>687.02282600000001</v>
      </c>
      <c r="M250" s="36">
        <v>84.043081999999998</v>
      </c>
      <c r="N250" s="24">
        <v>1</v>
      </c>
      <c r="O250" s="41" t="s">
        <v>1495</v>
      </c>
      <c r="P250" s="63">
        <v>44044</v>
      </c>
      <c r="Q250" s="24">
        <v>676.25</v>
      </c>
      <c r="R250" s="46">
        <f t="shared" si="30"/>
        <v>420.20978500000001</v>
      </c>
      <c r="S250" s="46">
        <f t="shared" si="31"/>
        <v>84.043081999999998</v>
      </c>
      <c r="T250" s="46">
        <f t="shared" si="32"/>
        <v>504.25286700000004</v>
      </c>
      <c r="U250" s="46">
        <f t="shared" si="33"/>
        <v>31.3056964825</v>
      </c>
      <c r="V250" s="46">
        <f t="shared" si="34"/>
        <v>31.3056964825</v>
      </c>
      <c r="W250" s="46">
        <v>31.3056964825</v>
      </c>
      <c r="X250" s="47">
        <f t="shared" si="35"/>
        <v>0</v>
      </c>
      <c r="Y250" s="54"/>
      <c r="Z250" s="54"/>
      <c r="AA250" s="55"/>
    </row>
    <row r="251" spans="1:27" ht="17.100000000000001" customHeight="1">
      <c r="A251" s="21">
        <v>238</v>
      </c>
      <c r="B251" s="9" t="s">
        <v>1496</v>
      </c>
      <c r="C251" s="10" t="s">
        <v>1497</v>
      </c>
      <c r="D251" s="21" t="s">
        <v>224</v>
      </c>
      <c r="E251" s="11" t="s">
        <v>267</v>
      </c>
      <c r="F251" s="20">
        <v>1232.29</v>
      </c>
      <c r="G251" s="20">
        <v>294.66000000000003</v>
      </c>
      <c r="H251" s="20">
        <v>1262.56</v>
      </c>
      <c r="I251" s="20">
        <v>341.24</v>
      </c>
      <c r="J251" s="36">
        <v>1253.670517</v>
      </c>
      <c r="K251" s="36">
        <v>110.149906</v>
      </c>
      <c r="L251" s="36">
        <v>1186.9561490000001</v>
      </c>
      <c r="M251" s="36">
        <v>181.575649</v>
      </c>
      <c r="N251" s="9">
        <v>1</v>
      </c>
      <c r="O251" s="31" t="s">
        <v>1498</v>
      </c>
      <c r="P251" s="32">
        <v>43465</v>
      </c>
      <c r="Q251" s="87">
        <v>766.6</v>
      </c>
      <c r="R251" s="46">
        <f t="shared" si="30"/>
        <v>-66.714367999999922</v>
      </c>
      <c r="S251" s="46">
        <f t="shared" si="31"/>
        <v>71.425742999999997</v>
      </c>
      <c r="T251" s="46">
        <f t="shared" si="32"/>
        <v>4.7113750000000749</v>
      </c>
      <c r="U251" s="46">
        <f t="shared" si="33"/>
        <v>0</v>
      </c>
      <c r="V251" s="46">
        <f t="shared" si="34"/>
        <v>0</v>
      </c>
      <c r="W251" s="46">
        <v>0</v>
      </c>
      <c r="X251" s="47">
        <f t="shared" si="35"/>
        <v>0</v>
      </c>
      <c r="Y251" s="54">
        <v>31.803850000000001</v>
      </c>
      <c r="Z251" s="54">
        <v>12.8272875525</v>
      </c>
      <c r="AA251" s="55" t="s">
        <v>1019</v>
      </c>
    </row>
    <row r="252" spans="1:27" ht="17.100000000000001" customHeight="1">
      <c r="A252" s="21">
        <v>239</v>
      </c>
      <c r="B252" s="9" t="s">
        <v>266</v>
      </c>
      <c r="C252" s="10" t="s">
        <v>1499</v>
      </c>
      <c r="D252" s="21" t="s">
        <v>224</v>
      </c>
      <c r="E252" s="11" t="s">
        <v>267</v>
      </c>
      <c r="F252" s="20">
        <v>310.63</v>
      </c>
      <c r="G252" s="20">
        <v>5.61</v>
      </c>
      <c r="H252" s="20">
        <v>377.59</v>
      </c>
      <c r="I252" s="20">
        <v>142.85</v>
      </c>
      <c r="J252" s="36">
        <v>310.62963500000001</v>
      </c>
      <c r="K252" s="36">
        <v>5.6112109999999999</v>
      </c>
      <c r="L252" s="36">
        <v>377.59360400000003</v>
      </c>
      <c r="M252" s="36">
        <v>142.849368</v>
      </c>
      <c r="N252" s="9">
        <v>1</v>
      </c>
      <c r="O252" s="31" t="s">
        <v>1500</v>
      </c>
      <c r="P252" s="32">
        <v>43686</v>
      </c>
      <c r="Q252" s="87">
        <v>1947.57</v>
      </c>
      <c r="R252" s="46">
        <f t="shared" si="30"/>
        <v>66.96396900000002</v>
      </c>
      <c r="S252" s="46">
        <f t="shared" si="31"/>
        <v>137.238157</v>
      </c>
      <c r="T252" s="46">
        <f t="shared" si="32"/>
        <v>204.20212600000002</v>
      </c>
      <c r="U252" s="46">
        <f t="shared" si="33"/>
        <v>12.419537482500001</v>
      </c>
      <c r="V252" s="46">
        <f t="shared" si="34"/>
        <v>12.419537482500001</v>
      </c>
      <c r="W252" s="46">
        <v>12.419537482499999</v>
      </c>
      <c r="X252" s="47">
        <f t="shared" si="35"/>
        <v>0</v>
      </c>
      <c r="Y252" s="54"/>
      <c r="Z252" s="54">
        <v>19.751024847499998</v>
      </c>
      <c r="AA252" s="55"/>
    </row>
    <row r="253" spans="1:27" ht="17.100000000000001" customHeight="1">
      <c r="A253" s="21">
        <v>240</v>
      </c>
      <c r="B253" s="9" t="s">
        <v>268</v>
      </c>
      <c r="C253" s="224" t="s">
        <v>1501</v>
      </c>
      <c r="D253" s="21" t="s">
        <v>224</v>
      </c>
      <c r="E253" s="11" t="s">
        <v>267</v>
      </c>
      <c r="F253" s="20">
        <v>93.91</v>
      </c>
      <c r="G253" s="20">
        <v>610.05999999999995</v>
      </c>
      <c r="H253" s="20">
        <v>1.897</v>
      </c>
      <c r="I253" s="20">
        <v>3082.51</v>
      </c>
      <c r="J253" s="36">
        <v>105.23768800000001</v>
      </c>
      <c r="K253" s="36">
        <v>289.241446</v>
      </c>
      <c r="L253" s="36">
        <v>1.8972340000000001</v>
      </c>
      <c r="M253" s="36">
        <v>3051.5097470000001</v>
      </c>
      <c r="N253" s="9">
        <v>1</v>
      </c>
      <c r="O253" s="31" t="s">
        <v>1502</v>
      </c>
      <c r="P253" s="82">
        <v>43853</v>
      </c>
      <c r="Q253" s="87">
        <v>20623</v>
      </c>
      <c r="R253" s="46">
        <f t="shared" si="30"/>
        <v>-103.34045400000001</v>
      </c>
      <c r="S253" s="46">
        <f t="shared" si="31"/>
        <v>2762.2683010000001</v>
      </c>
      <c r="T253" s="46">
        <f t="shared" si="32"/>
        <v>2658.9278469999999</v>
      </c>
      <c r="U253" s="46">
        <f t="shared" si="33"/>
        <v>159.27731968499998</v>
      </c>
      <c r="V253" s="46">
        <f t="shared" si="34"/>
        <v>159.27731968499998</v>
      </c>
      <c r="W253" s="46">
        <v>159.27731968500001</v>
      </c>
      <c r="X253" s="47">
        <f t="shared" si="35"/>
        <v>0</v>
      </c>
      <c r="Y253" s="54"/>
      <c r="Z253" s="54"/>
      <c r="AA253" s="55"/>
    </row>
    <row r="254" spans="1:27" ht="17.100000000000001" customHeight="1">
      <c r="A254" s="21">
        <v>241</v>
      </c>
      <c r="B254" s="9" t="s">
        <v>269</v>
      </c>
      <c r="C254" s="10" t="s">
        <v>1503</v>
      </c>
      <c r="D254" s="21" t="s">
        <v>224</v>
      </c>
      <c r="E254" s="11" t="s">
        <v>267</v>
      </c>
      <c r="F254" s="20">
        <v>0</v>
      </c>
      <c r="G254" s="20">
        <v>3.05</v>
      </c>
      <c r="H254" s="20">
        <v>0.19600000000000001</v>
      </c>
      <c r="I254" s="20">
        <v>36.94</v>
      </c>
      <c r="J254" s="36">
        <v>0</v>
      </c>
      <c r="K254" s="36">
        <v>3.0537809999999999</v>
      </c>
      <c r="L254" s="36">
        <v>0.19661300000000001</v>
      </c>
      <c r="M254" s="36">
        <v>36.941913999999997</v>
      </c>
      <c r="N254" s="9">
        <v>1</v>
      </c>
      <c r="O254" s="31" t="s">
        <v>1504</v>
      </c>
      <c r="P254" s="82">
        <v>44089</v>
      </c>
      <c r="Q254" s="87">
        <v>1840</v>
      </c>
      <c r="R254" s="46">
        <f t="shared" si="30"/>
        <v>0.19661300000000001</v>
      </c>
      <c r="S254" s="46">
        <f t="shared" si="31"/>
        <v>33.888132999999996</v>
      </c>
      <c r="T254" s="46">
        <f t="shared" si="32"/>
        <v>34.084745999999996</v>
      </c>
      <c r="U254" s="46">
        <f t="shared" si="33"/>
        <v>2.0455762924999998</v>
      </c>
      <c r="V254" s="46">
        <f t="shared" si="34"/>
        <v>2.0455762924999998</v>
      </c>
      <c r="W254" s="46">
        <v>2.0455762924999998</v>
      </c>
      <c r="X254" s="47">
        <f t="shared" si="35"/>
        <v>0</v>
      </c>
      <c r="Y254" s="54"/>
      <c r="Z254" s="54"/>
      <c r="AA254" s="55"/>
    </row>
    <row r="255" spans="1:27" ht="17.100000000000001" customHeight="1">
      <c r="A255" s="21">
        <v>242</v>
      </c>
      <c r="B255" s="9" t="s">
        <v>270</v>
      </c>
      <c r="C255" s="10" t="s">
        <v>1505</v>
      </c>
      <c r="D255" s="21" t="s">
        <v>224</v>
      </c>
      <c r="E255" s="11" t="s">
        <v>267</v>
      </c>
      <c r="F255" s="20">
        <v>141.44999999999999</v>
      </c>
      <c r="G255" s="20">
        <v>0</v>
      </c>
      <c r="H255" s="20">
        <v>220.66399999999999</v>
      </c>
      <c r="I255" s="20">
        <v>0</v>
      </c>
      <c r="J255" s="36">
        <v>152.59639000000001</v>
      </c>
      <c r="K255" s="36">
        <v>0</v>
      </c>
      <c r="L255" s="36">
        <v>184.356435</v>
      </c>
      <c r="M255" s="36">
        <v>0</v>
      </c>
      <c r="N255" s="9">
        <v>1</v>
      </c>
      <c r="O255" s="31" t="s">
        <v>1506</v>
      </c>
      <c r="P255" s="82">
        <v>43998</v>
      </c>
      <c r="Q255" s="87">
        <v>570.97</v>
      </c>
      <c r="R255" s="46">
        <f t="shared" si="30"/>
        <v>31.760044999999991</v>
      </c>
      <c r="S255" s="46">
        <f t="shared" si="31"/>
        <v>0</v>
      </c>
      <c r="T255" s="46">
        <f t="shared" si="32"/>
        <v>31.760044999999991</v>
      </c>
      <c r="U255" s="46">
        <f t="shared" si="33"/>
        <v>1.9850028124999994</v>
      </c>
      <c r="V255" s="46">
        <f t="shared" si="34"/>
        <v>1.9850028124999994</v>
      </c>
      <c r="W255" s="46">
        <v>1.9850028125000001</v>
      </c>
      <c r="X255" s="47">
        <f t="shared" si="35"/>
        <v>0</v>
      </c>
      <c r="Y255" s="54"/>
      <c r="Z255" s="54"/>
      <c r="AA255" s="55"/>
    </row>
    <row r="256" spans="1:27" ht="17.100000000000001" customHeight="1">
      <c r="A256" s="21">
        <v>243</v>
      </c>
      <c r="B256" s="9" t="s">
        <v>271</v>
      </c>
      <c r="C256" s="10" t="s">
        <v>1507</v>
      </c>
      <c r="D256" s="21" t="s">
        <v>224</v>
      </c>
      <c r="E256" s="11" t="s">
        <v>272</v>
      </c>
      <c r="F256" s="20">
        <v>2788.04</v>
      </c>
      <c r="G256" s="20">
        <v>312.99</v>
      </c>
      <c r="H256" s="20">
        <v>2738.22</v>
      </c>
      <c r="I256" s="20">
        <v>588.66</v>
      </c>
      <c r="J256" s="36">
        <v>2796.833149</v>
      </c>
      <c r="K256" s="36">
        <v>312.99708800000002</v>
      </c>
      <c r="L256" s="36">
        <v>2718.8608159999999</v>
      </c>
      <c r="M256" s="36">
        <v>588.66492000000005</v>
      </c>
      <c r="N256" s="9">
        <v>1</v>
      </c>
      <c r="O256" s="31" t="s">
        <v>1508</v>
      </c>
      <c r="P256" s="32">
        <v>43373</v>
      </c>
      <c r="Q256" s="20">
        <v>6179.57</v>
      </c>
      <c r="R256" s="46">
        <f t="shared" si="30"/>
        <v>-77.972333000000162</v>
      </c>
      <c r="S256" s="46">
        <f t="shared" si="31"/>
        <v>275.66783200000003</v>
      </c>
      <c r="T256" s="46">
        <f t="shared" si="32"/>
        <v>197.69549899999987</v>
      </c>
      <c r="U256" s="46">
        <f t="shared" si="33"/>
        <v>11.66679910749999</v>
      </c>
      <c r="V256" s="46">
        <f t="shared" si="34"/>
        <v>11.66679910749999</v>
      </c>
      <c r="W256" s="46">
        <v>11.666799107499999</v>
      </c>
      <c r="X256" s="47">
        <f t="shared" si="35"/>
        <v>0</v>
      </c>
      <c r="Y256" s="54">
        <v>34.470824999999998</v>
      </c>
      <c r="Z256" s="54">
        <v>49.004850955000002</v>
      </c>
      <c r="AA256" s="55"/>
    </row>
    <row r="257" spans="1:27" ht="17.100000000000001" customHeight="1">
      <c r="A257" s="21">
        <v>244</v>
      </c>
      <c r="B257" s="9" t="s">
        <v>273</v>
      </c>
      <c r="C257" s="10" t="s">
        <v>1509</v>
      </c>
      <c r="D257" s="21" t="s">
        <v>224</v>
      </c>
      <c r="E257" s="11" t="s">
        <v>272</v>
      </c>
      <c r="F257" s="20">
        <v>56.05</v>
      </c>
      <c r="G257" s="20">
        <v>1.06</v>
      </c>
      <c r="H257" s="20">
        <v>282.29000000000002</v>
      </c>
      <c r="I257" s="20">
        <v>2.2799999999999998</v>
      </c>
      <c r="J257" s="36">
        <v>56.055467999999998</v>
      </c>
      <c r="K257" s="36">
        <v>1.0625990000000001</v>
      </c>
      <c r="L257" s="36">
        <v>282.29245300000002</v>
      </c>
      <c r="M257" s="36">
        <v>2.282851</v>
      </c>
      <c r="N257" s="9">
        <v>1</v>
      </c>
      <c r="O257" s="31" t="s">
        <v>1510</v>
      </c>
      <c r="P257" s="32">
        <v>44196</v>
      </c>
      <c r="Q257" s="20">
        <v>758.77</v>
      </c>
      <c r="R257" s="46">
        <f t="shared" si="30"/>
        <v>226.23698500000003</v>
      </c>
      <c r="S257" s="46">
        <f t="shared" si="31"/>
        <v>1.2202519999999999</v>
      </c>
      <c r="T257" s="46">
        <f t="shared" si="32"/>
        <v>227.45723700000002</v>
      </c>
      <c r="U257" s="46">
        <f t="shared" si="33"/>
        <v>14.213026682500002</v>
      </c>
      <c r="V257" s="46">
        <f t="shared" si="34"/>
        <v>14.213026682500002</v>
      </c>
      <c r="W257" s="46">
        <v>14.213026682500001</v>
      </c>
      <c r="X257" s="47">
        <f t="shared" si="35"/>
        <v>0</v>
      </c>
      <c r="Y257" s="54"/>
      <c r="Z257" s="54"/>
      <c r="AA257" s="55"/>
    </row>
    <row r="258" spans="1:27" ht="17.100000000000001" customHeight="1">
      <c r="A258" s="21">
        <v>245</v>
      </c>
      <c r="B258" s="9" t="s">
        <v>274</v>
      </c>
      <c r="C258" s="10" t="s">
        <v>1511</v>
      </c>
      <c r="D258" s="21" t="s">
        <v>224</v>
      </c>
      <c r="E258" s="11" t="s">
        <v>272</v>
      </c>
      <c r="F258" s="20">
        <v>855</v>
      </c>
      <c r="G258" s="20">
        <v>0</v>
      </c>
      <c r="H258" s="20">
        <v>809.19</v>
      </c>
      <c r="I258" s="20">
        <v>110.22</v>
      </c>
      <c r="J258" s="36">
        <v>855.00151800000003</v>
      </c>
      <c r="K258" s="36">
        <v>0</v>
      </c>
      <c r="L258" s="36">
        <v>809.19712300000003</v>
      </c>
      <c r="M258" s="36">
        <v>110.228872</v>
      </c>
      <c r="N258" s="9">
        <v>1</v>
      </c>
      <c r="O258" s="31" t="s">
        <v>1512</v>
      </c>
      <c r="P258" s="32">
        <v>44191</v>
      </c>
      <c r="Q258" s="20">
        <v>644.52</v>
      </c>
      <c r="R258" s="46">
        <f t="shared" si="30"/>
        <v>-45.804395</v>
      </c>
      <c r="S258" s="46">
        <f t="shared" si="31"/>
        <v>110.228872</v>
      </c>
      <c r="T258" s="46">
        <f t="shared" si="32"/>
        <v>64.424476999999996</v>
      </c>
      <c r="U258" s="46">
        <f t="shared" si="33"/>
        <v>3.7509576324999996</v>
      </c>
      <c r="V258" s="46">
        <f t="shared" si="34"/>
        <v>3.7509576324999996</v>
      </c>
      <c r="W258" s="46">
        <v>3.7509576325</v>
      </c>
      <c r="X258" s="47">
        <f t="shared" si="35"/>
        <v>0</v>
      </c>
      <c r="Y258" s="54">
        <v>11.36875</v>
      </c>
      <c r="Z258" s="54">
        <v>13.2539160625</v>
      </c>
      <c r="AA258" s="55"/>
    </row>
    <row r="259" spans="1:27" ht="17.100000000000001" customHeight="1">
      <c r="A259" s="21">
        <v>246</v>
      </c>
      <c r="B259" s="9" t="s">
        <v>275</v>
      </c>
      <c r="C259" s="10" t="s">
        <v>1513</v>
      </c>
      <c r="D259" s="21" t="s">
        <v>224</v>
      </c>
      <c r="E259" s="11" t="s">
        <v>272</v>
      </c>
      <c r="F259" s="20">
        <v>814.4</v>
      </c>
      <c r="G259" s="20">
        <v>-7.46</v>
      </c>
      <c r="H259" s="20">
        <v>888.47</v>
      </c>
      <c r="I259" s="20">
        <v>18.350000000000001</v>
      </c>
      <c r="J259" s="36">
        <v>814.400307</v>
      </c>
      <c r="K259" s="36">
        <v>-7.4630340000000004</v>
      </c>
      <c r="L259" s="36">
        <v>888.47700199999997</v>
      </c>
      <c r="M259" s="36">
        <v>18.355104000000001</v>
      </c>
      <c r="N259" s="9">
        <v>1</v>
      </c>
      <c r="O259" s="31" t="s">
        <v>1514</v>
      </c>
      <c r="P259" s="32">
        <v>44196</v>
      </c>
      <c r="Q259" s="20">
        <v>531.20000000000005</v>
      </c>
      <c r="R259" s="46">
        <f t="shared" si="30"/>
        <v>74.076694999999972</v>
      </c>
      <c r="S259" s="46">
        <f t="shared" si="31"/>
        <v>25.818138000000001</v>
      </c>
      <c r="T259" s="46">
        <f t="shared" si="32"/>
        <v>99.894832999999977</v>
      </c>
      <c r="U259" s="46">
        <f t="shared" si="33"/>
        <v>6.1788817174999986</v>
      </c>
      <c r="V259" s="46">
        <f t="shared" si="34"/>
        <v>6.1788817174999986</v>
      </c>
      <c r="W259" s="46">
        <v>6.1788817175000004</v>
      </c>
      <c r="X259" s="47">
        <f t="shared" si="35"/>
        <v>0</v>
      </c>
      <c r="Y259" s="54">
        <v>5.796875</v>
      </c>
      <c r="Z259" s="54">
        <v>12.626841154999999</v>
      </c>
      <c r="AA259" s="55"/>
    </row>
    <row r="260" spans="1:27" ht="17.100000000000001" customHeight="1">
      <c r="A260" s="21">
        <v>247</v>
      </c>
      <c r="B260" s="9" t="s">
        <v>276</v>
      </c>
      <c r="C260" s="10" t="s">
        <v>1515</v>
      </c>
      <c r="D260" s="21" t="s">
        <v>224</v>
      </c>
      <c r="E260" s="11" t="s">
        <v>272</v>
      </c>
      <c r="F260" s="20">
        <v>361.46</v>
      </c>
      <c r="G260" s="20">
        <v>0</v>
      </c>
      <c r="H260" s="20">
        <v>395.53</v>
      </c>
      <c r="I260" s="20">
        <v>0</v>
      </c>
      <c r="J260" s="36">
        <v>361.46112499999998</v>
      </c>
      <c r="K260" s="36">
        <v>0</v>
      </c>
      <c r="L260" s="36">
        <v>395.53682500000002</v>
      </c>
      <c r="M260" s="36">
        <v>0</v>
      </c>
      <c r="N260" s="9">
        <v>1</v>
      </c>
      <c r="O260" s="31" t="s">
        <v>1516</v>
      </c>
      <c r="P260" s="32">
        <v>43799</v>
      </c>
      <c r="Q260" s="20">
        <v>884.02</v>
      </c>
      <c r="R260" s="46">
        <f t="shared" si="30"/>
        <v>34.07570000000004</v>
      </c>
      <c r="S260" s="46">
        <f t="shared" si="31"/>
        <v>0</v>
      </c>
      <c r="T260" s="46">
        <f t="shared" si="32"/>
        <v>34.07570000000004</v>
      </c>
      <c r="U260" s="46">
        <f t="shared" si="33"/>
        <v>2.1297312500000025</v>
      </c>
      <c r="V260" s="46">
        <f t="shared" si="34"/>
        <v>2.1297312500000025</v>
      </c>
      <c r="W260" s="46">
        <v>2.1297312499999999</v>
      </c>
      <c r="X260" s="47">
        <f t="shared" si="35"/>
        <v>0</v>
      </c>
      <c r="Y260" s="54"/>
      <c r="Z260" s="54">
        <v>8.9849485624999996</v>
      </c>
      <c r="AA260" s="55"/>
    </row>
    <row r="261" spans="1:27" ht="17.100000000000001" customHeight="1">
      <c r="A261" s="21">
        <v>248</v>
      </c>
      <c r="B261" s="9" t="s">
        <v>1517</v>
      </c>
      <c r="C261" s="10" t="s">
        <v>1518</v>
      </c>
      <c r="D261" s="21" t="s">
        <v>224</v>
      </c>
      <c r="E261" s="11" t="s">
        <v>272</v>
      </c>
      <c r="F261" s="20">
        <v>147.84</v>
      </c>
      <c r="G261" s="20">
        <v>10.02</v>
      </c>
      <c r="H261" s="20">
        <v>234.63</v>
      </c>
      <c r="I261" s="20">
        <v>25.58</v>
      </c>
      <c r="J261" s="36">
        <v>388.87228800000003</v>
      </c>
      <c r="K261" s="36">
        <v>10.0219</v>
      </c>
      <c r="L261" s="36">
        <v>307.17463500000002</v>
      </c>
      <c r="M261" s="36">
        <v>25.581215</v>
      </c>
      <c r="N261" s="9">
        <v>1</v>
      </c>
      <c r="O261" s="31" t="s">
        <v>1519</v>
      </c>
      <c r="P261" s="32">
        <v>44196</v>
      </c>
      <c r="Q261" s="20">
        <v>773.35</v>
      </c>
      <c r="R261" s="46">
        <f t="shared" si="30"/>
        <v>-81.697653000000003</v>
      </c>
      <c r="S261" s="46">
        <f t="shared" si="31"/>
        <v>15.559315</v>
      </c>
      <c r="T261" s="46">
        <f t="shared" si="32"/>
        <v>-66.138338000000005</v>
      </c>
      <c r="U261" s="46">
        <f t="shared" si="33"/>
        <v>0</v>
      </c>
      <c r="V261" s="46">
        <f t="shared" si="34"/>
        <v>0</v>
      </c>
      <c r="W261" s="46">
        <v>0</v>
      </c>
      <c r="X261" s="47">
        <f t="shared" si="35"/>
        <v>0</v>
      </c>
      <c r="Y261" s="54"/>
      <c r="Z261" s="54"/>
      <c r="AA261" s="55" t="s">
        <v>1019</v>
      </c>
    </row>
    <row r="262" spans="1:27" ht="17.100000000000001" customHeight="1">
      <c r="A262" s="21">
        <v>249</v>
      </c>
      <c r="B262" s="9" t="s">
        <v>277</v>
      </c>
      <c r="C262" s="10" t="s">
        <v>1520</v>
      </c>
      <c r="D262" s="21" t="s">
        <v>224</v>
      </c>
      <c r="E262" s="11" t="s">
        <v>272</v>
      </c>
      <c r="F262" s="20">
        <v>59.61</v>
      </c>
      <c r="G262" s="20">
        <v>-1.1100000000000001</v>
      </c>
      <c r="H262" s="20">
        <v>135.44</v>
      </c>
      <c r="I262" s="20">
        <v>0</v>
      </c>
      <c r="J262" s="36">
        <v>65.641439000000005</v>
      </c>
      <c r="K262" s="36">
        <v>-1.1124430000000001</v>
      </c>
      <c r="L262" s="36">
        <v>135.44396699999999</v>
      </c>
      <c r="M262" s="36">
        <v>0</v>
      </c>
      <c r="N262" s="9">
        <v>1</v>
      </c>
      <c r="O262" s="31" t="s">
        <v>1521</v>
      </c>
      <c r="P262" s="32">
        <v>44196</v>
      </c>
      <c r="Q262" s="20">
        <v>2683.92</v>
      </c>
      <c r="R262" s="46">
        <f t="shared" si="30"/>
        <v>69.802527999999981</v>
      </c>
      <c r="S262" s="46">
        <f t="shared" si="31"/>
        <v>1.1124430000000001</v>
      </c>
      <c r="T262" s="46">
        <f t="shared" si="32"/>
        <v>70.91497099999998</v>
      </c>
      <c r="U262" s="46">
        <f t="shared" si="33"/>
        <v>4.429404579999999</v>
      </c>
      <c r="V262" s="46">
        <f t="shared" si="34"/>
        <v>4.429404579999999</v>
      </c>
      <c r="W262" s="46">
        <v>4.4294045799999999</v>
      </c>
      <c r="X262" s="47">
        <f t="shared" si="35"/>
        <v>0</v>
      </c>
      <c r="Y262" s="54">
        <v>3.61</v>
      </c>
      <c r="Z262" s="54"/>
      <c r="AA262" s="55"/>
    </row>
    <row r="263" spans="1:27" s="3" customFormat="1" ht="17.100000000000001" customHeight="1">
      <c r="A263" s="21">
        <v>250</v>
      </c>
      <c r="B263" s="9" t="s">
        <v>278</v>
      </c>
      <c r="C263" s="10" t="s">
        <v>1522</v>
      </c>
      <c r="D263" s="21" t="s">
        <v>224</v>
      </c>
      <c r="E263" s="11" t="s">
        <v>272</v>
      </c>
      <c r="F263" s="20">
        <v>7969.11</v>
      </c>
      <c r="G263" s="20">
        <v>2143.94</v>
      </c>
      <c r="H263" s="20">
        <v>10614.04</v>
      </c>
      <c r="I263" s="20">
        <v>5080.21</v>
      </c>
      <c r="J263" s="36">
        <v>7969.1187659999996</v>
      </c>
      <c r="K263" s="36">
        <v>2143.9413209999998</v>
      </c>
      <c r="L263" s="36">
        <v>10614.045556999999</v>
      </c>
      <c r="M263" s="36">
        <v>5080.2109419999997</v>
      </c>
      <c r="N263" s="9">
        <v>1</v>
      </c>
      <c r="O263" s="31" t="s">
        <v>1523</v>
      </c>
      <c r="P263" s="32">
        <v>43462</v>
      </c>
      <c r="Q263" s="20">
        <v>644.03</v>
      </c>
      <c r="R263" s="46">
        <f t="shared" si="30"/>
        <v>2644.9267909999999</v>
      </c>
      <c r="S263" s="46">
        <f t="shared" si="31"/>
        <v>2936.2696209999999</v>
      </c>
      <c r="T263" s="46">
        <f t="shared" si="32"/>
        <v>5581.1964119999993</v>
      </c>
      <c r="U263" s="46">
        <f t="shared" si="33"/>
        <v>341.48410169749997</v>
      </c>
      <c r="V263" s="46">
        <f t="shared" si="34"/>
        <v>322.01499999999999</v>
      </c>
      <c r="W263" s="46">
        <v>322.01499999999999</v>
      </c>
      <c r="X263" s="47">
        <f t="shared" si="35"/>
        <v>0</v>
      </c>
      <c r="Y263" s="54"/>
      <c r="Z263" s="54"/>
      <c r="AA263" s="55"/>
    </row>
    <row r="264" spans="1:27" ht="17.100000000000001" customHeight="1">
      <c r="A264" s="21">
        <v>251</v>
      </c>
      <c r="B264" s="9" t="s">
        <v>279</v>
      </c>
      <c r="C264" s="10" t="s">
        <v>1524</v>
      </c>
      <c r="D264" s="21" t="s">
        <v>224</v>
      </c>
      <c r="E264" s="11" t="s">
        <v>272</v>
      </c>
      <c r="F264" s="20">
        <v>297</v>
      </c>
      <c r="G264" s="20">
        <v>0</v>
      </c>
      <c r="H264" s="20">
        <v>672.14</v>
      </c>
      <c r="I264" s="20">
        <v>20.16</v>
      </c>
      <c r="J264" s="36">
        <v>297.00576899999999</v>
      </c>
      <c r="K264" s="36">
        <v>0</v>
      </c>
      <c r="L264" s="36">
        <v>672.14153999999996</v>
      </c>
      <c r="M264" s="36">
        <v>20.163433000000001</v>
      </c>
      <c r="N264" s="9">
        <v>1</v>
      </c>
      <c r="O264" s="31" t="s">
        <v>1525</v>
      </c>
      <c r="P264" s="32">
        <v>44196</v>
      </c>
      <c r="Q264" s="20">
        <v>734.06</v>
      </c>
      <c r="R264" s="46">
        <f t="shared" si="30"/>
        <v>375.13577099999998</v>
      </c>
      <c r="S264" s="46">
        <f t="shared" si="31"/>
        <v>20.163433000000001</v>
      </c>
      <c r="T264" s="46">
        <f t="shared" si="32"/>
        <v>395.29920399999997</v>
      </c>
      <c r="U264" s="46">
        <f t="shared" si="33"/>
        <v>24.655791667499997</v>
      </c>
      <c r="V264" s="46">
        <f t="shared" si="34"/>
        <v>24.655791667499997</v>
      </c>
      <c r="W264" s="46">
        <v>24.655791667500001</v>
      </c>
      <c r="X264" s="47">
        <f t="shared" si="35"/>
        <v>0</v>
      </c>
      <c r="Y264" s="54"/>
      <c r="Z264" s="54"/>
      <c r="AA264" s="55"/>
    </row>
    <row r="265" spans="1:27" ht="17.100000000000001" customHeight="1">
      <c r="A265" s="21">
        <v>252</v>
      </c>
      <c r="B265" s="9" t="s">
        <v>280</v>
      </c>
      <c r="C265" s="10" t="s">
        <v>1526</v>
      </c>
      <c r="D265" s="9" t="s">
        <v>224</v>
      </c>
      <c r="E265" s="11" t="s">
        <v>281</v>
      </c>
      <c r="F265" s="20">
        <v>406.41</v>
      </c>
      <c r="G265" s="20">
        <v>0</v>
      </c>
      <c r="H265" s="20">
        <v>569.65</v>
      </c>
      <c r="I265" s="20">
        <v>0</v>
      </c>
      <c r="J265" s="36">
        <v>406.60113000000001</v>
      </c>
      <c r="K265" s="36">
        <v>-0.19390299999999999</v>
      </c>
      <c r="L265" s="36">
        <v>569.64848700000005</v>
      </c>
      <c r="M265" s="36">
        <v>0</v>
      </c>
      <c r="N265" s="9">
        <v>1</v>
      </c>
      <c r="O265" s="31" t="s">
        <v>1527</v>
      </c>
      <c r="P265" s="32">
        <v>43547</v>
      </c>
      <c r="Q265" s="74">
        <v>1809.87</v>
      </c>
      <c r="R265" s="46">
        <f t="shared" si="30"/>
        <v>163.04735700000003</v>
      </c>
      <c r="S265" s="46">
        <f t="shared" si="31"/>
        <v>0.19390299999999999</v>
      </c>
      <c r="T265" s="46">
        <f t="shared" si="32"/>
        <v>163.24126000000004</v>
      </c>
      <c r="U265" s="46">
        <f t="shared" si="33"/>
        <v>10.202093992500002</v>
      </c>
      <c r="V265" s="46">
        <f t="shared" si="34"/>
        <v>10.202093992500002</v>
      </c>
      <c r="W265" s="46">
        <v>10.2020939925</v>
      </c>
      <c r="X265" s="47">
        <f t="shared" si="35"/>
        <v>0</v>
      </c>
      <c r="Y265" s="54"/>
      <c r="Z265" s="54">
        <v>12.989163945</v>
      </c>
      <c r="AA265" s="55"/>
    </row>
    <row r="266" spans="1:27" ht="17.100000000000001" customHeight="1">
      <c r="A266" s="21">
        <v>253</v>
      </c>
      <c r="B266" s="9" t="s">
        <v>1528</v>
      </c>
      <c r="C266" s="10" t="s">
        <v>1529</v>
      </c>
      <c r="D266" s="9" t="s">
        <v>224</v>
      </c>
      <c r="E266" s="11" t="s">
        <v>281</v>
      </c>
      <c r="F266" s="20">
        <v>33.979999999999997</v>
      </c>
      <c r="G266" s="20">
        <v>0</v>
      </c>
      <c r="H266" s="20">
        <v>46.51</v>
      </c>
      <c r="I266" s="20">
        <v>0</v>
      </c>
      <c r="J266" s="36">
        <v>35.796025999999998</v>
      </c>
      <c r="K266" s="36">
        <v>0</v>
      </c>
      <c r="L266" s="36">
        <v>38.196860000000001</v>
      </c>
      <c r="M266" s="36">
        <v>0</v>
      </c>
      <c r="N266" s="9">
        <v>1</v>
      </c>
      <c r="O266" s="31" t="s">
        <v>1530</v>
      </c>
      <c r="P266" s="32">
        <v>44196</v>
      </c>
      <c r="Q266" s="74">
        <v>1533.84</v>
      </c>
      <c r="R266" s="46">
        <f t="shared" si="30"/>
        <v>2.4008340000000032</v>
      </c>
      <c r="S266" s="46">
        <f t="shared" si="31"/>
        <v>0</v>
      </c>
      <c r="T266" s="46">
        <f t="shared" si="32"/>
        <v>2.4008340000000032</v>
      </c>
      <c r="U266" s="46">
        <f t="shared" si="33"/>
        <v>0</v>
      </c>
      <c r="V266" s="46">
        <f t="shared" si="34"/>
        <v>0</v>
      </c>
      <c r="W266" s="46">
        <v>0</v>
      </c>
      <c r="X266" s="47">
        <f t="shared" si="35"/>
        <v>0</v>
      </c>
      <c r="Y266" s="54"/>
      <c r="Z266" s="54"/>
      <c r="AA266" s="55" t="s">
        <v>1019</v>
      </c>
    </row>
    <row r="267" spans="1:27" ht="17.100000000000001" customHeight="1">
      <c r="A267" s="21">
        <v>254</v>
      </c>
      <c r="B267" s="9" t="s">
        <v>282</v>
      </c>
      <c r="C267" s="10" t="s">
        <v>1531</v>
      </c>
      <c r="D267" s="9" t="s">
        <v>224</v>
      </c>
      <c r="E267" s="11" t="s">
        <v>281</v>
      </c>
      <c r="F267" s="20">
        <v>1.73</v>
      </c>
      <c r="G267" s="88">
        <v>0</v>
      </c>
      <c r="H267" s="20">
        <v>46.93</v>
      </c>
      <c r="I267" s="88">
        <v>0</v>
      </c>
      <c r="J267" s="36">
        <v>0.65436399999999995</v>
      </c>
      <c r="K267" s="36">
        <v>0</v>
      </c>
      <c r="L267" s="36">
        <v>46.583547000000003</v>
      </c>
      <c r="M267" s="36">
        <v>0</v>
      </c>
      <c r="N267" s="9">
        <v>1</v>
      </c>
      <c r="O267" s="31" t="s">
        <v>1532</v>
      </c>
      <c r="P267" s="32">
        <v>44012</v>
      </c>
      <c r="Q267" s="100">
        <v>906.4</v>
      </c>
      <c r="R267" s="46">
        <f t="shared" si="30"/>
        <v>45.929183000000002</v>
      </c>
      <c r="S267" s="46">
        <f t="shared" si="31"/>
        <v>0</v>
      </c>
      <c r="T267" s="46">
        <f t="shared" si="32"/>
        <v>45.929183000000002</v>
      </c>
      <c r="U267" s="46">
        <f t="shared" si="33"/>
        <v>2.8705739375000001</v>
      </c>
      <c r="V267" s="46">
        <f t="shared" si="34"/>
        <v>2.8705739375000001</v>
      </c>
      <c r="W267" s="46">
        <v>2.8705739375000001</v>
      </c>
      <c r="X267" s="47">
        <f t="shared" si="35"/>
        <v>0</v>
      </c>
      <c r="Y267" s="54"/>
      <c r="Z267" s="54"/>
      <c r="AA267" s="55"/>
    </row>
    <row r="268" spans="1:27" ht="17.100000000000001" customHeight="1">
      <c r="A268" s="21">
        <v>255</v>
      </c>
      <c r="B268" s="9" t="s">
        <v>283</v>
      </c>
      <c r="C268" s="10" t="s">
        <v>1533</v>
      </c>
      <c r="D268" s="9" t="s">
        <v>224</v>
      </c>
      <c r="E268" s="11" t="s">
        <v>281</v>
      </c>
      <c r="F268" s="20">
        <v>110.28</v>
      </c>
      <c r="G268" s="20">
        <v>0</v>
      </c>
      <c r="H268" s="20">
        <v>177.51</v>
      </c>
      <c r="I268" s="20">
        <v>7.3</v>
      </c>
      <c r="J268" s="36">
        <v>100.09947</v>
      </c>
      <c r="K268" s="36">
        <v>0</v>
      </c>
      <c r="L268" s="36">
        <v>174.91414900000001</v>
      </c>
      <c r="M268" s="36">
        <v>2.2800099999999999</v>
      </c>
      <c r="N268" s="9">
        <v>1</v>
      </c>
      <c r="O268" s="31" t="s">
        <v>1534</v>
      </c>
      <c r="P268" s="32">
        <v>44046</v>
      </c>
      <c r="Q268" s="20">
        <v>638.86</v>
      </c>
      <c r="R268" s="46">
        <f t="shared" si="30"/>
        <v>74.814679000000012</v>
      </c>
      <c r="S268" s="46">
        <f t="shared" si="31"/>
        <v>2.2800099999999999</v>
      </c>
      <c r="T268" s="46">
        <f t="shared" si="32"/>
        <v>77.094689000000017</v>
      </c>
      <c r="U268" s="46">
        <f t="shared" si="33"/>
        <v>4.8127180375000007</v>
      </c>
      <c r="V268" s="46">
        <f t="shared" si="34"/>
        <v>4.8127180375000007</v>
      </c>
      <c r="W268" s="46">
        <v>4.8127180374999998</v>
      </c>
      <c r="X268" s="47">
        <f t="shared" si="35"/>
        <v>0</v>
      </c>
      <c r="Y268" s="54"/>
      <c r="Z268" s="54"/>
      <c r="AA268" s="55"/>
    </row>
    <row r="269" spans="1:27" ht="17.100000000000001" customHeight="1">
      <c r="A269" s="21">
        <v>256</v>
      </c>
      <c r="B269" s="9" t="s">
        <v>284</v>
      </c>
      <c r="C269" s="10" t="s">
        <v>1535</v>
      </c>
      <c r="D269" s="9" t="s">
        <v>224</v>
      </c>
      <c r="E269" s="11" t="s">
        <v>285</v>
      </c>
      <c r="F269" s="20">
        <v>1140.3800000000001</v>
      </c>
      <c r="G269" s="20">
        <v>255.3</v>
      </c>
      <c r="H269" s="20">
        <v>2098.7800000000002</v>
      </c>
      <c r="I269" s="20">
        <v>1440.36</v>
      </c>
      <c r="J269" s="36">
        <v>1303.9610740000001</v>
      </c>
      <c r="K269" s="36">
        <v>255.358811</v>
      </c>
      <c r="L269" s="36">
        <v>2098.7867999999999</v>
      </c>
      <c r="M269" s="36">
        <v>1440.3621499999999</v>
      </c>
      <c r="N269" s="9">
        <v>1</v>
      </c>
      <c r="O269" s="31" t="s">
        <v>1536</v>
      </c>
      <c r="P269" s="32">
        <v>44193</v>
      </c>
      <c r="Q269" s="20">
        <v>1200</v>
      </c>
      <c r="R269" s="46">
        <f t="shared" si="30"/>
        <v>794.8257259999998</v>
      </c>
      <c r="S269" s="46">
        <f t="shared" si="31"/>
        <v>1185.0033389999999</v>
      </c>
      <c r="T269" s="46">
        <f t="shared" si="32"/>
        <v>1979.8290649999997</v>
      </c>
      <c r="U269" s="46">
        <f t="shared" si="33"/>
        <v>120.77680821499997</v>
      </c>
      <c r="V269" s="46">
        <f t="shared" si="34"/>
        <v>120.77680821499997</v>
      </c>
      <c r="W269" s="46">
        <v>120.776808215</v>
      </c>
      <c r="X269" s="47">
        <f t="shared" si="35"/>
        <v>0</v>
      </c>
      <c r="Y269" s="54"/>
      <c r="Z269" s="54"/>
      <c r="AA269" s="55"/>
    </row>
    <row r="270" spans="1:27" ht="17.100000000000001" customHeight="1">
      <c r="A270" s="21">
        <v>257</v>
      </c>
      <c r="B270" s="9" t="s">
        <v>286</v>
      </c>
      <c r="C270" s="10" t="s">
        <v>1537</v>
      </c>
      <c r="D270" s="9" t="s">
        <v>224</v>
      </c>
      <c r="E270" s="11" t="s">
        <v>285</v>
      </c>
      <c r="F270" s="20">
        <v>432.01</v>
      </c>
      <c r="G270" s="20">
        <v>0</v>
      </c>
      <c r="H270" s="20">
        <v>482.53</v>
      </c>
      <c r="I270" s="20">
        <v>0</v>
      </c>
      <c r="J270" s="36">
        <v>432.09717799999999</v>
      </c>
      <c r="K270" s="36">
        <v>0</v>
      </c>
      <c r="L270" s="36">
        <v>482.52509900000001</v>
      </c>
      <c r="M270" s="36">
        <v>0</v>
      </c>
      <c r="N270" s="9">
        <v>1</v>
      </c>
      <c r="O270" s="31" t="s">
        <v>1538</v>
      </c>
      <c r="P270" s="32">
        <v>44034</v>
      </c>
      <c r="Q270" s="20">
        <v>642</v>
      </c>
      <c r="R270" s="46">
        <f t="shared" si="30"/>
        <v>50.427921000000026</v>
      </c>
      <c r="S270" s="46">
        <f t="shared" si="31"/>
        <v>0</v>
      </c>
      <c r="T270" s="46">
        <f t="shared" si="32"/>
        <v>50.427921000000026</v>
      </c>
      <c r="U270" s="46">
        <f t="shared" si="33"/>
        <v>3.1517450625000016</v>
      </c>
      <c r="V270" s="46">
        <f t="shared" si="34"/>
        <v>3.1517450625000016</v>
      </c>
      <c r="W270" s="46">
        <v>3.1517450624999999</v>
      </c>
      <c r="X270" s="47">
        <f t="shared" si="35"/>
        <v>0</v>
      </c>
      <c r="Y270" s="54"/>
      <c r="Z270" s="54"/>
      <c r="AA270" s="55"/>
    </row>
    <row r="271" spans="1:27" ht="17.100000000000001" customHeight="1">
      <c r="A271" s="21">
        <v>258</v>
      </c>
      <c r="B271" s="9" t="s">
        <v>287</v>
      </c>
      <c r="C271" s="10" t="s">
        <v>1539</v>
      </c>
      <c r="D271" s="9" t="s">
        <v>224</v>
      </c>
      <c r="E271" s="11" t="s">
        <v>285</v>
      </c>
      <c r="F271" s="20">
        <v>10.18</v>
      </c>
      <c r="G271" s="20">
        <v>0.34</v>
      </c>
      <c r="H271" s="20">
        <v>82.45</v>
      </c>
      <c r="I271" s="20">
        <v>1.45</v>
      </c>
      <c r="J271" s="36">
        <v>10.182181999999999</v>
      </c>
      <c r="K271" s="36">
        <v>0.34072999999999998</v>
      </c>
      <c r="L271" s="36">
        <v>82.448121</v>
      </c>
      <c r="M271" s="36">
        <v>1.4486159999999999</v>
      </c>
      <c r="N271" s="9">
        <v>1</v>
      </c>
      <c r="O271" s="31" t="s">
        <v>1540</v>
      </c>
      <c r="P271" s="32">
        <v>43983</v>
      </c>
      <c r="Q271" s="20">
        <v>732</v>
      </c>
      <c r="R271" s="46">
        <f t="shared" si="30"/>
        <v>72.265939000000003</v>
      </c>
      <c r="S271" s="46">
        <f t="shared" si="31"/>
        <v>1.1078859999999999</v>
      </c>
      <c r="T271" s="46">
        <f t="shared" si="32"/>
        <v>73.373824999999997</v>
      </c>
      <c r="U271" s="46">
        <f t="shared" si="33"/>
        <v>4.5830943475000003</v>
      </c>
      <c r="V271" s="46">
        <f t="shared" si="34"/>
        <v>4.5830943475000003</v>
      </c>
      <c r="W271" s="46">
        <v>4.5830943475000003</v>
      </c>
      <c r="X271" s="47">
        <f t="shared" si="35"/>
        <v>0</v>
      </c>
      <c r="Y271" s="54"/>
      <c r="Z271" s="54"/>
      <c r="AA271" s="55"/>
    </row>
    <row r="272" spans="1:27" ht="17.100000000000001" customHeight="1">
      <c r="A272" s="21">
        <v>259</v>
      </c>
      <c r="B272" s="9" t="s">
        <v>288</v>
      </c>
      <c r="C272" s="10" t="s">
        <v>1541</v>
      </c>
      <c r="D272" s="9" t="s">
        <v>224</v>
      </c>
      <c r="E272" s="11" t="s">
        <v>285</v>
      </c>
      <c r="F272" s="20">
        <v>80.459999999999994</v>
      </c>
      <c r="G272" s="20">
        <v>-12.12</v>
      </c>
      <c r="H272" s="20">
        <v>91.23</v>
      </c>
      <c r="I272" s="20">
        <v>6.5</v>
      </c>
      <c r="J272" s="36">
        <v>80.459200999999993</v>
      </c>
      <c r="K272" s="36">
        <v>-12.124703</v>
      </c>
      <c r="L272" s="36">
        <v>91.234606999999997</v>
      </c>
      <c r="M272" s="36">
        <v>6.5050230000000004</v>
      </c>
      <c r="N272" s="9">
        <v>1</v>
      </c>
      <c r="O272" s="31" t="s">
        <v>1542</v>
      </c>
      <c r="P272" s="32">
        <v>44194</v>
      </c>
      <c r="Q272" s="20">
        <v>517</v>
      </c>
      <c r="R272" s="46">
        <f t="shared" si="30"/>
        <v>10.775406000000004</v>
      </c>
      <c r="S272" s="46">
        <f t="shared" si="31"/>
        <v>18.629726000000002</v>
      </c>
      <c r="T272" s="46">
        <f t="shared" si="32"/>
        <v>29.405132000000005</v>
      </c>
      <c r="U272" s="46">
        <f t="shared" si="33"/>
        <v>1.7912464350000004</v>
      </c>
      <c r="V272" s="46">
        <f t="shared" si="34"/>
        <v>1.7912464350000004</v>
      </c>
      <c r="W272" s="46">
        <v>1.7912464349999999</v>
      </c>
      <c r="X272" s="47">
        <f t="shared" si="35"/>
        <v>0</v>
      </c>
      <c r="Y272" s="54">
        <v>5.6779250000000001</v>
      </c>
      <c r="Z272" s="54"/>
      <c r="AA272" s="55"/>
    </row>
    <row r="273" spans="1:28" ht="17.100000000000001" customHeight="1">
      <c r="A273" s="21">
        <v>260</v>
      </c>
      <c r="B273" s="89" t="s">
        <v>289</v>
      </c>
      <c r="C273" s="90" t="s">
        <v>1543</v>
      </c>
      <c r="D273" s="9" t="s">
        <v>224</v>
      </c>
      <c r="E273" s="91" t="s">
        <v>285</v>
      </c>
      <c r="F273" s="51">
        <v>53.37</v>
      </c>
      <c r="G273" s="51">
        <v>-0.9</v>
      </c>
      <c r="H273" s="51">
        <v>71.41</v>
      </c>
      <c r="I273" s="51">
        <v>0</v>
      </c>
      <c r="J273" s="36">
        <v>69.445369999999997</v>
      </c>
      <c r="K273" s="36">
        <v>-0.89322699999999999</v>
      </c>
      <c r="L273" s="36">
        <v>102.22257399999999</v>
      </c>
      <c r="M273" s="36">
        <v>0</v>
      </c>
      <c r="N273" s="89">
        <v>1</v>
      </c>
      <c r="O273" s="92" t="s">
        <v>1544</v>
      </c>
      <c r="P273" s="32">
        <v>44193</v>
      </c>
      <c r="Q273" s="51">
        <v>551</v>
      </c>
      <c r="R273" s="46">
        <f t="shared" si="30"/>
        <v>32.777203999999998</v>
      </c>
      <c r="S273" s="46">
        <f t="shared" si="31"/>
        <v>0.89322699999999999</v>
      </c>
      <c r="T273" s="46">
        <f t="shared" si="32"/>
        <v>33.670431000000001</v>
      </c>
      <c r="U273" s="46">
        <f t="shared" si="33"/>
        <v>2.1021688699999999</v>
      </c>
      <c r="V273" s="46">
        <f t="shared" si="34"/>
        <v>2.1021688699999999</v>
      </c>
      <c r="W273" s="46">
        <v>2.1021688699999999</v>
      </c>
      <c r="X273" s="47">
        <f t="shared" si="35"/>
        <v>0</v>
      </c>
      <c r="Y273" s="54"/>
      <c r="Z273" s="54"/>
      <c r="AA273" s="55"/>
    </row>
    <row r="274" spans="1:28" ht="17.100000000000001" customHeight="1">
      <c r="A274" s="21">
        <v>261</v>
      </c>
      <c r="B274" s="9" t="s">
        <v>290</v>
      </c>
      <c r="C274" s="10" t="s">
        <v>1545</v>
      </c>
      <c r="D274" s="9" t="s">
        <v>224</v>
      </c>
      <c r="E274" s="11" t="s">
        <v>285</v>
      </c>
      <c r="F274" s="20">
        <v>214.85</v>
      </c>
      <c r="G274" s="20">
        <v>0</v>
      </c>
      <c r="H274" s="20">
        <v>328.27</v>
      </c>
      <c r="I274" s="20">
        <v>0</v>
      </c>
      <c r="J274" s="36">
        <v>214.853207</v>
      </c>
      <c r="K274" s="36">
        <v>0</v>
      </c>
      <c r="L274" s="36">
        <v>328.26928299999997</v>
      </c>
      <c r="M274" s="36">
        <v>0</v>
      </c>
      <c r="N274" s="9">
        <v>1</v>
      </c>
      <c r="O274" s="31" t="s">
        <v>1546</v>
      </c>
      <c r="P274" s="32">
        <v>44194</v>
      </c>
      <c r="Q274" s="20">
        <v>850</v>
      </c>
      <c r="R274" s="46">
        <f t="shared" si="30"/>
        <v>113.41607599999998</v>
      </c>
      <c r="S274" s="46">
        <f t="shared" si="31"/>
        <v>0</v>
      </c>
      <c r="T274" s="46">
        <f t="shared" si="32"/>
        <v>113.41607599999998</v>
      </c>
      <c r="U274" s="46">
        <f t="shared" si="33"/>
        <v>7.0885047499999985</v>
      </c>
      <c r="V274" s="46">
        <f t="shared" si="34"/>
        <v>7.0885047499999985</v>
      </c>
      <c r="W274" s="46">
        <v>7.0885047500000002</v>
      </c>
      <c r="X274" s="47">
        <f t="shared" si="35"/>
        <v>0</v>
      </c>
      <c r="Y274" s="54"/>
      <c r="Z274" s="54"/>
      <c r="AA274" s="55"/>
    </row>
    <row r="275" spans="1:28" ht="17.100000000000001" customHeight="1">
      <c r="A275" s="21">
        <v>262</v>
      </c>
      <c r="B275" s="9" t="s">
        <v>291</v>
      </c>
      <c r="C275" s="10" t="s">
        <v>1547</v>
      </c>
      <c r="D275" s="9" t="s">
        <v>224</v>
      </c>
      <c r="E275" s="11" t="s">
        <v>285</v>
      </c>
      <c r="F275" s="20">
        <v>2.94</v>
      </c>
      <c r="G275" s="20">
        <v>0</v>
      </c>
      <c r="H275" s="20">
        <v>228.96</v>
      </c>
      <c r="I275" s="20">
        <v>22.81</v>
      </c>
      <c r="J275" s="36">
        <v>2.9428969999999999</v>
      </c>
      <c r="K275" s="36">
        <v>0</v>
      </c>
      <c r="L275" s="36">
        <v>228.95998900000001</v>
      </c>
      <c r="M275" s="36">
        <v>22.809614</v>
      </c>
      <c r="N275" s="9">
        <v>1</v>
      </c>
      <c r="O275" s="31" t="s">
        <v>1548</v>
      </c>
      <c r="P275" s="32">
        <v>44030</v>
      </c>
      <c r="Q275" s="20">
        <v>1447</v>
      </c>
      <c r="R275" s="46">
        <f t="shared" si="30"/>
        <v>226.01709200000002</v>
      </c>
      <c r="S275" s="46">
        <f t="shared" si="31"/>
        <v>22.809614</v>
      </c>
      <c r="T275" s="46">
        <f t="shared" si="32"/>
        <v>248.82670600000003</v>
      </c>
      <c r="U275" s="46">
        <f t="shared" si="33"/>
        <v>15.494645090000001</v>
      </c>
      <c r="V275" s="46">
        <f t="shared" si="34"/>
        <v>15.494645090000001</v>
      </c>
      <c r="W275" s="46">
        <v>15.494645090000001</v>
      </c>
      <c r="X275" s="47">
        <f t="shared" si="35"/>
        <v>0</v>
      </c>
      <c r="Y275" s="54"/>
      <c r="Z275" s="54"/>
      <c r="AA275" s="55"/>
    </row>
    <row r="276" spans="1:28" ht="17.100000000000001" customHeight="1">
      <c r="A276" s="21">
        <v>263</v>
      </c>
      <c r="B276" s="89" t="s">
        <v>292</v>
      </c>
      <c r="C276" s="90" t="s">
        <v>1549</v>
      </c>
      <c r="D276" s="9" t="s">
        <v>224</v>
      </c>
      <c r="E276" s="91" t="s">
        <v>285</v>
      </c>
      <c r="F276" s="51">
        <v>41</v>
      </c>
      <c r="G276" s="51">
        <v>0</v>
      </c>
      <c r="H276" s="51">
        <v>292.60000000000002</v>
      </c>
      <c r="I276" s="51">
        <v>0</v>
      </c>
      <c r="J276" s="36">
        <v>23.641165000000001</v>
      </c>
      <c r="K276" s="36">
        <v>-23.712821000000002</v>
      </c>
      <c r="L276" s="36">
        <v>254.10061899999999</v>
      </c>
      <c r="M276" s="36">
        <v>0.96757599999999999</v>
      </c>
      <c r="N276" s="89">
        <v>1</v>
      </c>
      <c r="O276" s="92" t="s">
        <v>1550</v>
      </c>
      <c r="P276" s="93">
        <v>44156</v>
      </c>
      <c r="Q276" s="51">
        <v>544</v>
      </c>
      <c r="R276" s="46">
        <f t="shared" si="30"/>
        <v>230.45945399999999</v>
      </c>
      <c r="S276" s="46">
        <f t="shared" si="31"/>
        <v>24.680397000000003</v>
      </c>
      <c r="T276" s="46">
        <f t="shared" si="32"/>
        <v>255.13985099999999</v>
      </c>
      <c r="U276" s="46">
        <f t="shared" si="33"/>
        <v>15.884539694999999</v>
      </c>
      <c r="V276" s="46">
        <f t="shared" si="34"/>
        <v>15.884539694999999</v>
      </c>
      <c r="W276" s="46">
        <v>15.884539695000001</v>
      </c>
      <c r="X276" s="47">
        <f t="shared" si="35"/>
        <v>0</v>
      </c>
      <c r="Y276" s="54"/>
      <c r="Z276" s="54"/>
      <c r="AA276" s="55"/>
    </row>
    <row r="277" spans="1:28" ht="17.100000000000001" customHeight="1">
      <c r="A277" s="21">
        <v>264</v>
      </c>
      <c r="B277" s="9" t="s">
        <v>293</v>
      </c>
      <c r="C277" s="10" t="s">
        <v>1551</v>
      </c>
      <c r="D277" s="9" t="s">
        <v>224</v>
      </c>
      <c r="E277" s="11" t="s">
        <v>285</v>
      </c>
      <c r="F277" s="20">
        <v>58.67</v>
      </c>
      <c r="G277" s="20">
        <v>0</v>
      </c>
      <c r="H277" s="20">
        <v>82.4</v>
      </c>
      <c r="I277" s="20">
        <v>0</v>
      </c>
      <c r="J277" s="36">
        <v>58.669638999999997</v>
      </c>
      <c r="K277" s="36">
        <v>0</v>
      </c>
      <c r="L277" s="36">
        <v>82.395155000000003</v>
      </c>
      <c r="M277" s="36">
        <v>0</v>
      </c>
      <c r="N277" s="9">
        <v>1</v>
      </c>
      <c r="O277" s="31" t="s">
        <v>1552</v>
      </c>
      <c r="P277" s="93">
        <v>43913</v>
      </c>
      <c r="Q277" s="20">
        <v>793</v>
      </c>
      <c r="R277" s="46">
        <f t="shared" si="30"/>
        <v>23.725516000000006</v>
      </c>
      <c r="S277" s="46">
        <f t="shared" si="31"/>
        <v>0</v>
      </c>
      <c r="T277" s="46">
        <f t="shared" si="32"/>
        <v>23.725516000000006</v>
      </c>
      <c r="U277" s="46">
        <f t="shared" si="33"/>
        <v>1.4828447500000004</v>
      </c>
      <c r="V277" s="46">
        <f t="shared" si="34"/>
        <v>1.4828447500000004</v>
      </c>
      <c r="W277" s="46">
        <v>1.4828447499999999</v>
      </c>
      <c r="X277" s="47">
        <f t="shared" si="35"/>
        <v>0</v>
      </c>
      <c r="Y277" s="54"/>
      <c r="Z277" s="54"/>
      <c r="AA277" s="55"/>
    </row>
    <row r="278" spans="1:28" ht="17.100000000000001" customHeight="1">
      <c r="A278" s="21">
        <v>265</v>
      </c>
      <c r="B278" s="9" t="s">
        <v>294</v>
      </c>
      <c r="C278" s="10" t="s">
        <v>1553</v>
      </c>
      <c r="D278" s="9" t="s">
        <v>224</v>
      </c>
      <c r="E278" s="11" t="s">
        <v>285</v>
      </c>
      <c r="F278" s="20">
        <v>0</v>
      </c>
      <c r="G278" s="20">
        <v>209.44</v>
      </c>
      <c r="H278" s="20">
        <v>0</v>
      </c>
      <c r="I278" s="20">
        <v>318.97000000000003</v>
      </c>
      <c r="J278" s="36">
        <v>23.892952999999999</v>
      </c>
      <c r="K278" s="36">
        <v>208.962243</v>
      </c>
      <c r="L278" s="36">
        <v>18.686765000000001</v>
      </c>
      <c r="M278" s="36">
        <v>318.97308600000002</v>
      </c>
      <c r="N278" s="9">
        <v>1</v>
      </c>
      <c r="O278" s="31" t="s">
        <v>1554</v>
      </c>
      <c r="P278" s="32">
        <v>44158</v>
      </c>
      <c r="Q278" s="20">
        <v>513</v>
      </c>
      <c r="R278" s="46">
        <f t="shared" si="30"/>
        <v>-5.2061879999999974</v>
      </c>
      <c r="S278" s="46">
        <f t="shared" si="31"/>
        <v>110.01084300000002</v>
      </c>
      <c r="T278" s="46">
        <f t="shared" si="32"/>
        <v>104.80465500000003</v>
      </c>
      <c r="U278" s="46">
        <f t="shared" si="33"/>
        <v>6.275263830000001</v>
      </c>
      <c r="V278" s="46">
        <f t="shared" si="34"/>
        <v>6.275263830000001</v>
      </c>
      <c r="W278" s="46">
        <v>6.2752638300000001</v>
      </c>
      <c r="X278" s="47">
        <f t="shared" si="35"/>
        <v>0</v>
      </c>
      <c r="Y278" s="54">
        <v>8.8605999999999998</v>
      </c>
      <c r="Z278" s="54"/>
      <c r="AA278" s="55"/>
    </row>
    <row r="279" spans="1:28" ht="17.100000000000001" customHeight="1">
      <c r="A279" s="21">
        <v>266</v>
      </c>
      <c r="B279" s="89" t="s">
        <v>295</v>
      </c>
      <c r="C279" s="90" t="s">
        <v>1555</v>
      </c>
      <c r="D279" s="9" t="s">
        <v>224</v>
      </c>
      <c r="E279" s="11" t="s">
        <v>285</v>
      </c>
      <c r="F279" s="20">
        <v>59.74</v>
      </c>
      <c r="G279" s="54">
        <v>0</v>
      </c>
      <c r="H279" s="20">
        <v>154.03</v>
      </c>
      <c r="I279" s="20">
        <v>0</v>
      </c>
      <c r="J279" s="36">
        <v>59.736103999999997</v>
      </c>
      <c r="K279" s="36">
        <v>38.320709999999998</v>
      </c>
      <c r="L279" s="36">
        <v>154.03149400000001</v>
      </c>
      <c r="M279" s="36">
        <v>2.9454799999999999</v>
      </c>
      <c r="N279" s="9">
        <v>1</v>
      </c>
      <c r="O279" s="31" t="s">
        <v>1556</v>
      </c>
      <c r="P279" s="93">
        <v>43805</v>
      </c>
      <c r="Q279" s="20">
        <v>869</v>
      </c>
      <c r="R279" s="46">
        <f t="shared" si="30"/>
        <v>94.295390000000012</v>
      </c>
      <c r="S279" s="46">
        <f t="shared" si="31"/>
        <v>-35.375230000000002</v>
      </c>
      <c r="T279" s="46">
        <f t="shared" si="32"/>
        <v>58.92016000000001</v>
      </c>
      <c r="U279" s="46">
        <f t="shared" si="33"/>
        <v>3.7709480750000006</v>
      </c>
      <c r="V279" s="46">
        <f t="shared" si="34"/>
        <v>3.7709480750000006</v>
      </c>
      <c r="W279" s="46">
        <v>3.7709480750000002</v>
      </c>
      <c r="X279" s="47">
        <f t="shared" si="35"/>
        <v>0</v>
      </c>
      <c r="Y279" s="54"/>
      <c r="Z279" s="54">
        <v>2.8770713374999999</v>
      </c>
      <c r="AA279" s="55"/>
    </row>
    <row r="280" spans="1:28" ht="17.100000000000001" customHeight="1">
      <c r="A280" s="21">
        <v>267</v>
      </c>
      <c r="B280" s="89" t="s">
        <v>296</v>
      </c>
      <c r="C280" s="90" t="s">
        <v>1557</v>
      </c>
      <c r="D280" s="9" t="s">
        <v>224</v>
      </c>
      <c r="E280" s="91" t="s">
        <v>285</v>
      </c>
      <c r="F280" s="51">
        <v>135.97</v>
      </c>
      <c r="G280" s="51">
        <v>0</v>
      </c>
      <c r="H280" s="51">
        <v>314.91000000000003</v>
      </c>
      <c r="I280" s="51">
        <v>0</v>
      </c>
      <c r="J280" s="36">
        <v>135.97322800000001</v>
      </c>
      <c r="K280" s="36">
        <v>0</v>
      </c>
      <c r="L280" s="36">
        <v>314.90738700000003</v>
      </c>
      <c r="M280" s="36">
        <v>0</v>
      </c>
      <c r="N280" s="89">
        <v>1</v>
      </c>
      <c r="O280" s="92" t="s">
        <v>1558</v>
      </c>
      <c r="P280" s="32">
        <v>43488</v>
      </c>
      <c r="Q280" s="51">
        <v>520</v>
      </c>
      <c r="R280" s="46">
        <f t="shared" si="30"/>
        <v>178.93415900000002</v>
      </c>
      <c r="S280" s="46">
        <f t="shared" si="31"/>
        <v>0</v>
      </c>
      <c r="T280" s="46">
        <f t="shared" si="32"/>
        <v>178.93415900000002</v>
      </c>
      <c r="U280" s="46">
        <f t="shared" si="33"/>
        <v>11.183384937500001</v>
      </c>
      <c r="V280" s="46">
        <f t="shared" si="34"/>
        <v>11.183384937500001</v>
      </c>
      <c r="W280" s="46">
        <v>11.1833849375</v>
      </c>
      <c r="X280" s="47">
        <f t="shared" si="35"/>
        <v>0</v>
      </c>
      <c r="Y280" s="54">
        <v>5.53125</v>
      </c>
      <c r="Z280" s="54">
        <v>2.279177625</v>
      </c>
      <c r="AA280" s="55"/>
    </row>
    <row r="281" spans="1:28" ht="17.100000000000001" customHeight="1">
      <c r="A281" s="21">
        <v>268</v>
      </c>
      <c r="B281" s="9" t="s">
        <v>297</v>
      </c>
      <c r="C281" s="10" t="s">
        <v>1559</v>
      </c>
      <c r="D281" s="9" t="s">
        <v>224</v>
      </c>
      <c r="E281" s="11" t="s">
        <v>285</v>
      </c>
      <c r="F281" s="20">
        <v>56.25</v>
      </c>
      <c r="G281" s="20">
        <v>0</v>
      </c>
      <c r="H281" s="20">
        <v>97.52</v>
      </c>
      <c r="I281" s="20">
        <v>0</v>
      </c>
      <c r="J281" s="36">
        <v>56.247235000000003</v>
      </c>
      <c r="K281" s="36">
        <v>0</v>
      </c>
      <c r="L281" s="36">
        <v>97.595336000000003</v>
      </c>
      <c r="M281" s="36">
        <v>0</v>
      </c>
      <c r="N281" s="9">
        <v>1</v>
      </c>
      <c r="O281" s="31" t="s">
        <v>1560</v>
      </c>
      <c r="P281" s="32">
        <v>43457</v>
      </c>
      <c r="Q281" s="20">
        <v>565</v>
      </c>
      <c r="R281" s="46">
        <f t="shared" si="30"/>
        <v>41.348101</v>
      </c>
      <c r="S281" s="46">
        <f t="shared" si="31"/>
        <v>0</v>
      </c>
      <c r="T281" s="46">
        <f t="shared" si="32"/>
        <v>41.348101</v>
      </c>
      <c r="U281" s="46">
        <f t="shared" si="33"/>
        <v>2.5842563125</v>
      </c>
      <c r="V281" s="46">
        <f t="shared" si="34"/>
        <v>2.5842563125</v>
      </c>
      <c r="W281" s="46">
        <v>2.5842563125</v>
      </c>
      <c r="X281" s="47">
        <f t="shared" si="35"/>
        <v>0</v>
      </c>
      <c r="Y281" s="54">
        <v>7.3075000000000001</v>
      </c>
      <c r="Z281" s="54"/>
      <c r="AA281" s="55"/>
    </row>
    <row r="282" spans="1:28" ht="17.100000000000001" customHeight="1">
      <c r="A282" s="21">
        <v>269</v>
      </c>
      <c r="B282" s="9" t="s">
        <v>298</v>
      </c>
      <c r="C282" s="10" t="s">
        <v>1561</v>
      </c>
      <c r="D282" s="9" t="s">
        <v>224</v>
      </c>
      <c r="E282" s="11" t="s">
        <v>285</v>
      </c>
      <c r="F282" s="20">
        <v>326.89</v>
      </c>
      <c r="G282" s="20">
        <v>0</v>
      </c>
      <c r="H282" s="20">
        <v>477.21</v>
      </c>
      <c r="I282" s="20">
        <v>0</v>
      </c>
      <c r="J282" s="36">
        <v>326.88565399999999</v>
      </c>
      <c r="K282" s="36">
        <v>0</v>
      </c>
      <c r="L282" s="36">
        <v>477.21184699999998</v>
      </c>
      <c r="M282" s="36">
        <v>0</v>
      </c>
      <c r="N282" s="9">
        <v>1</v>
      </c>
      <c r="O282" s="31" t="s">
        <v>1562</v>
      </c>
      <c r="P282" s="32">
        <v>43439</v>
      </c>
      <c r="Q282" s="20">
        <v>608</v>
      </c>
      <c r="R282" s="46">
        <f t="shared" si="30"/>
        <v>150.32619299999999</v>
      </c>
      <c r="S282" s="46">
        <f t="shared" si="31"/>
        <v>0</v>
      </c>
      <c r="T282" s="46">
        <f t="shared" si="32"/>
        <v>150.32619299999999</v>
      </c>
      <c r="U282" s="46">
        <f t="shared" si="33"/>
        <v>9.3953870624999993</v>
      </c>
      <c r="V282" s="46">
        <f t="shared" si="34"/>
        <v>9.3953870624999993</v>
      </c>
      <c r="W282" s="46">
        <v>9.3953870624999993</v>
      </c>
      <c r="X282" s="47">
        <f t="shared" si="35"/>
        <v>0</v>
      </c>
      <c r="Y282" s="54">
        <v>1.7718750000000001</v>
      </c>
      <c r="Z282" s="54"/>
      <c r="AA282" s="55"/>
    </row>
    <row r="283" spans="1:28" ht="17.100000000000001" customHeight="1">
      <c r="A283" s="21">
        <v>270</v>
      </c>
      <c r="B283" s="9" t="s">
        <v>299</v>
      </c>
      <c r="C283" s="10" t="s">
        <v>1563</v>
      </c>
      <c r="D283" s="9" t="s">
        <v>224</v>
      </c>
      <c r="E283" s="11" t="s">
        <v>285</v>
      </c>
      <c r="F283" s="20">
        <v>57.45</v>
      </c>
      <c r="G283" s="20">
        <v>-7.74</v>
      </c>
      <c r="H283" s="20">
        <v>79.91</v>
      </c>
      <c r="I283" s="20">
        <v>-1.23</v>
      </c>
      <c r="J283" s="36">
        <v>57.455907000000003</v>
      </c>
      <c r="K283" s="36">
        <v>-7.742483</v>
      </c>
      <c r="L283" s="36">
        <v>79.917694999999995</v>
      </c>
      <c r="M283" s="36">
        <v>-1.2347680000000001</v>
      </c>
      <c r="N283" s="9">
        <v>1</v>
      </c>
      <c r="O283" s="31" t="s">
        <v>1564</v>
      </c>
      <c r="P283" s="32">
        <v>43454</v>
      </c>
      <c r="Q283" s="20">
        <v>912</v>
      </c>
      <c r="R283" s="46">
        <f t="shared" si="30"/>
        <v>22.461787999999991</v>
      </c>
      <c r="S283" s="46">
        <f t="shared" si="31"/>
        <v>6.5077150000000001</v>
      </c>
      <c r="T283" s="46">
        <f t="shared" si="32"/>
        <v>28.969502999999992</v>
      </c>
      <c r="U283" s="46">
        <f t="shared" si="33"/>
        <v>1.7943246499999994</v>
      </c>
      <c r="V283" s="46">
        <f t="shared" si="34"/>
        <v>1.7943246499999994</v>
      </c>
      <c r="W283" s="46">
        <v>1.7943246500000001</v>
      </c>
      <c r="X283" s="47">
        <f t="shared" si="35"/>
        <v>0</v>
      </c>
      <c r="Y283" s="54"/>
      <c r="Z283" s="54"/>
      <c r="AA283" s="55"/>
    </row>
    <row r="284" spans="1:28" ht="17.100000000000001" customHeight="1">
      <c r="A284" s="21">
        <v>271</v>
      </c>
      <c r="B284" s="21" t="s">
        <v>300</v>
      </c>
      <c r="C284" s="21" t="s">
        <v>1565</v>
      </c>
      <c r="D284" s="72" t="s">
        <v>301</v>
      </c>
      <c r="E284" s="23" t="s">
        <v>302</v>
      </c>
      <c r="F284" s="57">
        <v>4758.68</v>
      </c>
      <c r="G284" s="57">
        <v>432.36</v>
      </c>
      <c r="H284" s="57">
        <v>5204</v>
      </c>
      <c r="I284" s="57">
        <v>10560</v>
      </c>
      <c r="J284" s="36">
        <v>4758.6816820000004</v>
      </c>
      <c r="K284" s="36">
        <v>432.356989</v>
      </c>
      <c r="L284" s="36">
        <v>5208.4551389999997</v>
      </c>
      <c r="M284" s="36">
        <v>10559.993713</v>
      </c>
      <c r="N284" s="94">
        <v>1</v>
      </c>
      <c r="O284" s="39" t="s">
        <v>1566</v>
      </c>
      <c r="P284" s="95">
        <v>44191</v>
      </c>
      <c r="Q284" s="57">
        <v>2108</v>
      </c>
      <c r="R284" s="46">
        <f t="shared" si="30"/>
        <v>449.77345699999933</v>
      </c>
      <c r="S284" s="46">
        <f t="shared" si="31"/>
        <v>10127.636724</v>
      </c>
      <c r="T284" s="46">
        <f t="shared" si="32"/>
        <v>10577.410180999999</v>
      </c>
      <c r="U284" s="46">
        <f t="shared" si="33"/>
        <v>635.76904450249992</v>
      </c>
      <c r="V284" s="46">
        <f t="shared" si="34"/>
        <v>635.76904450249992</v>
      </c>
      <c r="W284" s="46">
        <v>635.76904450250004</v>
      </c>
      <c r="X284" s="47">
        <f t="shared" si="35"/>
        <v>0</v>
      </c>
      <c r="Y284" s="54"/>
      <c r="Z284" s="54"/>
      <c r="AA284" s="72"/>
    </row>
    <row r="285" spans="1:28" ht="17.100000000000001" customHeight="1">
      <c r="A285" s="21">
        <v>272</v>
      </c>
      <c r="B285" s="21" t="s">
        <v>303</v>
      </c>
      <c r="C285" s="21" t="s">
        <v>1567</v>
      </c>
      <c r="D285" s="72" t="s">
        <v>301</v>
      </c>
      <c r="E285" s="23" t="s">
        <v>302</v>
      </c>
      <c r="F285" s="57">
        <v>3736.53</v>
      </c>
      <c r="G285" s="57">
        <v>0</v>
      </c>
      <c r="H285" s="57">
        <v>5905.16</v>
      </c>
      <c r="I285" s="57">
        <v>0</v>
      </c>
      <c r="J285" s="36">
        <v>3736.5314269999999</v>
      </c>
      <c r="K285" s="36">
        <v>0</v>
      </c>
      <c r="L285" s="36">
        <v>5905.1557709999997</v>
      </c>
      <c r="M285" s="36">
        <v>0</v>
      </c>
      <c r="N285" s="94">
        <v>1</v>
      </c>
      <c r="O285" s="39" t="s">
        <v>1568</v>
      </c>
      <c r="P285" s="38">
        <v>43738</v>
      </c>
      <c r="Q285" s="57">
        <v>49108.12</v>
      </c>
      <c r="R285" s="46">
        <f t="shared" si="30"/>
        <v>2168.6243439999998</v>
      </c>
      <c r="S285" s="46">
        <f t="shared" si="31"/>
        <v>0</v>
      </c>
      <c r="T285" s="46">
        <f t="shared" si="32"/>
        <v>2168.6243439999998</v>
      </c>
      <c r="U285" s="46">
        <f t="shared" si="33"/>
        <v>135.53902149999999</v>
      </c>
      <c r="V285" s="46">
        <f t="shared" si="34"/>
        <v>135.53902149999999</v>
      </c>
      <c r="W285" s="46">
        <v>135.53902149999999</v>
      </c>
      <c r="X285" s="47">
        <f t="shared" si="35"/>
        <v>0</v>
      </c>
      <c r="Y285" s="54"/>
      <c r="Z285" s="54">
        <v>183.67511604250001</v>
      </c>
      <c r="AA285" s="55"/>
      <c r="AB285" s="101" t="s">
        <v>1569</v>
      </c>
    </row>
    <row r="286" spans="1:28" ht="17.100000000000001" customHeight="1">
      <c r="A286" s="21">
        <v>273</v>
      </c>
      <c r="B286" s="21" t="s">
        <v>304</v>
      </c>
      <c r="C286" s="21" t="s">
        <v>1570</v>
      </c>
      <c r="D286" s="72" t="s">
        <v>301</v>
      </c>
      <c r="E286" s="23" t="s">
        <v>305</v>
      </c>
      <c r="F286" s="57">
        <v>10.11628</v>
      </c>
      <c r="G286" s="57">
        <v>1607.9986779999999</v>
      </c>
      <c r="H286" s="57">
        <v>1409.9992139999999</v>
      </c>
      <c r="I286" s="57">
        <v>463.23228799999998</v>
      </c>
      <c r="J286" s="36">
        <v>10.11628</v>
      </c>
      <c r="K286" s="36">
        <v>1607.9986779999999</v>
      </c>
      <c r="L286" s="36">
        <v>1409.9992139999999</v>
      </c>
      <c r="M286" s="36">
        <v>463.23228899999998</v>
      </c>
      <c r="N286" s="94">
        <v>1</v>
      </c>
      <c r="O286" s="39" t="s">
        <v>1571</v>
      </c>
      <c r="P286" s="38">
        <v>43678</v>
      </c>
      <c r="Q286" s="57">
        <v>21131.05</v>
      </c>
      <c r="R286" s="46">
        <f t="shared" si="30"/>
        <v>1399.882934</v>
      </c>
      <c r="S286" s="46">
        <f t="shared" si="31"/>
        <v>-1144.7663889999999</v>
      </c>
      <c r="T286" s="46">
        <f t="shared" si="32"/>
        <v>255.11654500000009</v>
      </c>
      <c r="U286" s="46">
        <f t="shared" si="33"/>
        <v>18.806700035000006</v>
      </c>
      <c r="V286" s="46">
        <f t="shared" si="34"/>
        <v>18.806700035000006</v>
      </c>
      <c r="W286" s="46">
        <v>18.806700034999999</v>
      </c>
      <c r="X286" s="47">
        <f t="shared" si="35"/>
        <v>0</v>
      </c>
      <c r="Y286" s="54"/>
      <c r="Z286" s="54">
        <v>147.96620859250001</v>
      </c>
      <c r="AA286" s="102"/>
    </row>
    <row r="287" spans="1:28" ht="17.100000000000001" customHeight="1">
      <c r="A287" s="21">
        <v>274</v>
      </c>
      <c r="B287" s="21" t="s">
        <v>306</v>
      </c>
      <c r="C287" s="21" t="s">
        <v>1572</v>
      </c>
      <c r="D287" s="72" t="s">
        <v>301</v>
      </c>
      <c r="E287" s="23" t="s">
        <v>302</v>
      </c>
      <c r="F287" s="57">
        <v>554.76</v>
      </c>
      <c r="G287" s="57">
        <v>0</v>
      </c>
      <c r="H287" s="57">
        <v>1015.21</v>
      </c>
      <c r="I287" s="57">
        <v>0</v>
      </c>
      <c r="J287" s="36">
        <v>554.76116999999999</v>
      </c>
      <c r="K287" s="36">
        <v>0</v>
      </c>
      <c r="L287" s="36">
        <v>1015.2148539999999</v>
      </c>
      <c r="M287" s="36">
        <v>0</v>
      </c>
      <c r="N287" s="94">
        <v>1</v>
      </c>
      <c r="O287" s="39" t="s">
        <v>1573</v>
      </c>
      <c r="P287" s="95">
        <v>43922</v>
      </c>
      <c r="Q287" s="57">
        <v>1263</v>
      </c>
      <c r="R287" s="46">
        <f t="shared" si="30"/>
        <v>460.45368399999995</v>
      </c>
      <c r="S287" s="46">
        <f t="shared" si="31"/>
        <v>0</v>
      </c>
      <c r="T287" s="46">
        <f t="shared" si="32"/>
        <v>460.45368399999995</v>
      </c>
      <c r="U287" s="46">
        <f t="shared" si="33"/>
        <v>28.778355249999997</v>
      </c>
      <c r="V287" s="46">
        <f t="shared" si="34"/>
        <v>28.778355249999997</v>
      </c>
      <c r="W287" s="46">
        <v>28.778355250000001</v>
      </c>
      <c r="X287" s="47">
        <f t="shared" si="35"/>
        <v>0</v>
      </c>
      <c r="Y287" s="54"/>
      <c r="Z287" s="54"/>
      <c r="AA287" s="102"/>
    </row>
    <row r="288" spans="1:28" ht="21.95" customHeight="1">
      <c r="A288" s="21">
        <v>275</v>
      </c>
      <c r="B288" s="21" t="s">
        <v>307</v>
      </c>
      <c r="C288" s="21" t="s">
        <v>1574</v>
      </c>
      <c r="D288" s="72" t="s">
        <v>301</v>
      </c>
      <c r="E288" s="23" t="s">
        <v>308</v>
      </c>
      <c r="F288" s="57">
        <v>1783.06</v>
      </c>
      <c r="G288" s="57">
        <v>1067.5</v>
      </c>
      <c r="H288" s="57">
        <v>2218.08</v>
      </c>
      <c r="I288" s="57">
        <v>1532.82</v>
      </c>
      <c r="J288" s="36">
        <v>1783.06106</v>
      </c>
      <c r="K288" s="36">
        <v>1067.495052</v>
      </c>
      <c r="L288" s="36">
        <v>2218.0916400000001</v>
      </c>
      <c r="M288" s="36">
        <v>1532.82277</v>
      </c>
      <c r="N288" s="94">
        <v>1</v>
      </c>
      <c r="O288" s="39" t="s">
        <v>1575</v>
      </c>
      <c r="P288" s="38">
        <v>43403</v>
      </c>
      <c r="Q288" s="57">
        <v>653.6</v>
      </c>
      <c r="R288" s="46">
        <f t="shared" si="30"/>
        <v>435.0305800000001</v>
      </c>
      <c r="S288" s="46">
        <f t="shared" si="31"/>
        <v>465.327718</v>
      </c>
      <c r="T288" s="46">
        <f t="shared" si="32"/>
        <v>900.3582980000001</v>
      </c>
      <c r="U288" s="46">
        <f t="shared" si="33"/>
        <v>55.109074330000006</v>
      </c>
      <c r="V288" s="46">
        <f t="shared" si="34"/>
        <v>55.109074330000006</v>
      </c>
      <c r="W288" s="46">
        <v>55.109074329999999</v>
      </c>
      <c r="X288" s="47">
        <f t="shared" si="35"/>
        <v>0</v>
      </c>
      <c r="Y288" s="54">
        <v>59.128075000000003</v>
      </c>
      <c r="Z288" s="54">
        <v>65.259460540000006</v>
      </c>
      <c r="AA288" s="102"/>
    </row>
    <row r="289" spans="1:28" ht="17.100000000000001" customHeight="1">
      <c r="A289" s="21">
        <v>276</v>
      </c>
      <c r="B289" s="21" t="s">
        <v>309</v>
      </c>
      <c r="C289" s="21" t="s">
        <v>1576</v>
      </c>
      <c r="D289" s="72" t="s">
        <v>301</v>
      </c>
      <c r="E289" s="23" t="s">
        <v>308</v>
      </c>
      <c r="F289" s="57">
        <v>2662.17</v>
      </c>
      <c r="G289" s="57">
        <v>501.75</v>
      </c>
      <c r="H289" s="57">
        <v>2777.61</v>
      </c>
      <c r="I289" s="57">
        <v>673.19</v>
      </c>
      <c r="J289" s="36">
        <v>2662.172583</v>
      </c>
      <c r="K289" s="36">
        <v>501.75126999999998</v>
      </c>
      <c r="L289" s="36">
        <v>2777.6144159999999</v>
      </c>
      <c r="M289" s="36">
        <v>673.19464700000003</v>
      </c>
      <c r="N289" s="94">
        <v>1</v>
      </c>
      <c r="O289" s="39" t="s">
        <v>1577</v>
      </c>
      <c r="P289" s="38">
        <v>43465</v>
      </c>
      <c r="Q289" s="57">
        <v>594.26</v>
      </c>
      <c r="R289" s="46">
        <f t="shared" si="30"/>
        <v>115.44183299999986</v>
      </c>
      <c r="S289" s="46">
        <f t="shared" si="31"/>
        <v>171.44337700000005</v>
      </c>
      <c r="T289" s="46">
        <f t="shared" si="32"/>
        <v>286.88520999999992</v>
      </c>
      <c r="U289" s="46">
        <f t="shared" si="33"/>
        <v>17.501717182499995</v>
      </c>
      <c r="V289" s="46">
        <f t="shared" si="34"/>
        <v>17.501717182499995</v>
      </c>
      <c r="W289" s="46">
        <v>17.501717182499998</v>
      </c>
      <c r="X289" s="47">
        <f t="shared" si="35"/>
        <v>0</v>
      </c>
      <c r="Y289" s="54">
        <v>30.83175</v>
      </c>
      <c r="Z289" s="54">
        <v>24.928541315</v>
      </c>
      <c r="AA289" s="102"/>
    </row>
    <row r="290" spans="1:28" ht="17.100000000000001" customHeight="1">
      <c r="A290" s="21">
        <v>277</v>
      </c>
      <c r="B290" s="21" t="s">
        <v>310</v>
      </c>
      <c r="C290" s="21" t="s">
        <v>1578</v>
      </c>
      <c r="D290" s="72" t="s">
        <v>301</v>
      </c>
      <c r="E290" s="23" t="s">
        <v>308</v>
      </c>
      <c r="F290" s="57">
        <v>179.42</v>
      </c>
      <c r="G290" s="57">
        <v>0</v>
      </c>
      <c r="H290" s="57">
        <v>339.91</v>
      </c>
      <c r="I290" s="57">
        <v>11.03</v>
      </c>
      <c r="J290" s="36">
        <v>179.41701900000001</v>
      </c>
      <c r="K290" s="36">
        <v>0</v>
      </c>
      <c r="L290" s="36">
        <v>339.91657800000002</v>
      </c>
      <c r="M290" s="36">
        <v>11.029776</v>
      </c>
      <c r="N290" s="94">
        <v>1</v>
      </c>
      <c r="O290" s="39" t="s">
        <v>1579</v>
      </c>
      <c r="P290" s="38">
        <v>43830</v>
      </c>
      <c r="Q290" s="57">
        <v>4539</v>
      </c>
      <c r="R290" s="46">
        <f t="shared" si="30"/>
        <v>160.499559</v>
      </c>
      <c r="S290" s="46">
        <f t="shared" si="31"/>
        <v>11.029776</v>
      </c>
      <c r="T290" s="46">
        <f t="shared" si="32"/>
        <v>171.529335</v>
      </c>
      <c r="U290" s="46">
        <f t="shared" si="33"/>
        <v>10.6930089975</v>
      </c>
      <c r="V290" s="46">
        <f t="shared" si="34"/>
        <v>10.6930089975</v>
      </c>
      <c r="W290" s="46">
        <v>10.6930089975</v>
      </c>
      <c r="X290" s="47">
        <f t="shared" si="35"/>
        <v>0</v>
      </c>
      <c r="Y290" s="54"/>
      <c r="Z290" s="54">
        <v>3.0362626425000001</v>
      </c>
      <c r="AA290" s="102"/>
    </row>
    <row r="291" spans="1:28" ht="17.100000000000001" customHeight="1">
      <c r="A291" s="21">
        <v>278</v>
      </c>
      <c r="B291" s="21" t="s">
        <v>311</v>
      </c>
      <c r="C291" s="21" t="s">
        <v>1580</v>
      </c>
      <c r="D291" s="72" t="s">
        <v>301</v>
      </c>
      <c r="E291" s="23" t="s">
        <v>308</v>
      </c>
      <c r="F291" s="57">
        <v>2853.65</v>
      </c>
      <c r="G291" s="57">
        <v>1262.76</v>
      </c>
      <c r="H291" s="57">
        <v>3483.87</v>
      </c>
      <c r="I291" s="57">
        <v>1518.2</v>
      </c>
      <c r="J291" s="36">
        <v>2853.6524599999998</v>
      </c>
      <c r="K291" s="36">
        <v>1262.75559</v>
      </c>
      <c r="L291" s="36">
        <v>3483.8712489999998</v>
      </c>
      <c r="M291" s="36">
        <v>1518.1960670000001</v>
      </c>
      <c r="N291" s="94">
        <v>1</v>
      </c>
      <c r="O291" s="39" t="s">
        <v>1581</v>
      </c>
      <c r="P291" s="95">
        <v>44166</v>
      </c>
      <c r="Q291" s="57">
        <v>1202</v>
      </c>
      <c r="R291" s="46">
        <f t="shared" si="30"/>
        <v>630.21878900000002</v>
      </c>
      <c r="S291" s="46">
        <f t="shared" si="31"/>
        <v>255.4404770000001</v>
      </c>
      <c r="T291" s="46">
        <f t="shared" si="32"/>
        <v>885.65926600000012</v>
      </c>
      <c r="U291" s="46">
        <f t="shared" si="33"/>
        <v>54.715102932500002</v>
      </c>
      <c r="V291" s="46">
        <f t="shared" si="34"/>
        <v>54.715102932500002</v>
      </c>
      <c r="W291" s="46">
        <v>54.715102932500002</v>
      </c>
      <c r="X291" s="47">
        <f t="shared" si="35"/>
        <v>0</v>
      </c>
      <c r="Y291" s="54"/>
      <c r="Z291" s="54"/>
      <c r="AA291" s="102"/>
    </row>
    <row r="292" spans="1:28" ht="17.100000000000001" customHeight="1">
      <c r="A292" s="21">
        <v>279</v>
      </c>
      <c r="B292" s="21" t="s">
        <v>312</v>
      </c>
      <c r="C292" s="21" t="s">
        <v>1582</v>
      </c>
      <c r="D292" s="72" t="s">
        <v>301</v>
      </c>
      <c r="E292" s="23" t="s">
        <v>308</v>
      </c>
      <c r="F292" s="57">
        <v>83.94</v>
      </c>
      <c r="G292" s="57">
        <v>0</v>
      </c>
      <c r="H292" s="57">
        <v>1235.22</v>
      </c>
      <c r="I292" s="57">
        <v>16.329999999999998</v>
      </c>
      <c r="J292" s="36">
        <v>83.941820000000007</v>
      </c>
      <c r="K292" s="36">
        <v>0</v>
      </c>
      <c r="L292" s="36">
        <v>1235.2236009999999</v>
      </c>
      <c r="M292" s="36">
        <v>15.033792</v>
      </c>
      <c r="N292" s="94">
        <v>1</v>
      </c>
      <c r="O292" s="39" t="s">
        <v>1583</v>
      </c>
      <c r="P292" s="95">
        <v>44185</v>
      </c>
      <c r="Q292" s="57">
        <v>1022</v>
      </c>
      <c r="R292" s="46">
        <f t="shared" si="30"/>
        <v>1151.2817809999999</v>
      </c>
      <c r="S292" s="46">
        <f t="shared" si="31"/>
        <v>15.033792</v>
      </c>
      <c r="T292" s="46">
        <f t="shared" si="32"/>
        <v>1166.3155729999999</v>
      </c>
      <c r="U292" s="46">
        <f t="shared" si="33"/>
        <v>72.857138832499999</v>
      </c>
      <c r="V292" s="46">
        <f t="shared" si="34"/>
        <v>72.857138832499999</v>
      </c>
      <c r="W292" s="46">
        <v>72.857138832499999</v>
      </c>
      <c r="X292" s="47">
        <f t="shared" si="35"/>
        <v>0</v>
      </c>
      <c r="Y292" s="54"/>
      <c r="Z292" s="54"/>
      <c r="AA292" s="102"/>
    </row>
    <row r="293" spans="1:28" ht="17.100000000000001" customHeight="1">
      <c r="A293" s="21">
        <v>280</v>
      </c>
      <c r="B293" s="21" t="s">
        <v>313</v>
      </c>
      <c r="C293" s="21" t="s">
        <v>1584</v>
      </c>
      <c r="D293" s="72" t="s">
        <v>301</v>
      </c>
      <c r="E293" s="23" t="s">
        <v>308</v>
      </c>
      <c r="F293" s="57">
        <v>731.25</v>
      </c>
      <c r="G293" s="52">
        <v>-22.66</v>
      </c>
      <c r="H293" s="57">
        <v>840.09</v>
      </c>
      <c r="I293" s="57">
        <v>72.72</v>
      </c>
      <c r="J293" s="36">
        <v>731.25798599999996</v>
      </c>
      <c r="K293" s="36">
        <v>-22.658061</v>
      </c>
      <c r="L293" s="36">
        <v>840.09148200000004</v>
      </c>
      <c r="M293" s="36">
        <v>72.724823000000001</v>
      </c>
      <c r="N293" s="94">
        <v>1</v>
      </c>
      <c r="O293" s="39" t="s">
        <v>1585</v>
      </c>
      <c r="P293" s="95">
        <v>44193</v>
      </c>
      <c r="Q293" s="57">
        <v>873</v>
      </c>
      <c r="R293" s="46">
        <f t="shared" si="30"/>
        <v>108.83349600000008</v>
      </c>
      <c r="S293" s="46">
        <f t="shared" si="31"/>
        <v>95.382884000000004</v>
      </c>
      <c r="T293" s="46">
        <f t="shared" si="32"/>
        <v>204.21638000000007</v>
      </c>
      <c r="U293" s="46">
        <f t="shared" si="33"/>
        <v>12.525066540000005</v>
      </c>
      <c r="V293" s="46">
        <f t="shared" si="34"/>
        <v>12.525066540000005</v>
      </c>
      <c r="W293" s="46">
        <v>12.525066539999999</v>
      </c>
      <c r="X293" s="47">
        <f t="shared" si="35"/>
        <v>0</v>
      </c>
      <c r="Y293" s="54"/>
      <c r="Z293" s="54"/>
      <c r="AA293" s="102"/>
    </row>
    <row r="294" spans="1:28" ht="17.100000000000001" customHeight="1">
      <c r="A294" s="21">
        <v>281</v>
      </c>
      <c r="B294" s="21" t="s">
        <v>314</v>
      </c>
      <c r="C294" s="21" t="s">
        <v>1586</v>
      </c>
      <c r="D294" s="72" t="s">
        <v>301</v>
      </c>
      <c r="E294" s="23" t="s">
        <v>308</v>
      </c>
      <c r="F294" s="57">
        <v>181.22</v>
      </c>
      <c r="G294" s="57">
        <v>4.5</v>
      </c>
      <c r="H294" s="57">
        <v>455.08</v>
      </c>
      <c r="I294" s="57">
        <v>14.97</v>
      </c>
      <c r="J294" s="36">
        <v>181.221059</v>
      </c>
      <c r="K294" s="36">
        <v>4.5047059999999997</v>
      </c>
      <c r="L294" s="36">
        <v>455.07693799999998</v>
      </c>
      <c r="M294" s="36">
        <v>14.974216</v>
      </c>
      <c r="N294" s="94">
        <v>1</v>
      </c>
      <c r="O294" s="39" t="s">
        <v>1587</v>
      </c>
      <c r="P294" s="95">
        <v>44185</v>
      </c>
      <c r="Q294" s="57">
        <v>623</v>
      </c>
      <c r="R294" s="46">
        <f t="shared" si="30"/>
        <v>273.85587899999996</v>
      </c>
      <c r="S294" s="46">
        <f t="shared" si="31"/>
        <v>10.46951</v>
      </c>
      <c r="T294" s="46">
        <f t="shared" si="32"/>
        <v>284.32538899999997</v>
      </c>
      <c r="U294" s="46">
        <f t="shared" si="33"/>
        <v>17.744163037499998</v>
      </c>
      <c r="V294" s="46">
        <f t="shared" si="34"/>
        <v>17.744163037499998</v>
      </c>
      <c r="W294" s="46">
        <v>17.744163037500002</v>
      </c>
      <c r="X294" s="47">
        <f t="shared" si="35"/>
        <v>0</v>
      </c>
      <c r="Y294" s="54"/>
      <c r="Z294" s="54"/>
      <c r="AA294" s="102"/>
    </row>
    <row r="295" spans="1:28" ht="17.100000000000001" customHeight="1">
      <c r="A295" s="21">
        <v>282</v>
      </c>
      <c r="B295" s="21" t="s">
        <v>315</v>
      </c>
      <c r="C295" s="22" t="s">
        <v>1588</v>
      </c>
      <c r="D295" s="21" t="s">
        <v>301</v>
      </c>
      <c r="E295" s="23" t="s">
        <v>302</v>
      </c>
      <c r="F295" s="52">
        <v>11694</v>
      </c>
      <c r="G295" s="52">
        <v>2174</v>
      </c>
      <c r="H295" s="52">
        <v>12017</v>
      </c>
      <c r="I295" s="52">
        <v>3415</v>
      </c>
      <c r="J295" s="36">
        <v>11694.603386000001</v>
      </c>
      <c r="K295" s="36">
        <v>2174.4009500000002</v>
      </c>
      <c r="L295" s="36">
        <v>12017.119338</v>
      </c>
      <c r="M295" s="36">
        <v>3415.6958970000001</v>
      </c>
      <c r="N295" s="21">
        <v>1</v>
      </c>
      <c r="O295" s="39" t="s">
        <v>1589</v>
      </c>
      <c r="P295" s="96">
        <v>44012</v>
      </c>
      <c r="Q295" s="52">
        <v>7358</v>
      </c>
      <c r="R295" s="46">
        <f t="shared" si="30"/>
        <v>322.51595199999974</v>
      </c>
      <c r="S295" s="46">
        <f t="shared" si="31"/>
        <v>1241.2949469999999</v>
      </c>
      <c r="T295" s="46">
        <f t="shared" si="32"/>
        <v>1563.8108989999996</v>
      </c>
      <c r="U295" s="46">
        <f t="shared" si="33"/>
        <v>94.634943819999975</v>
      </c>
      <c r="V295" s="46">
        <f t="shared" si="34"/>
        <v>94.634943819999975</v>
      </c>
      <c r="W295" s="46">
        <v>94.634943820000004</v>
      </c>
      <c r="X295" s="47">
        <f t="shared" si="35"/>
        <v>0</v>
      </c>
      <c r="Y295" s="54"/>
      <c r="Z295" s="54"/>
      <c r="AA295" s="103"/>
    </row>
    <row r="296" spans="1:28" ht="17.100000000000001" customHeight="1">
      <c r="A296" s="21">
        <v>283</v>
      </c>
      <c r="B296" s="21" t="s">
        <v>316</v>
      </c>
      <c r="C296" s="22" t="s">
        <v>1590</v>
      </c>
      <c r="D296" s="72" t="s">
        <v>301</v>
      </c>
      <c r="E296" s="23" t="s">
        <v>317</v>
      </c>
      <c r="F296" s="57">
        <v>2290.02</v>
      </c>
      <c r="G296" s="57">
        <v>236.94</v>
      </c>
      <c r="H296" s="57">
        <v>3108.53</v>
      </c>
      <c r="I296" s="57">
        <v>1046.56</v>
      </c>
      <c r="J296" s="36">
        <v>2290.0203670000001</v>
      </c>
      <c r="K296" s="36">
        <v>236.93759</v>
      </c>
      <c r="L296" s="36">
        <v>3108.5343440000001</v>
      </c>
      <c r="M296" s="36">
        <v>1046.5554480000001</v>
      </c>
      <c r="N296" s="94">
        <v>1</v>
      </c>
      <c r="O296" s="39" t="s">
        <v>1591</v>
      </c>
      <c r="P296" s="95">
        <v>44166</v>
      </c>
      <c r="Q296" s="57">
        <v>935</v>
      </c>
      <c r="R296" s="46">
        <f t="shared" si="30"/>
        <v>818.51397700000007</v>
      </c>
      <c r="S296" s="46">
        <f t="shared" si="31"/>
        <v>809.61785800000007</v>
      </c>
      <c r="T296" s="46">
        <f t="shared" si="32"/>
        <v>1628.1318350000001</v>
      </c>
      <c r="U296" s="46">
        <f t="shared" si="33"/>
        <v>99.734195042500005</v>
      </c>
      <c r="V296" s="46">
        <f t="shared" si="34"/>
        <v>99.734195042500005</v>
      </c>
      <c r="W296" s="46">
        <v>99.734195042500005</v>
      </c>
      <c r="X296" s="47">
        <f t="shared" si="35"/>
        <v>0</v>
      </c>
      <c r="Y296" s="54">
        <v>14.155625000000001</v>
      </c>
      <c r="Z296" s="54">
        <v>95.046515275000004</v>
      </c>
      <c r="AA296" s="102"/>
    </row>
    <row r="297" spans="1:28" ht="17.100000000000001" customHeight="1">
      <c r="A297" s="21">
        <v>284</v>
      </c>
      <c r="B297" s="21" t="s">
        <v>318</v>
      </c>
      <c r="C297" s="22" t="s">
        <v>1592</v>
      </c>
      <c r="D297" s="72" t="s">
        <v>301</v>
      </c>
      <c r="E297" s="23" t="s">
        <v>317</v>
      </c>
      <c r="F297" s="57">
        <v>0</v>
      </c>
      <c r="G297" s="57">
        <v>0</v>
      </c>
      <c r="H297" s="57">
        <v>264.27641299999999</v>
      </c>
      <c r="I297" s="57">
        <v>0</v>
      </c>
      <c r="J297" s="36">
        <v>-213.990172</v>
      </c>
      <c r="K297" s="36">
        <v>0</v>
      </c>
      <c r="L297" s="36">
        <v>264.27641299999999</v>
      </c>
      <c r="M297" s="36">
        <v>0</v>
      </c>
      <c r="N297" s="94">
        <v>1</v>
      </c>
      <c r="O297" s="39" t="s">
        <v>1593</v>
      </c>
      <c r="P297" s="95">
        <v>43951</v>
      </c>
      <c r="Q297" s="57">
        <v>659</v>
      </c>
      <c r="R297" s="46">
        <f t="shared" si="30"/>
        <v>478.26658499999996</v>
      </c>
      <c r="S297" s="46">
        <f t="shared" si="31"/>
        <v>0</v>
      </c>
      <c r="T297" s="46">
        <f t="shared" si="32"/>
        <v>478.26658499999996</v>
      </c>
      <c r="U297" s="46">
        <f t="shared" si="33"/>
        <v>29.891661562499998</v>
      </c>
      <c r="V297" s="46">
        <f t="shared" si="34"/>
        <v>29.891661562499998</v>
      </c>
      <c r="W297" s="46">
        <v>29.891661562500001</v>
      </c>
      <c r="X297" s="47">
        <f t="shared" si="35"/>
        <v>0</v>
      </c>
      <c r="Y297" s="54"/>
      <c r="Z297" s="54"/>
      <c r="AA297" s="55"/>
      <c r="AB297" s="101" t="s">
        <v>1594</v>
      </c>
    </row>
    <row r="298" spans="1:28" ht="17.100000000000001" customHeight="1">
      <c r="A298" s="21">
        <v>285</v>
      </c>
      <c r="B298" s="21" t="s">
        <v>319</v>
      </c>
      <c r="C298" s="22" t="s">
        <v>1595</v>
      </c>
      <c r="D298" s="72" t="s">
        <v>301</v>
      </c>
      <c r="E298" s="23" t="s">
        <v>317</v>
      </c>
      <c r="F298" s="57">
        <v>104.9</v>
      </c>
      <c r="G298" s="57">
        <v>165.5</v>
      </c>
      <c r="H298" s="57">
        <v>793.11</v>
      </c>
      <c r="I298" s="57">
        <v>35.4</v>
      </c>
      <c r="J298" s="36">
        <v>104.166093</v>
      </c>
      <c r="K298" s="36">
        <v>165.536011</v>
      </c>
      <c r="L298" s="36">
        <v>793.11485300000004</v>
      </c>
      <c r="M298" s="36">
        <v>35.400725000000001</v>
      </c>
      <c r="N298" s="94">
        <v>1</v>
      </c>
      <c r="O298" s="39" t="s">
        <v>1596</v>
      </c>
      <c r="P298" s="95">
        <v>44196</v>
      </c>
      <c r="Q298" s="57">
        <v>3839</v>
      </c>
      <c r="R298" s="46">
        <f t="shared" si="30"/>
        <v>688.94875999999999</v>
      </c>
      <c r="S298" s="46">
        <f t="shared" si="31"/>
        <v>-130.13528600000001</v>
      </c>
      <c r="T298" s="46">
        <f t="shared" si="32"/>
        <v>558.81347400000004</v>
      </c>
      <c r="U298" s="46">
        <f t="shared" si="33"/>
        <v>35.251180339999998</v>
      </c>
      <c r="V298" s="46">
        <f t="shared" si="34"/>
        <v>35.251180339999998</v>
      </c>
      <c r="W298" s="46">
        <v>35.251180339999998</v>
      </c>
      <c r="X298" s="47">
        <f t="shared" si="35"/>
        <v>0</v>
      </c>
      <c r="Y298" s="54"/>
      <c r="Z298" s="54"/>
      <c r="AA298" s="102"/>
    </row>
    <row r="299" spans="1:28" ht="17.100000000000001" customHeight="1">
      <c r="A299" s="21">
        <v>286</v>
      </c>
      <c r="B299" s="21" t="s">
        <v>320</v>
      </c>
      <c r="C299" s="22" t="s">
        <v>1597</v>
      </c>
      <c r="D299" s="72" t="s">
        <v>301</v>
      </c>
      <c r="E299" s="23" t="s">
        <v>317</v>
      </c>
      <c r="F299" s="57">
        <v>1004.25</v>
      </c>
      <c r="G299" s="57">
        <v>0</v>
      </c>
      <c r="H299" s="57">
        <v>1945.38</v>
      </c>
      <c r="I299" s="57">
        <v>510.04</v>
      </c>
      <c r="J299" s="36">
        <v>1004.254092</v>
      </c>
      <c r="K299" s="36">
        <v>-2.012095</v>
      </c>
      <c r="L299" s="36">
        <v>1946.388078</v>
      </c>
      <c r="M299" s="36">
        <v>510.04393900000002</v>
      </c>
      <c r="N299" s="94">
        <v>1</v>
      </c>
      <c r="O299" s="39" t="s">
        <v>1598</v>
      </c>
      <c r="P299" s="95">
        <v>44008</v>
      </c>
      <c r="Q299" s="57">
        <v>5669</v>
      </c>
      <c r="R299" s="46">
        <f t="shared" si="30"/>
        <v>942.13398599999994</v>
      </c>
      <c r="S299" s="46">
        <f t="shared" si="31"/>
        <v>512.05603400000007</v>
      </c>
      <c r="T299" s="46">
        <f t="shared" si="32"/>
        <v>1454.19002</v>
      </c>
      <c r="U299" s="46">
        <f t="shared" si="33"/>
        <v>89.606736165000001</v>
      </c>
      <c r="V299" s="46">
        <f t="shared" si="34"/>
        <v>89.606736165000001</v>
      </c>
      <c r="W299" s="46">
        <v>89.606736165000001</v>
      </c>
      <c r="X299" s="47">
        <f t="shared" si="35"/>
        <v>0</v>
      </c>
      <c r="Y299" s="54"/>
      <c r="Z299" s="54"/>
      <c r="AA299" s="102"/>
    </row>
    <row r="300" spans="1:28" ht="17.100000000000001" customHeight="1">
      <c r="A300" s="21">
        <v>287</v>
      </c>
      <c r="B300" s="21" t="s">
        <v>321</v>
      </c>
      <c r="C300" s="22" t="s">
        <v>1599</v>
      </c>
      <c r="D300" s="72" t="s">
        <v>301</v>
      </c>
      <c r="E300" s="23" t="s">
        <v>317</v>
      </c>
      <c r="F300" s="57">
        <v>0</v>
      </c>
      <c r="G300" s="57">
        <v>0</v>
      </c>
      <c r="H300" s="57">
        <v>57.22</v>
      </c>
      <c r="I300" s="57">
        <v>1.75</v>
      </c>
      <c r="J300" s="36">
        <v>0</v>
      </c>
      <c r="K300" s="36">
        <v>0</v>
      </c>
      <c r="L300" s="36">
        <v>0</v>
      </c>
      <c r="M300" s="36">
        <v>0</v>
      </c>
      <c r="N300" s="94">
        <v>1</v>
      </c>
      <c r="O300" s="39" t="s">
        <v>1600</v>
      </c>
      <c r="P300" s="95">
        <v>44185</v>
      </c>
      <c r="Q300" s="57">
        <v>1971</v>
      </c>
      <c r="R300" s="46">
        <f t="shared" si="30"/>
        <v>0</v>
      </c>
      <c r="S300" s="46">
        <f t="shared" si="31"/>
        <v>0</v>
      </c>
      <c r="T300" s="46">
        <f t="shared" si="32"/>
        <v>0</v>
      </c>
      <c r="U300" s="46">
        <f t="shared" si="33"/>
        <v>0</v>
      </c>
      <c r="V300" s="46">
        <f t="shared" si="34"/>
        <v>0</v>
      </c>
      <c r="W300" s="46">
        <v>0</v>
      </c>
      <c r="X300" s="47">
        <f t="shared" si="35"/>
        <v>0</v>
      </c>
      <c r="Y300" s="54"/>
      <c r="Z300" s="54"/>
      <c r="AA300" s="55" t="s">
        <v>1019</v>
      </c>
    </row>
    <row r="301" spans="1:28" ht="17.100000000000001" customHeight="1">
      <c r="A301" s="21">
        <v>288</v>
      </c>
      <c r="B301" s="21" t="s">
        <v>322</v>
      </c>
      <c r="C301" s="22" t="s">
        <v>1601</v>
      </c>
      <c r="D301" s="72" t="s">
        <v>301</v>
      </c>
      <c r="E301" s="23" t="s">
        <v>317</v>
      </c>
      <c r="F301" s="57">
        <v>75.7</v>
      </c>
      <c r="G301" s="57">
        <v>13.17</v>
      </c>
      <c r="H301" s="57">
        <v>340.23</v>
      </c>
      <c r="I301" s="57">
        <v>21.37</v>
      </c>
      <c r="J301" s="36">
        <v>75.701955999999996</v>
      </c>
      <c r="K301" s="36">
        <v>13.172745000000001</v>
      </c>
      <c r="L301" s="36">
        <v>340.23445900000002</v>
      </c>
      <c r="M301" s="36">
        <v>21.367446000000001</v>
      </c>
      <c r="N301" s="94">
        <v>1</v>
      </c>
      <c r="O301" s="39" t="s">
        <v>1602</v>
      </c>
      <c r="P301" s="95">
        <v>44186</v>
      </c>
      <c r="Q301" s="57">
        <v>620</v>
      </c>
      <c r="R301" s="46">
        <f t="shared" si="30"/>
        <v>264.53250300000002</v>
      </c>
      <c r="S301" s="46">
        <f t="shared" si="31"/>
        <v>8.1947010000000002</v>
      </c>
      <c r="T301" s="46">
        <f t="shared" si="32"/>
        <v>272.72720400000003</v>
      </c>
      <c r="U301" s="46">
        <f t="shared" si="33"/>
        <v>17.0249634975</v>
      </c>
      <c r="V301" s="46">
        <f t="shared" si="34"/>
        <v>17.0249634975</v>
      </c>
      <c r="W301" s="46">
        <v>17.0249634975</v>
      </c>
      <c r="X301" s="47">
        <f t="shared" si="35"/>
        <v>0</v>
      </c>
      <c r="Y301" s="54"/>
      <c r="Z301" s="54"/>
      <c r="AA301" s="55"/>
      <c r="AB301" s="101" t="s">
        <v>1603</v>
      </c>
    </row>
    <row r="302" spans="1:28" ht="17.100000000000001" customHeight="1">
      <c r="A302" s="21">
        <v>289</v>
      </c>
      <c r="B302" s="21" t="s">
        <v>323</v>
      </c>
      <c r="C302" s="22" t="s">
        <v>1604</v>
      </c>
      <c r="D302" s="72" t="s">
        <v>301</v>
      </c>
      <c r="E302" s="23" t="s">
        <v>317</v>
      </c>
      <c r="F302" s="57">
        <v>1715.74</v>
      </c>
      <c r="G302" s="57">
        <v>0</v>
      </c>
      <c r="H302" s="57">
        <v>2086.1</v>
      </c>
      <c r="I302" s="57">
        <v>0</v>
      </c>
      <c r="J302" s="36">
        <v>1715.741102</v>
      </c>
      <c r="K302" s="36">
        <v>0</v>
      </c>
      <c r="L302" s="36">
        <v>2086.1045479999998</v>
      </c>
      <c r="M302" s="36">
        <v>0</v>
      </c>
      <c r="N302" s="94">
        <v>1</v>
      </c>
      <c r="O302" s="39" t="s">
        <v>1605</v>
      </c>
      <c r="P302" s="95" t="s">
        <v>1606</v>
      </c>
      <c r="Q302" s="57">
        <v>540</v>
      </c>
      <c r="R302" s="46">
        <f t="shared" si="30"/>
        <v>370.36344599999984</v>
      </c>
      <c r="S302" s="46">
        <f t="shared" si="31"/>
        <v>0</v>
      </c>
      <c r="T302" s="46">
        <f t="shared" si="32"/>
        <v>370.36344599999984</v>
      </c>
      <c r="U302" s="46">
        <f t="shared" si="33"/>
        <v>23.14771537499999</v>
      </c>
      <c r="V302" s="46">
        <f t="shared" si="34"/>
        <v>23.14771537499999</v>
      </c>
      <c r="W302" s="46">
        <v>23.147715375000001</v>
      </c>
      <c r="X302" s="47">
        <f t="shared" si="35"/>
        <v>0</v>
      </c>
      <c r="Y302" s="54">
        <v>40.461975000000002</v>
      </c>
      <c r="Z302" s="54"/>
      <c r="AA302" s="102"/>
    </row>
    <row r="303" spans="1:28" ht="17.100000000000001" customHeight="1">
      <c r="A303" s="21">
        <v>290</v>
      </c>
      <c r="B303" s="21" t="s">
        <v>324</v>
      </c>
      <c r="C303" s="22" t="s">
        <v>1607</v>
      </c>
      <c r="D303" s="72" t="s">
        <v>301</v>
      </c>
      <c r="E303" s="23" t="s">
        <v>317</v>
      </c>
      <c r="F303" s="58">
        <v>0</v>
      </c>
      <c r="G303" s="58">
        <v>0</v>
      </c>
      <c r="H303" s="58">
        <v>77.23</v>
      </c>
      <c r="I303" s="58">
        <v>0</v>
      </c>
      <c r="J303" s="36">
        <v>0</v>
      </c>
      <c r="K303" s="36">
        <v>0</v>
      </c>
      <c r="L303" s="36">
        <v>77.225819000000001</v>
      </c>
      <c r="M303" s="36">
        <v>0</v>
      </c>
      <c r="N303" s="94">
        <v>1</v>
      </c>
      <c r="O303" s="39" t="s">
        <v>1608</v>
      </c>
      <c r="P303" s="95">
        <v>44136</v>
      </c>
      <c r="Q303" s="57">
        <v>686</v>
      </c>
      <c r="R303" s="46">
        <f t="shared" ref="R303:R366" si="36">L303-J303</f>
        <v>77.225819000000001</v>
      </c>
      <c r="S303" s="46">
        <f t="shared" ref="S303:S366" si="37">M303-K303</f>
        <v>0</v>
      </c>
      <c r="T303" s="46">
        <f t="shared" ref="T303:T366" si="38">R303+S303</f>
        <v>77.225819000000001</v>
      </c>
      <c r="U303" s="46">
        <f t="shared" ref="U303:U366" si="39">IF(T303&gt;10,R303*6.25%+S303*6%,0)</f>
        <v>4.8266136875000001</v>
      </c>
      <c r="V303" s="46">
        <f t="shared" ref="V303:V366" si="40">MIN(U303,1000,Q303/2-Y303-Z303)</f>
        <v>4.8266136875000001</v>
      </c>
      <c r="W303" s="46">
        <v>4.8266136875000001</v>
      </c>
      <c r="X303" s="47">
        <f t="shared" ref="X303:X366" si="41">IF((V303+Y303+Z303)&gt;1000,1,0)</f>
        <v>0</v>
      </c>
      <c r="Y303" s="54"/>
      <c r="Z303" s="54"/>
      <c r="AA303" s="102"/>
    </row>
    <row r="304" spans="1:28" ht="17.100000000000001" customHeight="1">
      <c r="A304" s="21">
        <v>291</v>
      </c>
      <c r="B304" s="21" t="s">
        <v>325</v>
      </c>
      <c r="C304" s="21" t="s">
        <v>1609</v>
      </c>
      <c r="D304" s="72" t="s">
        <v>301</v>
      </c>
      <c r="E304" s="23" t="s">
        <v>317</v>
      </c>
      <c r="F304" s="57">
        <v>1537.52</v>
      </c>
      <c r="G304" s="57">
        <v>0</v>
      </c>
      <c r="H304" s="57">
        <v>1622.6</v>
      </c>
      <c r="I304" s="57">
        <v>0</v>
      </c>
      <c r="J304" s="36">
        <v>1537.5237239999999</v>
      </c>
      <c r="K304" s="36">
        <v>0</v>
      </c>
      <c r="L304" s="36">
        <v>1622.6021820000001</v>
      </c>
      <c r="M304" s="36">
        <v>0</v>
      </c>
      <c r="N304" s="94">
        <v>1</v>
      </c>
      <c r="O304" s="39" t="s">
        <v>1610</v>
      </c>
      <c r="P304" s="95" t="s">
        <v>1611</v>
      </c>
      <c r="Q304" s="57">
        <v>1684.5</v>
      </c>
      <c r="R304" s="46">
        <f t="shared" si="36"/>
        <v>85.078458000000182</v>
      </c>
      <c r="S304" s="46">
        <f t="shared" si="37"/>
        <v>0</v>
      </c>
      <c r="T304" s="46">
        <f t="shared" si="38"/>
        <v>85.078458000000182</v>
      </c>
      <c r="U304" s="46">
        <f t="shared" si="39"/>
        <v>5.3174036250000114</v>
      </c>
      <c r="V304" s="46">
        <f t="shared" si="40"/>
        <v>5.3174036250000114</v>
      </c>
      <c r="W304" s="46">
        <v>5.3174036250000096</v>
      </c>
      <c r="X304" s="47">
        <f t="shared" si="41"/>
        <v>0</v>
      </c>
      <c r="Y304" s="54">
        <v>69.260625000000005</v>
      </c>
      <c r="Z304" s="54"/>
      <c r="AA304" s="102"/>
    </row>
    <row r="305" spans="1:27" ht="17.100000000000001" customHeight="1">
      <c r="A305" s="21">
        <v>292</v>
      </c>
      <c r="B305" s="9" t="s">
        <v>326</v>
      </c>
      <c r="C305" s="10" t="s">
        <v>1612</v>
      </c>
      <c r="D305" s="9" t="s">
        <v>301</v>
      </c>
      <c r="E305" s="11" t="s">
        <v>327</v>
      </c>
      <c r="F305" s="20">
        <v>5476</v>
      </c>
      <c r="G305" s="20">
        <v>0</v>
      </c>
      <c r="H305" s="20">
        <v>8029</v>
      </c>
      <c r="I305" s="20">
        <v>174</v>
      </c>
      <c r="J305" s="36">
        <v>5476.1241920000002</v>
      </c>
      <c r="K305" s="36">
        <v>-209.55380700000001</v>
      </c>
      <c r="L305" s="36">
        <v>8029.3957250000003</v>
      </c>
      <c r="M305" s="36">
        <v>174.592693</v>
      </c>
      <c r="N305" s="9">
        <v>1</v>
      </c>
      <c r="O305" s="31" t="s">
        <v>1613</v>
      </c>
      <c r="P305" s="97">
        <v>43435</v>
      </c>
      <c r="Q305" s="20">
        <v>2941</v>
      </c>
      <c r="R305" s="46">
        <f t="shared" si="36"/>
        <v>2553.2715330000001</v>
      </c>
      <c r="S305" s="46">
        <f t="shared" si="37"/>
        <v>384.1465</v>
      </c>
      <c r="T305" s="46">
        <f t="shared" si="38"/>
        <v>2937.4180329999999</v>
      </c>
      <c r="U305" s="46">
        <f t="shared" si="39"/>
        <v>182.6282608125</v>
      </c>
      <c r="V305" s="46">
        <f t="shared" si="40"/>
        <v>182.6282608125</v>
      </c>
      <c r="W305" s="46">
        <v>182.6282608125</v>
      </c>
      <c r="X305" s="47">
        <f t="shared" si="41"/>
        <v>0</v>
      </c>
      <c r="Y305" s="54">
        <v>103.69685</v>
      </c>
      <c r="Z305" s="54">
        <v>80.605032457500002</v>
      </c>
      <c r="AA305" s="55"/>
    </row>
    <row r="306" spans="1:27" ht="17.100000000000001" customHeight="1">
      <c r="A306" s="21">
        <v>293</v>
      </c>
      <c r="B306" s="9" t="s">
        <v>328</v>
      </c>
      <c r="C306" s="10" t="s">
        <v>1614</v>
      </c>
      <c r="D306" s="9" t="s">
        <v>301</v>
      </c>
      <c r="E306" s="11" t="s">
        <v>327</v>
      </c>
      <c r="F306" s="20">
        <v>634.72</v>
      </c>
      <c r="G306" s="20">
        <v>0</v>
      </c>
      <c r="H306" s="20">
        <v>731.27</v>
      </c>
      <c r="I306" s="20">
        <v>0</v>
      </c>
      <c r="J306" s="36">
        <v>636.20442600000001</v>
      </c>
      <c r="K306" s="36">
        <v>0.125612</v>
      </c>
      <c r="L306" s="36">
        <v>770.29569000000004</v>
      </c>
      <c r="M306" s="36">
        <v>2.4960460000000002</v>
      </c>
      <c r="N306" s="9">
        <v>1</v>
      </c>
      <c r="O306" s="31" t="s">
        <v>1615</v>
      </c>
      <c r="P306" s="97">
        <v>43800</v>
      </c>
      <c r="Q306" s="20">
        <v>1592</v>
      </c>
      <c r="R306" s="46">
        <f t="shared" si="36"/>
        <v>134.09126400000002</v>
      </c>
      <c r="S306" s="46">
        <f t="shared" si="37"/>
        <v>2.3704340000000004</v>
      </c>
      <c r="T306" s="46">
        <f t="shared" si="38"/>
        <v>136.46169800000001</v>
      </c>
      <c r="U306" s="46">
        <f t="shared" si="39"/>
        <v>8.5229300400000021</v>
      </c>
      <c r="V306" s="46">
        <f t="shared" si="40"/>
        <v>8.5229300400000021</v>
      </c>
      <c r="W306" s="46">
        <v>8.5229300400000003</v>
      </c>
      <c r="X306" s="47">
        <f t="shared" si="41"/>
        <v>0</v>
      </c>
      <c r="Y306" s="54"/>
      <c r="Z306" s="54">
        <v>40.621331349999998</v>
      </c>
      <c r="AA306" s="55"/>
    </row>
    <row r="307" spans="1:27" ht="17.100000000000001" customHeight="1">
      <c r="A307" s="21">
        <v>294</v>
      </c>
      <c r="B307" s="9" t="s">
        <v>329</v>
      </c>
      <c r="C307" s="10" t="s">
        <v>1616</v>
      </c>
      <c r="D307" s="9" t="s">
        <v>301</v>
      </c>
      <c r="E307" s="11" t="s">
        <v>330</v>
      </c>
      <c r="F307" s="20">
        <v>1006</v>
      </c>
      <c r="G307" s="20">
        <v>1339</v>
      </c>
      <c r="H307" s="20">
        <v>2901</v>
      </c>
      <c r="I307" s="20">
        <v>1878</v>
      </c>
      <c r="J307" s="36">
        <v>1341.447101</v>
      </c>
      <c r="K307" s="36">
        <v>973.66913899999997</v>
      </c>
      <c r="L307" s="36">
        <v>3155.1385399999999</v>
      </c>
      <c r="M307" s="36">
        <v>1184.185344</v>
      </c>
      <c r="N307" s="9">
        <v>1</v>
      </c>
      <c r="O307" s="31" t="s">
        <v>1617</v>
      </c>
      <c r="P307" s="32" t="s">
        <v>1618</v>
      </c>
      <c r="Q307" s="20">
        <v>4269.57</v>
      </c>
      <c r="R307" s="46">
        <f t="shared" si="36"/>
        <v>1813.6914389999999</v>
      </c>
      <c r="S307" s="46">
        <f t="shared" si="37"/>
        <v>210.51620500000001</v>
      </c>
      <c r="T307" s="46">
        <f t="shared" si="38"/>
        <v>2024.2076440000001</v>
      </c>
      <c r="U307" s="46">
        <f t="shared" si="39"/>
        <v>125.98668723749999</v>
      </c>
      <c r="V307" s="46">
        <f t="shared" si="40"/>
        <v>125.98668723749999</v>
      </c>
      <c r="W307" s="46">
        <v>125.98668723750001</v>
      </c>
      <c r="X307" s="47">
        <f t="shared" si="41"/>
        <v>0</v>
      </c>
      <c r="Y307" s="54"/>
      <c r="Z307" s="54">
        <v>55.952393072500001</v>
      </c>
      <c r="AA307" s="55"/>
    </row>
    <row r="308" spans="1:27" ht="17.100000000000001" customHeight="1">
      <c r="A308" s="21">
        <v>295</v>
      </c>
      <c r="B308" s="9" t="s">
        <v>331</v>
      </c>
      <c r="C308" s="10" t="s">
        <v>1619</v>
      </c>
      <c r="D308" s="9" t="s">
        <v>301</v>
      </c>
      <c r="E308" s="11" t="s">
        <v>330</v>
      </c>
      <c r="F308" s="20">
        <v>613.79</v>
      </c>
      <c r="G308" s="20">
        <v>0</v>
      </c>
      <c r="H308" s="20">
        <v>799.95</v>
      </c>
      <c r="I308" s="20">
        <v>0</v>
      </c>
      <c r="J308" s="36">
        <v>599.45433800000001</v>
      </c>
      <c r="K308" s="36">
        <v>-37.870319000000002</v>
      </c>
      <c r="L308" s="36">
        <v>758.21912999999995</v>
      </c>
      <c r="M308" s="36">
        <v>24.560251999999998</v>
      </c>
      <c r="N308" s="9">
        <v>1</v>
      </c>
      <c r="O308" s="31" t="s">
        <v>1620</v>
      </c>
      <c r="P308" s="98" t="s">
        <v>1621</v>
      </c>
      <c r="Q308" s="20">
        <v>543.61</v>
      </c>
      <c r="R308" s="46">
        <f t="shared" si="36"/>
        <v>158.76479199999994</v>
      </c>
      <c r="S308" s="46">
        <f t="shared" si="37"/>
        <v>62.430571</v>
      </c>
      <c r="T308" s="46">
        <f t="shared" si="38"/>
        <v>221.19536299999993</v>
      </c>
      <c r="U308" s="46">
        <f t="shared" si="39"/>
        <v>13.668633759999997</v>
      </c>
      <c r="V308" s="46">
        <f t="shared" si="40"/>
        <v>13.668633759999997</v>
      </c>
      <c r="W308" s="46">
        <v>13.668633760000001</v>
      </c>
      <c r="X308" s="47">
        <f t="shared" si="41"/>
        <v>0</v>
      </c>
      <c r="Y308" s="54"/>
      <c r="Z308" s="54"/>
      <c r="AA308" s="55"/>
    </row>
    <row r="309" spans="1:27" ht="17.100000000000001" customHeight="1">
      <c r="A309" s="21">
        <v>296</v>
      </c>
      <c r="B309" s="9" t="s">
        <v>332</v>
      </c>
      <c r="C309" s="10" t="s">
        <v>1622</v>
      </c>
      <c r="D309" s="9" t="s">
        <v>301</v>
      </c>
      <c r="E309" s="11" t="s">
        <v>330</v>
      </c>
      <c r="F309" s="20">
        <v>107.35</v>
      </c>
      <c r="G309" s="20">
        <v>49.55</v>
      </c>
      <c r="H309" s="20">
        <v>191.75</v>
      </c>
      <c r="I309" s="20">
        <v>84.48</v>
      </c>
      <c r="J309" s="36">
        <v>62.091270999999999</v>
      </c>
      <c r="K309" s="36">
        <v>74.185252000000006</v>
      </c>
      <c r="L309" s="36">
        <v>196.43167099999999</v>
      </c>
      <c r="M309" s="36">
        <v>69.861110999999994</v>
      </c>
      <c r="N309" s="9">
        <v>1</v>
      </c>
      <c r="O309" s="31" t="s">
        <v>1623</v>
      </c>
      <c r="P309" s="98" t="s">
        <v>1621</v>
      </c>
      <c r="Q309" s="20">
        <v>524.54999999999995</v>
      </c>
      <c r="R309" s="46">
        <f t="shared" si="36"/>
        <v>134.34039999999999</v>
      </c>
      <c r="S309" s="46">
        <f t="shared" si="37"/>
        <v>-4.3241410000000116</v>
      </c>
      <c r="T309" s="46">
        <f t="shared" si="38"/>
        <v>130.01625899999999</v>
      </c>
      <c r="U309" s="46">
        <f t="shared" si="39"/>
        <v>8.1368265399999977</v>
      </c>
      <c r="V309" s="46">
        <f t="shared" si="40"/>
        <v>8.1368265399999977</v>
      </c>
      <c r="W309" s="46">
        <v>8.1368265399999995</v>
      </c>
      <c r="X309" s="47">
        <f t="shared" si="41"/>
        <v>0</v>
      </c>
      <c r="Y309" s="54"/>
      <c r="Z309" s="54"/>
      <c r="AA309" s="55"/>
    </row>
    <row r="310" spans="1:27" ht="17.100000000000001" customHeight="1">
      <c r="A310" s="21">
        <v>297</v>
      </c>
      <c r="B310" s="9" t="s">
        <v>333</v>
      </c>
      <c r="C310" s="10" t="s">
        <v>1624</v>
      </c>
      <c r="D310" s="9" t="s">
        <v>301</v>
      </c>
      <c r="E310" s="11" t="s">
        <v>330</v>
      </c>
      <c r="F310" s="20">
        <v>104.96</v>
      </c>
      <c r="G310" s="20">
        <v>10.76</v>
      </c>
      <c r="H310" s="20">
        <v>152.38999999999999</v>
      </c>
      <c r="I310" s="20">
        <v>17.190000000000001</v>
      </c>
      <c r="J310" s="36">
        <v>100.80934499999999</v>
      </c>
      <c r="K310" s="36">
        <v>8.1858599999999999</v>
      </c>
      <c r="L310" s="36">
        <v>150.496061</v>
      </c>
      <c r="M310" s="36">
        <v>6.797587</v>
      </c>
      <c r="N310" s="9">
        <v>1</v>
      </c>
      <c r="O310" s="31" t="s">
        <v>1625</v>
      </c>
      <c r="P310" s="98" t="s">
        <v>1621</v>
      </c>
      <c r="Q310" s="20">
        <v>509.78</v>
      </c>
      <c r="R310" s="46">
        <f t="shared" si="36"/>
        <v>49.686716000000004</v>
      </c>
      <c r="S310" s="46">
        <f t="shared" si="37"/>
        <v>-1.3882729999999999</v>
      </c>
      <c r="T310" s="46">
        <f t="shared" si="38"/>
        <v>48.298443000000006</v>
      </c>
      <c r="U310" s="46">
        <f t="shared" si="39"/>
        <v>3.0221233700000001</v>
      </c>
      <c r="V310" s="46">
        <f t="shared" si="40"/>
        <v>3.0221233700000001</v>
      </c>
      <c r="W310" s="46">
        <v>3.0221233700000001</v>
      </c>
      <c r="X310" s="47">
        <f t="shared" si="41"/>
        <v>0</v>
      </c>
      <c r="Y310" s="54"/>
      <c r="Z310" s="54"/>
      <c r="AA310" s="55"/>
    </row>
    <row r="311" spans="1:27" ht="17.100000000000001" customHeight="1">
      <c r="A311" s="21">
        <v>298</v>
      </c>
      <c r="B311" s="9" t="s">
        <v>334</v>
      </c>
      <c r="C311" s="10" t="s">
        <v>1626</v>
      </c>
      <c r="D311" s="9" t="s">
        <v>301</v>
      </c>
      <c r="E311" s="11" t="s">
        <v>330</v>
      </c>
      <c r="F311" s="20">
        <v>9.91</v>
      </c>
      <c r="G311" s="20">
        <v>0</v>
      </c>
      <c r="H311" s="20">
        <v>78.510000000000005</v>
      </c>
      <c r="I311" s="20">
        <v>0</v>
      </c>
      <c r="J311" s="36">
        <v>0.21865699999999999</v>
      </c>
      <c r="K311" s="36">
        <v>0</v>
      </c>
      <c r="L311" s="36">
        <v>85.666101999999995</v>
      </c>
      <c r="M311" s="36">
        <v>0</v>
      </c>
      <c r="N311" s="9">
        <v>1</v>
      </c>
      <c r="O311" s="31" t="s">
        <v>1627</v>
      </c>
      <c r="P311" s="98" t="s">
        <v>1621</v>
      </c>
      <c r="Q311" s="20">
        <v>549.63</v>
      </c>
      <c r="R311" s="46">
        <f t="shared" si="36"/>
        <v>85.447445000000002</v>
      </c>
      <c r="S311" s="46">
        <f t="shared" si="37"/>
        <v>0</v>
      </c>
      <c r="T311" s="46">
        <f t="shared" si="38"/>
        <v>85.447445000000002</v>
      </c>
      <c r="U311" s="46">
        <f t="shared" si="39"/>
        <v>5.3404653125000001</v>
      </c>
      <c r="V311" s="46">
        <f t="shared" si="40"/>
        <v>5.3404653125000001</v>
      </c>
      <c r="W311" s="46">
        <v>5.3404653125000001</v>
      </c>
      <c r="X311" s="47">
        <f t="shared" si="41"/>
        <v>0</v>
      </c>
      <c r="Y311" s="54"/>
      <c r="Z311" s="54"/>
      <c r="AA311" s="55"/>
    </row>
    <row r="312" spans="1:27" ht="17.100000000000001" customHeight="1">
      <c r="A312" s="21">
        <v>299</v>
      </c>
      <c r="B312" s="9" t="s">
        <v>335</v>
      </c>
      <c r="C312" s="10" t="s">
        <v>1628</v>
      </c>
      <c r="D312" s="9" t="s">
        <v>301</v>
      </c>
      <c r="E312" s="11" t="s">
        <v>330</v>
      </c>
      <c r="F312" s="20">
        <v>4572.97</v>
      </c>
      <c r="G312" s="20">
        <v>3036.95</v>
      </c>
      <c r="H312" s="20">
        <v>5269.93</v>
      </c>
      <c r="I312" s="20">
        <v>3616.48</v>
      </c>
      <c r="J312" s="36">
        <v>4572.9752440000002</v>
      </c>
      <c r="K312" s="36">
        <v>3036.9551430000001</v>
      </c>
      <c r="L312" s="36">
        <v>5269.9347500000003</v>
      </c>
      <c r="M312" s="36">
        <v>3616.4872460000001</v>
      </c>
      <c r="N312" s="9">
        <v>1</v>
      </c>
      <c r="O312" s="31" t="s">
        <v>1629</v>
      </c>
      <c r="P312" s="98" t="s">
        <v>1630</v>
      </c>
      <c r="Q312" s="20">
        <v>4394.79</v>
      </c>
      <c r="R312" s="46">
        <f t="shared" si="36"/>
        <v>696.95950600000015</v>
      </c>
      <c r="S312" s="46">
        <f t="shared" si="37"/>
        <v>579.53210300000001</v>
      </c>
      <c r="T312" s="46">
        <f t="shared" si="38"/>
        <v>1276.4916090000002</v>
      </c>
      <c r="U312" s="46">
        <f t="shared" si="39"/>
        <v>78.331895305000018</v>
      </c>
      <c r="V312" s="46">
        <f t="shared" si="40"/>
        <v>78.331895305000018</v>
      </c>
      <c r="W312" s="46">
        <v>78.331895305000003</v>
      </c>
      <c r="X312" s="47">
        <f t="shared" si="41"/>
        <v>0</v>
      </c>
      <c r="Y312" s="54"/>
      <c r="Z312" s="54"/>
      <c r="AA312" s="55"/>
    </row>
    <row r="313" spans="1:27" ht="17.100000000000001" customHeight="1">
      <c r="A313" s="21">
        <v>300</v>
      </c>
      <c r="B313" s="9" t="s">
        <v>336</v>
      </c>
      <c r="C313" s="10" t="s">
        <v>1631</v>
      </c>
      <c r="D313" s="9" t="s">
        <v>301</v>
      </c>
      <c r="E313" s="11" t="s">
        <v>337</v>
      </c>
      <c r="F313" s="20">
        <v>0</v>
      </c>
      <c r="G313" s="20">
        <v>0</v>
      </c>
      <c r="H313" s="20">
        <v>1113.3599999999999</v>
      </c>
      <c r="I313" s="20">
        <v>921.85</v>
      </c>
      <c r="J313" s="36">
        <v>0</v>
      </c>
      <c r="K313" s="36">
        <v>0</v>
      </c>
      <c r="L313" s="36">
        <v>1113.3618570000001</v>
      </c>
      <c r="M313" s="36">
        <v>921.85057500000005</v>
      </c>
      <c r="N313" s="9">
        <v>1</v>
      </c>
      <c r="O313" s="31" t="s">
        <v>1632</v>
      </c>
      <c r="P313" s="66" t="s">
        <v>1633</v>
      </c>
      <c r="Q313" s="10">
        <v>2094.2800000000002</v>
      </c>
      <c r="R313" s="46">
        <f t="shared" si="36"/>
        <v>1113.3618570000001</v>
      </c>
      <c r="S313" s="46">
        <f t="shared" si="37"/>
        <v>921.85057500000005</v>
      </c>
      <c r="T313" s="46">
        <f t="shared" si="38"/>
        <v>2035.2124320000003</v>
      </c>
      <c r="U313" s="46">
        <f t="shared" si="39"/>
        <v>124.8961505625</v>
      </c>
      <c r="V313" s="46">
        <f t="shared" si="40"/>
        <v>124.8961505625</v>
      </c>
      <c r="W313" s="46">
        <v>124.8961505625</v>
      </c>
      <c r="X313" s="47">
        <f t="shared" si="41"/>
        <v>0</v>
      </c>
      <c r="Y313" s="54"/>
      <c r="Z313" s="54"/>
      <c r="AA313" s="55"/>
    </row>
    <row r="314" spans="1:27" ht="17.100000000000001" customHeight="1">
      <c r="A314" s="21">
        <v>301</v>
      </c>
      <c r="B314" s="9" t="s">
        <v>338</v>
      </c>
      <c r="C314" s="10" t="s">
        <v>1634</v>
      </c>
      <c r="D314" s="9" t="s">
        <v>301</v>
      </c>
      <c r="E314" s="11" t="s">
        <v>337</v>
      </c>
      <c r="F314" s="20">
        <v>264.51</v>
      </c>
      <c r="G314" s="20">
        <v>112.72</v>
      </c>
      <c r="H314" s="20">
        <v>466.96</v>
      </c>
      <c r="I314" s="20">
        <v>345.18</v>
      </c>
      <c r="J314" s="36">
        <v>264.51066400000002</v>
      </c>
      <c r="K314" s="36">
        <v>112.71592800000001</v>
      </c>
      <c r="L314" s="36">
        <v>466.95700799999997</v>
      </c>
      <c r="M314" s="36">
        <v>345.27408600000001</v>
      </c>
      <c r="N314" s="9">
        <v>1</v>
      </c>
      <c r="O314" s="31" t="s">
        <v>1635</v>
      </c>
      <c r="P314" s="66" t="s">
        <v>1636</v>
      </c>
      <c r="Q314" s="10" t="s">
        <v>339</v>
      </c>
      <c r="R314" s="46">
        <f t="shared" si="36"/>
        <v>202.44634399999995</v>
      </c>
      <c r="S314" s="46">
        <f t="shared" si="37"/>
        <v>232.55815799999999</v>
      </c>
      <c r="T314" s="46">
        <f t="shared" si="38"/>
        <v>435.00450199999995</v>
      </c>
      <c r="U314" s="46">
        <f t="shared" si="39"/>
        <v>26.606385979999995</v>
      </c>
      <c r="V314" s="46">
        <f t="shared" si="40"/>
        <v>26.606385979999995</v>
      </c>
      <c r="W314" s="46">
        <v>26.606385979999999</v>
      </c>
      <c r="X314" s="47">
        <f t="shared" si="41"/>
        <v>0</v>
      </c>
      <c r="Y314" s="54"/>
      <c r="Z314" s="54">
        <v>28.844100367500001</v>
      </c>
      <c r="AA314" s="55"/>
    </row>
    <row r="315" spans="1:27" ht="21.95" customHeight="1">
      <c r="A315" s="21">
        <v>302</v>
      </c>
      <c r="B315" s="9" t="s">
        <v>340</v>
      </c>
      <c r="C315" s="10" t="s">
        <v>1637</v>
      </c>
      <c r="D315" s="9" t="s">
        <v>341</v>
      </c>
      <c r="E315" s="11" t="s">
        <v>342</v>
      </c>
      <c r="F315" s="20">
        <v>1628.16</v>
      </c>
      <c r="G315" s="20">
        <v>444.38</v>
      </c>
      <c r="H315" s="20">
        <v>1589.28</v>
      </c>
      <c r="I315" s="20">
        <v>805.8</v>
      </c>
      <c r="J315" s="36">
        <v>1628.162877</v>
      </c>
      <c r="K315" s="36">
        <v>444.38954999999999</v>
      </c>
      <c r="L315" s="36">
        <v>1589.672679</v>
      </c>
      <c r="M315" s="36">
        <v>806.89793599999996</v>
      </c>
      <c r="N315" s="9">
        <v>1</v>
      </c>
      <c r="O315" s="31" t="s">
        <v>1638</v>
      </c>
      <c r="P315" s="99">
        <v>43800</v>
      </c>
      <c r="Q315" s="20">
        <v>2778.19</v>
      </c>
      <c r="R315" s="46">
        <f t="shared" si="36"/>
        <v>-38.490197999999964</v>
      </c>
      <c r="S315" s="46">
        <f t="shared" si="37"/>
        <v>362.50838599999997</v>
      </c>
      <c r="T315" s="46">
        <f t="shared" si="38"/>
        <v>324.01818800000001</v>
      </c>
      <c r="U315" s="46">
        <f t="shared" si="39"/>
        <v>19.344865785</v>
      </c>
      <c r="V315" s="46">
        <f t="shared" si="40"/>
        <v>19.344865785</v>
      </c>
      <c r="W315" s="46">
        <v>19.344865785</v>
      </c>
      <c r="X315" s="47">
        <f t="shared" si="41"/>
        <v>0</v>
      </c>
      <c r="Y315" s="54"/>
      <c r="Z315" s="54">
        <v>60.029975819999997</v>
      </c>
      <c r="AA315" s="55"/>
    </row>
    <row r="316" spans="1:27" ht="17.100000000000001" customHeight="1">
      <c r="A316" s="21">
        <v>303</v>
      </c>
      <c r="B316" s="9" t="s">
        <v>343</v>
      </c>
      <c r="C316" s="10" t="s">
        <v>1639</v>
      </c>
      <c r="D316" s="9" t="s">
        <v>341</v>
      </c>
      <c r="E316" s="11" t="s">
        <v>342</v>
      </c>
      <c r="F316" s="20">
        <v>1473.48</v>
      </c>
      <c r="G316" s="20">
        <v>1074.48</v>
      </c>
      <c r="H316" s="20">
        <v>1590</v>
      </c>
      <c r="I316" s="20">
        <v>1670.28</v>
      </c>
      <c r="J316" s="36">
        <v>1471.7164740000001</v>
      </c>
      <c r="K316" s="36">
        <v>1221.3549909999999</v>
      </c>
      <c r="L316" s="36">
        <v>1592.6323259999999</v>
      </c>
      <c r="M316" s="36">
        <v>1629.7345319999999</v>
      </c>
      <c r="N316" s="9">
        <v>1</v>
      </c>
      <c r="O316" s="31" t="s">
        <v>1640</v>
      </c>
      <c r="P316" s="99">
        <v>44136</v>
      </c>
      <c r="Q316" s="20">
        <v>3918.08</v>
      </c>
      <c r="R316" s="46">
        <f t="shared" si="36"/>
        <v>120.91585199999986</v>
      </c>
      <c r="S316" s="46">
        <f t="shared" si="37"/>
        <v>408.37954100000002</v>
      </c>
      <c r="T316" s="46">
        <f t="shared" si="38"/>
        <v>529.29539299999988</v>
      </c>
      <c r="U316" s="46">
        <f t="shared" si="39"/>
        <v>32.060013209999994</v>
      </c>
      <c r="V316" s="46">
        <f t="shared" si="40"/>
        <v>32.060013209999994</v>
      </c>
      <c r="W316" s="46">
        <v>32.060013210000001</v>
      </c>
      <c r="X316" s="47">
        <f t="shared" si="41"/>
        <v>0</v>
      </c>
      <c r="Y316" s="54">
        <v>67.145975000000007</v>
      </c>
      <c r="Z316" s="54"/>
      <c r="AA316" s="55"/>
    </row>
    <row r="317" spans="1:27" ht="17.100000000000001" customHeight="1">
      <c r="A317" s="21">
        <v>304</v>
      </c>
      <c r="B317" s="9" t="s">
        <v>344</v>
      </c>
      <c r="C317" s="10" t="s">
        <v>1641</v>
      </c>
      <c r="D317" s="9" t="s">
        <v>341</v>
      </c>
      <c r="E317" s="11" t="s">
        <v>342</v>
      </c>
      <c r="F317" s="20">
        <v>1853.93</v>
      </c>
      <c r="G317" s="20">
        <v>-560.92999999999995</v>
      </c>
      <c r="H317" s="20">
        <v>2878.32</v>
      </c>
      <c r="I317" s="20">
        <v>31.26</v>
      </c>
      <c r="J317" s="36">
        <v>2091.6911169999998</v>
      </c>
      <c r="K317" s="36">
        <v>-560.93256199999996</v>
      </c>
      <c r="L317" s="36">
        <v>3028.549485</v>
      </c>
      <c r="M317" s="36">
        <v>31.025494999999999</v>
      </c>
      <c r="N317" s="9">
        <v>1</v>
      </c>
      <c r="O317" s="31" t="s">
        <v>1642</v>
      </c>
      <c r="P317" s="67">
        <v>44196</v>
      </c>
      <c r="Q317" s="20">
        <v>5815</v>
      </c>
      <c r="R317" s="46">
        <f t="shared" si="36"/>
        <v>936.85836800000016</v>
      </c>
      <c r="S317" s="46">
        <f t="shared" si="37"/>
        <v>591.95805699999994</v>
      </c>
      <c r="T317" s="46">
        <f t="shared" si="38"/>
        <v>1528.816425</v>
      </c>
      <c r="U317" s="46">
        <f t="shared" si="39"/>
        <v>94.07113142</v>
      </c>
      <c r="V317" s="46">
        <f t="shared" si="40"/>
        <v>94.07113142</v>
      </c>
      <c r="W317" s="46">
        <v>94.07113142</v>
      </c>
      <c r="X317" s="47">
        <f t="shared" si="41"/>
        <v>0</v>
      </c>
      <c r="Y317" s="54"/>
      <c r="Z317" s="54"/>
      <c r="AA317" s="55"/>
    </row>
    <row r="318" spans="1:27" ht="17.100000000000001" customHeight="1">
      <c r="A318" s="21">
        <v>305</v>
      </c>
      <c r="B318" s="9" t="s">
        <v>345</v>
      </c>
      <c r="C318" s="10" t="s">
        <v>1643</v>
      </c>
      <c r="D318" s="9" t="s">
        <v>341</v>
      </c>
      <c r="E318" s="11" t="s">
        <v>342</v>
      </c>
      <c r="F318" s="20">
        <v>1801.27</v>
      </c>
      <c r="G318" s="20">
        <v>195.07</v>
      </c>
      <c r="H318" s="20">
        <v>2122.81</v>
      </c>
      <c r="I318" s="20">
        <v>528.36</v>
      </c>
      <c r="J318" s="36">
        <v>1801.335106</v>
      </c>
      <c r="K318" s="36">
        <v>196.003998</v>
      </c>
      <c r="L318" s="36">
        <v>2122.868927</v>
      </c>
      <c r="M318" s="36">
        <v>529.65326400000004</v>
      </c>
      <c r="N318" s="9">
        <v>1</v>
      </c>
      <c r="O318" s="31" t="s">
        <v>1644</v>
      </c>
      <c r="P318" s="99">
        <v>44136</v>
      </c>
      <c r="Q318" s="20">
        <v>1216</v>
      </c>
      <c r="R318" s="46">
        <f t="shared" si="36"/>
        <v>321.53382099999999</v>
      </c>
      <c r="S318" s="46">
        <f t="shared" si="37"/>
        <v>333.64926600000001</v>
      </c>
      <c r="T318" s="46">
        <f t="shared" si="38"/>
        <v>655.183087</v>
      </c>
      <c r="U318" s="46">
        <f t="shared" si="39"/>
        <v>40.114819772499999</v>
      </c>
      <c r="V318" s="46">
        <f t="shared" si="40"/>
        <v>40.114819772499999</v>
      </c>
      <c r="W318" s="46">
        <v>40.114819772499999</v>
      </c>
      <c r="X318" s="47">
        <f t="shared" si="41"/>
        <v>0</v>
      </c>
      <c r="Y318" s="54"/>
      <c r="Z318" s="54"/>
      <c r="AA318" s="55"/>
    </row>
    <row r="319" spans="1:27" ht="17.100000000000001" customHeight="1">
      <c r="A319" s="21">
        <v>306</v>
      </c>
      <c r="B319" s="9" t="s">
        <v>346</v>
      </c>
      <c r="C319" s="10" t="s">
        <v>1645</v>
      </c>
      <c r="D319" s="9" t="s">
        <v>341</v>
      </c>
      <c r="E319" s="11" t="s">
        <v>347</v>
      </c>
      <c r="F319" s="20">
        <v>74.8</v>
      </c>
      <c r="G319" s="20">
        <v>0</v>
      </c>
      <c r="H319" s="20">
        <v>175.74</v>
      </c>
      <c r="I319" s="20">
        <v>-21.67</v>
      </c>
      <c r="J319" s="36">
        <v>74.799133999999995</v>
      </c>
      <c r="K319" s="36">
        <v>0</v>
      </c>
      <c r="L319" s="36">
        <v>175.73691299999999</v>
      </c>
      <c r="M319" s="36">
        <v>-21.666032999999999</v>
      </c>
      <c r="N319" s="9">
        <v>1</v>
      </c>
      <c r="O319" s="31" t="s">
        <v>1158</v>
      </c>
      <c r="P319" s="99">
        <v>43435</v>
      </c>
      <c r="Q319" s="20">
        <v>1554</v>
      </c>
      <c r="R319" s="46">
        <f t="shared" si="36"/>
        <v>100.93777899999999</v>
      </c>
      <c r="S319" s="46">
        <f t="shared" si="37"/>
        <v>-21.666032999999999</v>
      </c>
      <c r="T319" s="46">
        <f t="shared" si="38"/>
        <v>79.271745999999993</v>
      </c>
      <c r="U319" s="46">
        <f t="shared" si="39"/>
        <v>5.0086492074999995</v>
      </c>
      <c r="V319" s="46">
        <f t="shared" si="40"/>
        <v>5.0086492074999995</v>
      </c>
      <c r="W319" s="46">
        <v>5.0086492075000004</v>
      </c>
      <c r="X319" s="47">
        <f t="shared" si="41"/>
        <v>0</v>
      </c>
      <c r="Y319" s="54"/>
      <c r="Z319" s="54">
        <v>58.486412062500001</v>
      </c>
      <c r="AA319" s="55"/>
    </row>
    <row r="320" spans="1:27" ht="17.100000000000001" customHeight="1">
      <c r="A320" s="21">
        <v>307</v>
      </c>
      <c r="B320" s="9" t="s">
        <v>348</v>
      </c>
      <c r="C320" s="10" t="s">
        <v>1646</v>
      </c>
      <c r="D320" s="9" t="s">
        <v>341</v>
      </c>
      <c r="E320" s="11" t="s">
        <v>347</v>
      </c>
      <c r="F320" s="20">
        <v>349.36</v>
      </c>
      <c r="G320" s="20">
        <v>58.4</v>
      </c>
      <c r="H320" s="20">
        <v>372.56859500000002</v>
      </c>
      <c r="I320" s="20">
        <v>329.31957899999998</v>
      </c>
      <c r="J320" s="36">
        <v>349.36410799999999</v>
      </c>
      <c r="K320" s="36">
        <v>58.403391999999997</v>
      </c>
      <c r="L320" s="36">
        <v>372.56859500000002</v>
      </c>
      <c r="M320" s="36">
        <v>329.31957899999998</v>
      </c>
      <c r="N320" s="9">
        <v>1</v>
      </c>
      <c r="O320" s="31" t="s">
        <v>1647</v>
      </c>
      <c r="P320" s="67">
        <v>44191</v>
      </c>
      <c r="Q320" s="20">
        <v>4112</v>
      </c>
      <c r="R320" s="46">
        <f t="shared" si="36"/>
        <v>23.204487000000029</v>
      </c>
      <c r="S320" s="46">
        <f t="shared" si="37"/>
        <v>270.91618699999998</v>
      </c>
      <c r="T320" s="46">
        <f t="shared" si="38"/>
        <v>294.12067400000001</v>
      </c>
      <c r="U320" s="46">
        <f t="shared" si="39"/>
        <v>17.7052516575</v>
      </c>
      <c r="V320" s="46">
        <f t="shared" si="40"/>
        <v>17.7052516575</v>
      </c>
      <c r="W320" s="46">
        <v>17.7052516575</v>
      </c>
      <c r="X320" s="47">
        <f t="shared" si="41"/>
        <v>0</v>
      </c>
      <c r="Y320" s="54">
        <v>3.2542</v>
      </c>
      <c r="Z320" s="54"/>
      <c r="AA320" s="55"/>
    </row>
    <row r="321" spans="1:27" ht="17.100000000000001" customHeight="1">
      <c r="A321" s="21">
        <v>308</v>
      </c>
      <c r="B321" s="21" t="s">
        <v>349</v>
      </c>
      <c r="C321" s="22" t="s">
        <v>1648</v>
      </c>
      <c r="D321" s="21" t="s">
        <v>341</v>
      </c>
      <c r="E321" s="11" t="s">
        <v>347</v>
      </c>
      <c r="F321" s="52">
        <v>32.840000000000003</v>
      </c>
      <c r="G321" s="52">
        <v>203</v>
      </c>
      <c r="H321" s="52">
        <v>392.56</v>
      </c>
      <c r="I321" s="52">
        <v>45</v>
      </c>
      <c r="J321" s="36">
        <v>32.171937999999997</v>
      </c>
      <c r="K321" s="36">
        <v>203.04489699999999</v>
      </c>
      <c r="L321" s="36">
        <v>392.56110799999999</v>
      </c>
      <c r="M321" s="36">
        <v>45.035283</v>
      </c>
      <c r="N321" s="21">
        <v>1</v>
      </c>
      <c r="O321" s="39" t="s">
        <v>1649</v>
      </c>
      <c r="P321" s="99">
        <v>44196</v>
      </c>
      <c r="Q321" s="52">
        <v>4841.3999999999996</v>
      </c>
      <c r="R321" s="46">
        <f t="shared" si="36"/>
        <v>360.38916999999998</v>
      </c>
      <c r="S321" s="46">
        <f t="shared" si="37"/>
        <v>-158.009614</v>
      </c>
      <c r="T321" s="46">
        <f t="shared" si="38"/>
        <v>202.37955599999998</v>
      </c>
      <c r="U321" s="46">
        <f t="shared" si="39"/>
        <v>13.043746284999999</v>
      </c>
      <c r="V321" s="46">
        <f t="shared" si="40"/>
        <v>13.043746284999999</v>
      </c>
      <c r="W321" s="46">
        <v>13.043746284999999</v>
      </c>
      <c r="X321" s="47">
        <f t="shared" si="41"/>
        <v>0</v>
      </c>
      <c r="Y321" s="54"/>
      <c r="Z321" s="54"/>
      <c r="AA321" s="55"/>
    </row>
    <row r="322" spans="1:27" ht="17.100000000000001" customHeight="1">
      <c r="A322" s="21">
        <v>309</v>
      </c>
      <c r="B322" s="9" t="s">
        <v>350</v>
      </c>
      <c r="C322" s="10" t="s">
        <v>1650</v>
      </c>
      <c r="D322" s="9" t="s">
        <v>341</v>
      </c>
      <c r="E322" s="11" t="s">
        <v>347</v>
      </c>
      <c r="F322" s="20">
        <v>5009.17</v>
      </c>
      <c r="G322" s="20">
        <v>5448.54</v>
      </c>
      <c r="H322" s="20">
        <v>4849.93</v>
      </c>
      <c r="I322" s="20">
        <v>7066.91</v>
      </c>
      <c r="J322" s="36">
        <v>4997.8567970000004</v>
      </c>
      <c r="K322" s="36">
        <v>4024.0720379999998</v>
      </c>
      <c r="L322" s="36">
        <v>4870.9205250000005</v>
      </c>
      <c r="M322" s="36">
        <v>5244.9364729999998</v>
      </c>
      <c r="N322" s="9">
        <v>1</v>
      </c>
      <c r="O322" s="31" t="s">
        <v>1651</v>
      </c>
      <c r="P322" s="67">
        <v>44196</v>
      </c>
      <c r="Q322" s="20">
        <v>3950.08</v>
      </c>
      <c r="R322" s="46">
        <f t="shared" si="36"/>
        <v>-126.93627199999992</v>
      </c>
      <c r="S322" s="46">
        <f t="shared" si="37"/>
        <v>1220.864435</v>
      </c>
      <c r="T322" s="46">
        <f t="shared" si="38"/>
        <v>1093.928163</v>
      </c>
      <c r="U322" s="46">
        <f t="shared" si="39"/>
        <v>65.318349100000006</v>
      </c>
      <c r="V322" s="46">
        <f t="shared" si="40"/>
        <v>65.318349100000006</v>
      </c>
      <c r="W322" s="46">
        <v>65.318349100000006</v>
      </c>
      <c r="X322" s="47">
        <f t="shared" si="41"/>
        <v>0</v>
      </c>
      <c r="Y322" s="54"/>
      <c r="Z322" s="54"/>
      <c r="AA322" s="55"/>
    </row>
    <row r="323" spans="1:27" ht="17.100000000000001" customHeight="1">
      <c r="A323" s="21">
        <v>310</v>
      </c>
      <c r="B323" s="9" t="s">
        <v>1652</v>
      </c>
      <c r="C323" s="10" t="s">
        <v>1653</v>
      </c>
      <c r="D323" s="9" t="s">
        <v>341</v>
      </c>
      <c r="E323" s="11" t="s">
        <v>347</v>
      </c>
      <c r="F323" s="20">
        <v>477.33</v>
      </c>
      <c r="G323" s="20">
        <v>90.77</v>
      </c>
      <c r="H323" s="20">
        <v>586.04999999999995</v>
      </c>
      <c r="I323" s="20">
        <v>150.69</v>
      </c>
      <c r="J323" s="36">
        <v>477.333821</v>
      </c>
      <c r="K323" s="36">
        <v>90.765737000000001</v>
      </c>
      <c r="L323" s="36">
        <v>586.05193799999995</v>
      </c>
      <c r="M323" s="36">
        <v>150.689311</v>
      </c>
      <c r="N323" s="9">
        <v>1</v>
      </c>
      <c r="O323" s="31" t="s">
        <v>1654</v>
      </c>
      <c r="P323" s="67">
        <v>44195</v>
      </c>
      <c r="Q323" s="20">
        <v>622.78</v>
      </c>
      <c r="R323" s="46">
        <f t="shared" si="36"/>
        <v>108.71811699999995</v>
      </c>
      <c r="S323" s="46">
        <f t="shared" si="37"/>
        <v>59.923574000000002</v>
      </c>
      <c r="T323" s="46">
        <f t="shared" si="38"/>
        <v>168.64169099999995</v>
      </c>
      <c r="U323" s="46">
        <f t="shared" si="39"/>
        <v>10.390296752499996</v>
      </c>
      <c r="V323" s="46">
        <f t="shared" si="40"/>
        <v>10.390296752499996</v>
      </c>
      <c r="W323" s="46">
        <v>10.390296752499999</v>
      </c>
      <c r="X323" s="47">
        <f t="shared" si="41"/>
        <v>0</v>
      </c>
      <c r="Y323" s="54">
        <v>17.055</v>
      </c>
      <c r="Z323" s="54"/>
      <c r="AA323" s="55"/>
    </row>
    <row r="324" spans="1:27" ht="17.100000000000001" customHeight="1">
      <c r="A324" s="21">
        <v>311</v>
      </c>
      <c r="B324" s="9" t="s">
        <v>351</v>
      </c>
      <c r="C324" s="10" t="s">
        <v>1655</v>
      </c>
      <c r="D324" s="9" t="s">
        <v>341</v>
      </c>
      <c r="E324" s="11" t="s">
        <v>352</v>
      </c>
      <c r="F324" s="20">
        <v>1381.76</v>
      </c>
      <c r="G324" s="20">
        <v>529.58000000000004</v>
      </c>
      <c r="H324" s="20">
        <v>789.13</v>
      </c>
      <c r="I324" s="20">
        <v>1145.67</v>
      </c>
      <c r="J324" s="36">
        <v>1408.9595119999999</v>
      </c>
      <c r="K324" s="36">
        <v>329.58224100000001</v>
      </c>
      <c r="L324" s="36">
        <v>829.10058600000002</v>
      </c>
      <c r="M324" s="36">
        <v>1145.6742999999999</v>
      </c>
      <c r="N324" s="9">
        <v>1</v>
      </c>
      <c r="O324" s="31" t="s">
        <v>1656</v>
      </c>
      <c r="P324" s="67">
        <v>43810</v>
      </c>
      <c r="Q324" s="20">
        <v>859.99</v>
      </c>
      <c r="R324" s="46">
        <f t="shared" si="36"/>
        <v>-579.85892599999988</v>
      </c>
      <c r="S324" s="46">
        <f t="shared" si="37"/>
        <v>816.09205899999984</v>
      </c>
      <c r="T324" s="46">
        <f t="shared" si="38"/>
        <v>236.23313299999995</v>
      </c>
      <c r="U324" s="46">
        <f t="shared" si="39"/>
        <v>12.724340664999993</v>
      </c>
      <c r="V324" s="46">
        <f t="shared" si="40"/>
        <v>12.724340664999993</v>
      </c>
      <c r="W324" s="46">
        <v>12.724340665</v>
      </c>
      <c r="X324" s="47">
        <f t="shared" si="41"/>
        <v>0</v>
      </c>
      <c r="Y324" s="54"/>
      <c r="Z324" s="54">
        <v>45.413028602499999</v>
      </c>
      <c r="AA324" s="55"/>
    </row>
    <row r="325" spans="1:27" ht="17.100000000000001" customHeight="1">
      <c r="A325" s="60">
        <v>312</v>
      </c>
      <c r="B325" s="13" t="s">
        <v>353</v>
      </c>
      <c r="C325" s="14" t="s">
        <v>1657</v>
      </c>
      <c r="D325" s="13" t="s">
        <v>341</v>
      </c>
      <c r="E325" s="15" t="s">
        <v>352</v>
      </c>
      <c r="F325" s="16">
        <v>8.31</v>
      </c>
      <c r="G325" s="16">
        <v>0</v>
      </c>
      <c r="H325" s="16">
        <v>21855.4</v>
      </c>
      <c r="I325" s="16">
        <v>0</v>
      </c>
      <c r="J325" s="34">
        <v>1265.707613</v>
      </c>
      <c r="K325" s="34">
        <v>0</v>
      </c>
      <c r="L325" s="34">
        <v>26817.602368</v>
      </c>
      <c r="M325" s="34">
        <v>19.152501000000001</v>
      </c>
      <c r="N325" s="13">
        <v>1</v>
      </c>
      <c r="O325" s="31" t="s">
        <v>1658</v>
      </c>
      <c r="P325" s="112">
        <v>43662</v>
      </c>
      <c r="Q325" s="16">
        <v>14974.71</v>
      </c>
      <c r="R325" s="49">
        <f t="shared" si="36"/>
        <v>25551.894755000001</v>
      </c>
      <c r="S325" s="49">
        <f t="shared" si="37"/>
        <v>19.152501000000001</v>
      </c>
      <c r="T325" s="49">
        <f t="shared" si="38"/>
        <v>25571.047256000002</v>
      </c>
      <c r="U325" s="49">
        <f t="shared" si="39"/>
        <v>1598.1425722475001</v>
      </c>
      <c r="V325" s="49">
        <f t="shared" si="40"/>
        <v>1000</v>
      </c>
      <c r="W325" s="49">
        <v>1000</v>
      </c>
      <c r="X325" s="50">
        <f t="shared" si="41"/>
        <v>0</v>
      </c>
      <c r="Y325" s="56"/>
      <c r="Z325" s="56"/>
      <c r="AA325" s="55"/>
    </row>
    <row r="326" spans="1:27" ht="17.100000000000001" customHeight="1">
      <c r="A326" s="21">
        <v>313</v>
      </c>
      <c r="B326" s="9" t="s">
        <v>354</v>
      </c>
      <c r="C326" s="9" t="s">
        <v>1659</v>
      </c>
      <c r="D326" s="9" t="s">
        <v>341</v>
      </c>
      <c r="E326" s="11" t="s">
        <v>355</v>
      </c>
      <c r="F326" s="9">
        <v>4781.9399999999996</v>
      </c>
      <c r="G326" s="9">
        <v>6.91</v>
      </c>
      <c r="H326" s="9">
        <v>3931.49</v>
      </c>
      <c r="I326" s="9">
        <v>2501.41</v>
      </c>
      <c r="J326" s="36">
        <v>0</v>
      </c>
      <c r="K326" s="36">
        <v>0</v>
      </c>
      <c r="L326" s="36">
        <v>0</v>
      </c>
      <c r="M326" s="36">
        <v>0</v>
      </c>
      <c r="N326" s="9">
        <v>1</v>
      </c>
      <c r="O326" s="31" t="s">
        <v>1660</v>
      </c>
      <c r="P326" s="32">
        <v>44196</v>
      </c>
      <c r="Q326" s="9">
        <v>9915</v>
      </c>
      <c r="R326" s="46">
        <f t="shared" si="36"/>
        <v>0</v>
      </c>
      <c r="S326" s="46">
        <f t="shared" si="37"/>
        <v>0</v>
      </c>
      <c r="T326" s="46">
        <f t="shared" si="38"/>
        <v>0</v>
      </c>
      <c r="U326" s="46">
        <f t="shared" si="39"/>
        <v>0</v>
      </c>
      <c r="V326" s="46">
        <f t="shared" si="40"/>
        <v>0</v>
      </c>
      <c r="W326" s="46">
        <v>0</v>
      </c>
      <c r="X326" s="47">
        <f t="shared" si="41"/>
        <v>0</v>
      </c>
      <c r="Y326" s="54"/>
      <c r="Z326" s="54"/>
      <c r="AA326" s="55" t="s">
        <v>1019</v>
      </c>
    </row>
    <row r="327" spans="1:27" ht="17.100000000000001" customHeight="1">
      <c r="A327" s="21">
        <v>314</v>
      </c>
      <c r="B327" s="9" t="s">
        <v>356</v>
      </c>
      <c r="C327" s="10" t="s">
        <v>1661</v>
      </c>
      <c r="D327" s="9" t="s">
        <v>341</v>
      </c>
      <c r="E327" s="11" t="s">
        <v>355</v>
      </c>
      <c r="F327" s="20">
        <v>0</v>
      </c>
      <c r="G327" s="20">
        <v>539.78</v>
      </c>
      <c r="H327" s="20">
        <v>0</v>
      </c>
      <c r="I327" s="20">
        <v>7116.72</v>
      </c>
      <c r="J327" s="36">
        <v>0</v>
      </c>
      <c r="K327" s="36">
        <v>539.78622299999995</v>
      </c>
      <c r="L327" s="36">
        <v>0</v>
      </c>
      <c r="M327" s="36">
        <v>7116.7282429999996</v>
      </c>
      <c r="N327" s="9">
        <v>1</v>
      </c>
      <c r="O327" s="31" t="s">
        <v>1662</v>
      </c>
      <c r="P327" s="32">
        <v>44196</v>
      </c>
      <c r="Q327" s="9">
        <v>3000</v>
      </c>
      <c r="R327" s="46">
        <f t="shared" si="36"/>
        <v>0</v>
      </c>
      <c r="S327" s="46">
        <f t="shared" si="37"/>
        <v>6576.9420199999995</v>
      </c>
      <c r="T327" s="46">
        <f t="shared" si="38"/>
        <v>6576.9420199999995</v>
      </c>
      <c r="U327" s="46">
        <f t="shared" si="39"/>
        <v>394.61652119999997</v>
      </c>
      <c r="V327" s="46">
        <f t="shared" si="40"/>
        <v>394.61652119999997</v>
      </c>
      <c r="W327" s="46">
        <v>394.61652120000002</v>
      </c>
      <c r="X327" s="47">
        <f t="shared" si="41"/>
        <v>0</v>
      </c>
      <c r="Y327" s="54"/>
      <c r="Z327" s="54"/>
      <c r="AA327" s="55"/>
    </row>
    <row r="328" spans="1:27" ht="17.100000000000001" customHeight="1">
      <c r="A328" s="21">
        <v>315</v>
      </c>
      <c r="B328" s="9" t="s">
        <v>357</v>
      </c>
      <c r="C328" s="9" t="s">
        <v>1663</v>
      </c>
      <c r="D328" s="9" t="s">
        <v>341</v>
      </c>
      <c r="E328" s="11" t="s">
        <v>355</v>
      </c>
      <c r="F328" s="9">
        <v>25.57</v>
      </c>
      <c r="G328" s="20">
        <v>0</v>
      </c>
      <c r="H328" s="9">
        <v>43.81</v>
      </c>
      <c r="I328" s="9">
        <v>0</v>
      </c>
      <c r="J328" s="36">
        <v>22.36796</v>
      </c>
      <c r="K328" s="36">
        <v>0.36800300000000002</v>
      </c>
      <c r="L328" s="36">
        <v>40.276941000000001</v>
      </c>
      <c r="M328" s="36">
        <v>0.42205900000000002</v>
      </c>
      <c r="N328" s="9">
        <v>1</v>
      </c>
      <c r="O328" s="31" t="s">
        <v>1664</v>
      </c>
      <c r="P328" s="67">
        <v>43454</v>
      </c>
      <c r="Q328" s="9">
        <v>1100</v>
      </c>
      <c r="R328" s="46">
        <f t="shared" si="36"/>
        <v>17.908981000000001</v>
      </c>
      <c r="S328" s="46">
        <f t="shared" si="37"/>
        <v>5.4055999999999993E-2</v>
      </c>
      <c r="T328" s="46">
        <f t="shared" si="38"/>
        <v>17.963037</v>
      </c>
      <c r="U328" s="46">
        <f t="shared" si="39"/>
        <v>1.1225546725</v>
      </c>
      <c r="V328" s="46">
        <f t="shared" si="40"/>
        <v>1.1225546725</v>
      </c>
      <c r="W328" s="46">
        <v>1.1225546725</v>
      </c>
      <c r="X328" s="47">
        <f t="shared" si="41"/>
        <v>0</v>
      </c>
      <c r="Y328" s="54"/>
      <c r="Z328" s="54">
        <v>0</v>
      </c>
      <c r="AA328" s="55"/>
    </row>
    <row r="329" spans="1:27" ht="17.100000000000001" customHeight="1">
      <c r="A329" s="21">
        <v>316</v>
      </c>
      <c r="B329" s="21" t="s">
        <v>358</v>
      </c>
      <c r="C329" s="22" t="s">
        <v>1665</v>
      </c>
      <c r="D329" s="21" t="s">
        <v>341</v>
      </c>
      <c r="E329" s="23" t="s">
        <v>359</v>
      </c>
      <c r="F329" s="52">
        <v>0</v>
      </c>
      <c r="G329" s="52">
        <v>0</v>
      </c>
      <c r="H329" s="52">
        <v>395.84</v>
      </c>
      <c r="I329" s="52">
        <v>2.13</v>
      </c>
      <c r="J329" s="36">
        <v>0</v>
      </c>
      <c r="K329" s="36">
        <v>0</v>
      </c>
      <c r="L329" s="36">
        <v>316.66644100000002</v>
      </c>
      <c r="M329" s="36">
        <v>2.1259250000000001</v>
      </c>
      <c r="N329" s="21">
        <v>1</v>
      </c>
      <c r="O329" s="39" t="s">
        <v>1666</v>
      </c>
      <c r="P329" s="77" t="s">
        <v>1667</v>
      </c>
      <c r="Q329" s="52">
        <v>1756</v>
      </c>
      <c r="R329" s="46">
        <f t="shared" si="36"/>
        <v>316.66644100000002</v>
      </c>
      <c r="S329" s="46">
        <f t="shared" si="37"/>
        <v>2.1259250000000001</v>
      </c>
      <c r="T329" s="46">
        <f t="shared" si="38"/>
        <v>318.79236600000002</v>
      </c>
      <c r="U329" s="46">
        <f t="shared" si="39"/>
        <v>19.919208062500001</v>
      </c>
      <c r="V329" s="46">
        <f t="shared" si="40"/>
        <v>19.919208062500001</v>
      </c>
      <c r="W329" s="46">
        <v>19.919208062500001</v>
      </c>
      <c r="X329" s="47">
        <f t="shared" si="41"/>
        <v>0</v>
      </c>
      <c r="Y329" s="54"/>
      <c r="Z329" s="54"/>
      <c r="AA329" s="55"/>
    </row>
    <row r="330" spans="1:27" ht="17.100000000000001" customHeight="1">
      <c r="A330" s="21">
        <v>317</v>
      </c>
      <c r="B330" s="9" t="s">
        <v>360</v>
      </c>
      <c r="C330" s="10" t="s">
        <v>1668</v>
      </c>
      <c r="D330" s="9" t="s">
        <v>341</v>
      </c>
      <c r="E330" s="11" t="s">
        <v>359</v>
      </c>
      <c r="F330" s="20">
        <v>26.02</v>
      </c>
      <c r="G330" s="20">
        <v>0.68</v>
      </c>
      <c r="H330" s="20">
        <v>69.89</v>
      </c>
      <c r="I330" s="20">
        <v>0.52</v>
      </c>
      <c r="J330" s="36">
        <v>23.166589999999999</v>
      </c>
      <c r="K330" s="36">
        <v>0.89383999999999997</v>
      </c>
      <c r="L330" s="36">
        <v>75.746915999999999</v>
      </c>
      <c r="M330" s="36">
        <v>0.192104</v>
      </c>
      <c r="N330" s="113">
        <v>1</v>
      </c>
      <c r="O330" s="31" t="s">
        <v>1669</v>
      </c>
      <c r="P330" s="66" t="s">
        <v>1670</v>
      </c>
      <c r="Q330" s="20">
        <v>605</v>
      </c>
      <c r="R330" s="46">
        <f t="shared" si="36"/>
        <v>52.580325999999999</v>
      </c>
      <c r="S330" s="46">
        <f t="shared" si="37"/>
        <v>-0.70173599999999992</v>
      </c>
      <c r="T330" s="46">
        <f t="shared" si="38"/>
        <v>51.878590000000003</v>
      </c>
      <c r="U330" s="46">
        <f t="shared" si="39"/>
        <v>3.2441662149999999</v>
      </c>
      <c r="V330" s="46">
        <f t="shared" si="40"/>
        <v>3.2441662149999999</v>
      </c>
      <c r="W330" s="46">
        <v>3.2441662149999999</v>
      </c>
      <c r="X330" s="47">
        <f t="shared" si="41"/>
        <v>0</v>
      </c>
      <c r="Y330" s="54"/>
      <c r="Z330" s="54"/>
      <c r="AA330" s="55"/>
    </row>
    <row r="331" spans="1:27" ht="17.100000000000001" customHeight="1">
      <c r="A331" s="21">
        <v>318</v>
      </c>
      <c r="B331" s="9" t="s">
        <v>361</v>
      </c>
      <c r="C331" s="10" t="s">
        <v>1671</v>
      </c>
      <c r="D331" s="9" t="s">
        <v>341</v>
      </c>
      <c r="E331" s="11" t="s">
        <v>359</v>
      </c>
      <c r="F331" s="20">
        <v>911.61</v>
      </c>
      <c r="G331" s="20">
        <v>0</v>
      </c>
      <c r="H331" s="20">
        <v>1258.9100000000001</v>
      </c>
      <c r="I331" s="20">
        <v>0</v>
      </c>
      <c r="J331" s="36">
        <v>911.61084200000005</v>
      </c>
      <c r="K331" s="36">
        <v>0</v>
      </c>
      <c r="L331" s="36">
        <v>1259.040806</v>
      </c>
      <c r="M331" s="36">
        <v>0</v>
      </c>
      <c r="N331" s="9">
        <v>1</v>
      </c>
      <c r="O331" s="31" t="s">
        <v>1672</v>
      </c>
      <c r="P331" s="66" t="s">
        <v>1673</v>
      </c>
      <c r="Q331" s="20">
        <v>3164.49</v>
      </c>
      <c r="R331" s="46">
        <f t="shared" si="36"/>
        <v>347.42996399999993</v>
      </c>
      <c r="S331" s="46">
        <f t="shared" si="37"/>
        <v>0</v>
      </c>
      <c r="T331" s="46">
        <f t="shared" si="38"/>
        <v>347.42996399999993</v>
      </c>
      <c r="U331" s="46">
        <f t="shared" si="39"/>
        <v>21.714372749999995</v>
      </c>
      <c r="V331" s="46">
        <f t="shared" si="40"/>
        <v>21.714372749999995</v>
      </c>
      <c r="W331" s="46">
        <v>21.714372749999999</v>
      </c>
      <c r="X331" s="47">
        <f t="shared" si="41"/>
        <v>0</v>
      </c>
      <c r="Y331" s="54"/>
      <c r="Z331" s="54"/>
      <c r="AA331" s="55"/>
    </row>
    <row r="332" spans="1:27" ht="17.100000000000001" customHeight="1">
      <c r="A332" s="21">
        <v>319</v>
      </c>
      <c r="B332" s="21" t="s">
        <v>362</v>
      </c>
      <c r="C332" s="21" t="s">
        <v>1674</v>
      </c>
      <c r="D332" s="21" t="s">
        <v>341</v>
      </c>
      <c r="E332" s="23" t="s">
        <v>359</v>
      </c>
      <c r="F332" s="21">
        <v>857.02</v>
      </c>
      <c r="G332" s="21">
        <v>360.07</v>
      </c>
      <c r="H332" s="21">
        <v>904.36</v>
      </c>
      <c r="I332" s="21">
        <v>803.89</v>
      </c>
      <c r="J332" s="36">
        <v>1139.698108</v>
      </c>
      <c r="K332" s="36">
        <v>377.86418200000003</v>
      </c>
      <c r="L332" s="36">
        <v>1604.604934</v>
      </c>
      <c r="M332" s="36">
        <v>1017.497498</v>
      </c>
      <c r="N332" s="21">
        <v>1</v>
      </c>
      <c r="O332" s="31" t="s">
        <v>1675</v>
      </c>
      <c r="P332" s="66" t="s">
        <v>1676</v>
      </c>
      <c r="Q332" s="21">
        <v>521.12</v>
      </c>
      <c r="R332" s="46">
        <f t="shared" si="36"/>
        <v>464.90682599999991</v>
      </c>
      <c r="S332" s="46">
        <f t="shared" si="37"/>
        <v>639.63331599999992</v>
      </c>
      <c r="T332" s="46">
        <f t="shared" si="38"/>
        <v>1104.5401419999998</v>
      </c>
      <c r="U332" s="46">
        <f t="shared" si="39"/>
        <v>67.434675584999979</v>
      </c>
      <c r="V332" s="46">
        <f t="shared" si="40"/>
        <v>67.434675584999979</v>
      </c>
      <c r="W332" s="46">
        <v>67.434675584999994</v>
      </c>
      <c r="X332" s="47">
        <f t="shared" si="41"/>
        <v>0</v>
      </c>
      <c r="Y332" s="54"/>
      <c r="Z332" s="54">
        <v>28.083333362499999</v>
      </c>
      <c r="AA332" s="55"/>
    </row>
    <row r="333" spans="1:27" ht="17.100000000000001" customHeight="1">
      <c r="A333" s="21">
        <v>320</v>
      </c>
      <c r="B333" s="9" t="s">
        <v>363</v>
      </c>
      <c r="C333" s="10" t="s">
        <v>1677</v>
      </c>
      <c r="D333" s="9" t="s">
        <v>341</v>
      </c>
      <c r="E333" s="11" t="s">
        <v>364</v>
      </c>
      <c r="F333" s="20">
        <v>147.80000000000001</v>
      </c>
      <c r="G333" s="20">
        <v>0</v>
      </c>
      <c r="H333" s="20">
        <v>438.9</v>
      </c>
      <c r="I333" s="20">
        <v>0</v>
      </c>
      <c r="J333" s="36">
        <v>148.261087</v>
      </c>
      <c r="K333" s="36">
        <v>-39.841895000000001</v>
      </c>
      <c r="L333" s="36">
        <v>438.955693</v>
      </c>
      <c r="M333" s="36">
        <v>0</v>
      </c>
      <c r="N333" s="9">
        <v>1</v>
      </c>
      <c r="O333" s="31" t="s">
        <v>1678</v>
      </c>
      <c r="P333" s="66" t="s">
        <v>1156</v>
      </c>
      <c r="Q333" s="20">
        <v>3469.52</v>
      </c>
      <c r="R333" s="46">
        <f t="shared" si="36"/>
        <v>290.69460600000002</v>
      </c>
      <c r="S333" s="46">
        <f t="shared" si="37"/>
        <v>39.841895000000001</v>
      </c>
      <c r="T333" s="46">
        <f t="shared" si="38"/>
        <v>330.53650100000004</v>
      </c>
      <c r="U333" s="46">
        <f t="shared" si="39"/>
        <v>20.558926575000001</v>
      </c>
      <c r="V333" s="46">
        <f t="shared" si="40"/>
        <v>20.558926575000001</v>
      </c>
      <c r="W333" s="46">
        <v>20.558926575000001</v>
      </c>
      <c r="X333" s="47">
        <f t="shared" si="41"/>
        <v>0</v>
      </c>
      <c r="Y333" s="54"/>
      <c r="Z333" s="54"/>
      <c r="AA333" s="55"/>
    </row>
    <row r="334" spans="1:27" ht="17.100000000000001" customHeight="1">
      <c r="A334" s="21">
        <v>321</v>
      </c>
      <c r="B334" s="9" t="s">
        <v>365</v>
      </c>
      <c r="C334" s="10" t="s">
        <v>1679</v>
      </c>
      <c r="D334" s="9" t="s">
        <v>341</v>
      </c>
      <c r="E334" s="11" t="s">
        <v>364</v>
      </c>
      <c r="F334" s="20">
        <v>51.92</v>
      </c>
      <c r="G334" s="20">
        <v>0</v>
      </c>
      <c r="H334" s="20">
        <v>422.86</v>
      </c>
      <c r="I334" s="20">
        <v>0</v>
      </c>
      <c r="J334" s="36">
        <v>51.915246000000003</v>
      </c>
      <c r="K334" s="36">
        <v>-15.368233</v>
      </c>
      <c r="L334" s="36">
        <v>423.10526099999998</v>
      </c>
      <c r="M334" s="36">
        <v>0</v>
      </c>
      <c r="N334" s="9">
        <v>1</v>
      </c>
      <c r="O334" s="31" t="s">
        <v>1680</v>
      </c>
      <c r="P334" s="66" t="s">
        <v>1681</v>
      </c>
      <c r="Q334" s="20">
        <v>917.24</v>
      </c>
      <c r="R334" s="46">
        <f t="shared" si="36"/>
        <v>371.19001499999996</v>
      </c>
      <c r="S334" s="46">
        <f t="shared" si="37"/>
        <v>15.368233</v>
      </c>
      <c r="T334" s="46">
        <f t="shared" si="38"/>
        <v>386.55824799999994</v>
      </c>
      <c r="U334" s="46">
        <f t="shared" si="39"/>
        <v>24.121469917499997</v>
      </c>
      <c r="V334" s="46">
        <f t="shared" si="40"/>
        <v>24.121469917499997</v>
      </c>
      <c r="W334" s="46">
        <v>24.121469917500001</v>
      </c>
      <c r="X334" s="47">
        <f t="shared" si="41"/>
        <v>0</v>
      </c>
      <c r="Y334" s="54"/>
      <c r="Z334" s="54"/>
      <c r="AA334" s="55"/>
    </row>
    <row r="335" spans="1:27" ht="17.100000000000001" customHeight="1">
      <c r="A335" s="21">
        <v>322</v>
      </c>
      <c r="B335" s="9" t="s">
        <v>1682</v>
      </c>
      <c r="C335" s="10" t="s">
        <v>1683</v>
      </c>
      <c r="D335" s="9" t="s">
        <v>341</v>
      </c>
      <c r="E335" s="11" t="s">
        <v>364</v>
      </c>
      <c r="F335" s="20">
        <v>545.87</v>
      </c>
      <c r="G335" s="20">
        <v>4.95</v>
      </c>
      <c r="H335" s="20">
        <v>648.45000000000005</v>
      </c>
      <c r="I335" s="20">
        <v>83.21</v>
      </c>
      <c r="J335" s="36">
        <v>545.87107800000001</v>
      </c>
      <c r="K335" s="36">
        <v>4.9644159999999999</v>
      </c>
      <c r="L335" s="36">
        <v>648.59293200000002</v>
      </c>
      <c r="M335" s="36">
        <v>83.205896999999993</v>
      </c>
      <c r="N335" s="9">
        <v>1</v>
      </c>
      <c r="O335" s="31" t="s">
        <v>1684</v>
      </c>
      <c r="P335" s="66" t="s">
        <v>1156</v>
      </c>
      <c r="Q335" s="20">
        <v>911.52</v>
      </c>
      <c r="R335" s="46">
        <f t="shared" si="36"/>
        <v>102.72185400000001</v>
      </c>
      <c r="S335" s="46">
        <f t="shared" si="37"/>
        <v>78.241480999999993</v>
      </c>
      <c r="T335" s="46">
        <f t="shared" si="38"/>
        <v>180.963335</v>
      </c>
      <c r="U335" s="46">
        <f t="shared" si="39"/>
        <v>11.114604735</v>
      </c>
      <c r="V335" s="46">
        <f t="shared" si="40"/>
        <v>11.114604735</v>
      </c>
      <c r="W335" s="46">
        <v>11.114604735</v>
      </c>
      <c r="X335" s="47">
        <f t="shared" si="41"/>
        <v>0</v>
      </c>
      <c r="Y335" s="54"/>
      <c r="Z335" s="54"/>
      <c r="AA335" s="55"/>
    </row>
    <row r="336" spans="1:27" ht="17.100000000000001" customHeight="1">
      <c r="A336" s="21">
        <v>323</v>
      </c>
      <c r="B336" s="9" t="s">
        <v>367</v>
      </c>
      <c r="C336" s="10" t="s">
        <v>1685</v>
      </c>
      <c r="D336" s="9" t="s">
        <v>341</v>
      </c>
      <c r="E336" s="11" t="s">
        <v>364</v>
      </c>
      <c r="F336" s="20">
        <v>345.89609999999999</v>
      </c>
      <c r="G336" s="20">
        <v>53.061199999999999</v>
      </c>
      <c r="H336" s="20">
        <v>577.43420000000003</v>
      </c>
      <c r="I336" s="20">
        <v>249.68629999999999</v>
      </c>
      <c r="J336" s="36">
        <v>345.89614</v>
      </c>
      <c r="K336" s="36">
        <v>-377.60264799999999</v>
      </c>
      <c r="L336" s="36">
        <v>577.43422799999996</v>
      </c>
      <c r="M336" s="36">
        <v>249.686351</v>
      </c>
      <c r="N336" s="9">
        <v>1</v>
      </c>
      <c r="O336" s="31" t="s">
        <v>1686</v>
      </c>
      <c r="P336" s="66" t="s">
        <v>1156</v>
      </c>
      <c r="Q336" s="20">
        <v>918.32</v>
      </c>
      <c r="R336" s="46">
        <f t="shared" si="36"/>
        <v>231.53808799999996</v>
      </c>
      <c r="S336" s="46">
        <f t="shared" si="37"/>
        <v>627.28899899999999</v>
      </c>
      <c r="T336" s="46">
        <f t="shared" si="38"/>
        <v>858.82708699999989</v>
      </c>
      <c r="U336" s="46">
        <f t="shared" si="39"/>
        <v>52.108470439999991</v>
      </c>
      <c r="V336" s="46">
        <f t="shared" si="40"/>
        <v>52.108470439999991</v>
      </c>
      <c r="W336" s="46">
        <v>52.108470439999998</v>
      </c>
      <c r="X336" s="47">
        <f t="shared" si="41"/>
        <v>0</v>
      </c>
      <c r="Y336" s="54"/>
      <c r="Z336" s="54"/>
      <c r="AA336" s="55"/>
    </row>
    <row r="337" spans="1:27" ht="17.100000000000001" customHeight="1">
      <c r="A337" s="21">
        <v>324</v>
      </c>
      <c r="B337" s="9" t="s">
        <v>368</v>
      </c>
      <c r="C337" s="10" t="s">
        <v>1687</v>
      </c>
      <c r="D337" s="9" t="s">
        <v>341</v>
      </c>
      <c r="E337" s="11" t="s">
        <v>364</v>
      </c>
      <c r="F337" s="20">
        <v>23.53</v>
      </c>
      <c r="G337" s="20">
        <v>0</v>
      </c>
      <c r="H337" s="20">
        <v>122.43</v>
      </c>
      <c r="I337" s="20">
        <v>0</v>
      </c>
      <c r="J337" s="36">
        <v>23.532985</v>
      </c>
      <c r="K337" s="36">
        <v>0</v>
      </c>
      <c r="L337" s="36">
        <v>84.674494999999993</v>
      </c>
      <c r="M337" s="36">
        <v>0</v>
      </c>
      <c r="N337" s="9">
        <v>1</v>
      </c>
      <c r="O337" s="31" t="s">
        <v>1688</v>
      </c>
      <c r="P337" s="66" t="s">
        <v>1309</v>
      </c>
      <c r="Q337" s="20">
        <v>3972.96</v>
      </c>
      <c r="R337" s="46">
        <f t="shared" si="36"/>
        <v>61.141509999999997</v>
      </c>
      <c r="S337" s="46">
        <f t="shared" si="37"/>
        <v>0</v>
      </c>
      <c r="T337" s="46">
        <f t="shared" si="38"/>
        <v>61.141509999999997</v>
      </c>
      <c r="U337" s="46">
        <f t="shared" si="39"/>
        <v>3.8213443749999998</v>
      </c>
      <c r="V337" s="46">
        <f t="shared" si="40"/>
        <v>3.8213443749999998</v>
      </c>
      <c r="W337" s="46">
        <v>3.8213443749999998</v>
      </c>
      <c r="X337" s="47">
        <f t="shared" si="41"/>
        <v>0</v>
      </c>
      <c r="Y337" s="54"/>
      <c r="Z337" s="54"/>
      <c r="AA337" s="55"/>
    </row>
    <row r="338" spans="1:27" ht="17.100000000000001" customHeight="1">
      <c r="A338" s="21">
        <v>325</v>
      </c>
      <c r="B338" s="9" t="s">
        <v>369</v>
      </c>
      <c r="C338" s="10" t="s">
        <v>1689</v>
      </c>
      <c r="D338" s="9" t="s">
        <v>341</v>
      </c>
      <c r="E338" s="11" t="s">
        <v>370</v>
      </c>
      <c r="F338" s="31">
        <v>2785.03</v>
      </c>
      <c r="G338" s="31">
        <v>911.89</v>
      </c>
      <c r="H338" s="31">
        <v>2439.29</v>
      </c>
      <c r="I338" s="31">
        <v>2235.7399999999998</v>
      </c>
      <c r="J338" s="36">
        <v>4334.3888209999996</v>
      </c>
      <c r="K338" s="36">
        <v>911.89155900000003</v>
      </c>
      <c r="L338" s="36">
        <v>4646.7339599999996</v>
      </c>
      <c r="M338" s="36">
        <v>2235.7400360000001</v>
      </c>
      <c r="N338" s="9">
        <v>1</v>
      </c>
      <c r="O338" s="31" t="s">
        <v>1690</v>
      </c>
      <c r="P338" s="32">
        <v>43831</v>
      </c>
      <c r="Q338" s="20">
        <v>26414.36</v>
      </c>
      <c r="R338" s="46">
        <f t="shared" si="36"/>
        <v>312.34513900000002</v>
      </c>
      <c r="S338" s="46">
        <f t="shared" si="37"/>
        <v>1323.848477</v>
      </c>
      <c r="T338" s="46">
        <f t="shared" si="38"/>
        <v>1636.193616</v>
      </c>
      <c r="U338" s="46">
        <f t="shared" si="39"/>
        <v>98.952479807499998</v>
      </c>
      <c r="V338" s="46">
        <f t="shared" si="40"/>
        <v>98.952479807499998</v>
      </c>
      <c r="W338" s="46">
        <v>98.952479807499998</v>
      </c>
      <c r="X338" s="47">
        <f t="shared" si="41"/>
        <v>0</v>
      </c>
      <c r="Y338" s="54"/>
      <c r="Z338" s="54"/>
      <c r="AA338" s="55"/>
    </row>
    <row r="339" spans="1:27" ht="24" customHeight="1">
      <c r="A339" s="21">
        <v>326</v>
      </c>
      <c r="B339" s="9" t="s">
        <v>1691</v>
      </c>
      <c r="C339" s="10" t="s">
        <v>1692</v>
      </c>
      <c r="D339" s="9" t="s">
        <v>341</v>
      </c>
      <c r="E339" s="11" t="s">
        <v>370</v>
      </c>
      <c r="F339" s="20">
        <v>336</v>
      </c>
      <c r="G339" s="20">
        <v>0</v>
      </c>
      <c r="H339" s="10" t="s">
        <v>1693</v>
      </c>
      <c r="I339" s="20">
        <v>0</v>
      </c>
      <c r="J339" s="36">
        <v>336.40647200000001</v>
      </c>
      <c r="K339" s="36">
        <v>0</v>
      </c>
      <c r="L339" s="36">
        <v>934.526162</v>
      </c>
      <c r="M339" s="36">
        <v>0</v>
      </c>
      <c r="N339" s="9">
        <v>1</v>
      </c>
      <c r="O339" s="114" t="s">
        <v>1694</v>
      </c>
      <c r="P339" s="66" t="s">
        <v>1695</v>
      </c>
      <c r="Q339" s="20">
        <v>3046</v>
      </c>
      <c r="R339" s="46">
        <f t="shared" si="36"/>
        <v>598.11968999999999</v>
      </c>
      <c r="S339" s="46">
        <f t="shared" si="37"/>
        <v>0</v>
      </c>
      <c r="T339" s="46">
        <f t="shared" si="38"/>
        <v>598.11968999999999</v>
      </c>
      <c r="U339" s="46">
        <f t="shared" si="39"/>
        <v>37.382480624999999</v>
      </c>
      <c r="V339" s="46">
        <f t="shared" si="40"/>
        <v>37.382480624999999</v>
      </c>
      <c r="W339" s="46">
        <v>37.382480624999999</v>
      </c>
      <c r="X339" s="47">
        <f t="shared" si="41"/>
        <v>0</v>
      </c>
      <c r="Y339" s="54"/>
      <c r="Z339" s="54">
        <v>21.0254045</v>
      </c>
      <c r="AA339" s="55"/>
    </row>
    <row r="340" spans="1:27" ht="17.100000000000001" customHeight="1">
      <c r="A340" s="21">
        <v>327</v>
      </c>
      <c r="B340" s="9" t="s">
        <v>371</v>
      </c>
      <c r="C340" s="10" t="s">
        <v>1696</v>
      </c>
      <c r="D340" s="9" t="s">
        <v>341</v>
      </c>
      <c r="E340" s="11" t="s">
        <v>370</v>
      </c>
      <c r="F340" s="20">
        <v>1451.65</v>
      </c>
      <c r="G340" s="20">
        <v>780.67</v>
      </c>
      <c r="H340" s="20">
        <v>1274.6300000000001</v>
      </c>
      <c r="I340" s="20">
        <v>1136.27</v>
      </c>
      <c r="J340" s="36">
        <v>1451.6536880000001</v>
      </c>
      <c r="K340" s="36">
        <v>780.66518099999996</v>
      </c>
      <c r="L340" s="36">
        <v>1274.62672</v>
      </c>
      <c r="M340" s="36">
        <v>1136.269761</v>
      </c>
      <c r="N340" s="9">
        <v>1</v>
      </c>
      <c r="O340" s="31" t="s">
        <v>1697</v>
      </c>
      <c r="P340" s="32">
        <v>43465</v>
      </c>
      <c r="Q340" s="20">
        <v>825</v>
      </c>
      <c r="R340" s="46">
        <f t="shared" si="36"/>
        <v>-177.02696800000012</v>
      </c>
      <c r="S340" s="46">
        <f t="shared" si="37"/>
        <v>355.60458000000006</v>
      </c>
      <c r="T340" s="46">
        <f t="shared" si="38"/>
        <v>178.57761199999993</v>
      </c>
      <c r="U340" s="46">
        <f t="shared" si="39"/>
        <v>10.272089299999994</v>
      </c>
      <c r="V340" s="46">
        <f t="shared" si="40"/>
        <v>10.272089299999994</v>
      </c>
      <c r="W340" s="46">
        <v>10.272089299999999</v>
      </c>
      <c r="X340" s="47">
        <f t="shared" si="41"/>
        <v>0</v>
      </c>
      <c r="Y340" s="54"/>
      <c r="Z340" s="54">
        <v>141.42328771999999</v>
      </c>
      <c r="AA340" s="55"/>
    </row>
    <row r="341" spans="1:27" ht="17.100000000000001" customHeight="1">
      <c r="A341" s="21">
        <v>328</v>
      </c>
      <c r="B341" s="9" t="s">
        <v>372</v>
      </c>
      <c r="C341" s="10" t="s">
        <v>1698</v>
      </c>
      <c r="D341" s="10" t="s">
        <v>341</v>
      </c>
      <c r="E341" s="66" t="s">
        <v>370</v>
      </c>
      <c r="F341" s="20">
        <v>0</v>
      </c>
      <c r="G341" s="20">
        <v>0</v>
      </c>
      <c r="H341" s="20">
        <v>133.41999999999999</v>
      </c>
      <c r="I341" s="20">
        <v>0</v>
      </c>
      <c r="J341" s="36">
        <v>0</v>
      </c>
      <c r="K341" s="36">
        <v>0</v>
      </c>
      <c r="L341" s="36">
        <v>71.442590999999993</v>
      </c>
      <c r="M341" s="36">
        <v>0</v>
      </c>
      <c r="N341" s="9">
        <v>1</v>
      </c>
      <c r="O341" s="31" t="s">
        <v>1699</v>
      </c>
      <c r="P341" s="32">
        <v>44196</v>
      </c>
      <c r="Q341" s="20">
        <v>580.88</v>
      </c>
      <c r="R341" s="46">
        <f t="shared" si="36"/>
        <v>71.442590999999993</v>
      </c>
      <c r="S341" s="46">
        <f t="shared" si="37"/>
        <v>0</v>
      </c>
      <c r="T341" s="46">
        <f t="shared" si="38"/>
        <v>71.442590999999993</v>
      </c>
      <c r="U341" s="46">
        <f t="shared" si="39"/>
        <v>4.4651619374999996</v>
      </c>
      <c r="V341" s="46">
        <f t="shared" si="40"/>
        <v>4.4651619374999996</v>
      </c>
      <c r="W341" s="46">
        <v>4.4651619374999996</v>
      </c>
      <c r="X341" s="47">
        <f t="shared" si="41"/>
        <v>0</v>
      </c>
      <c r="Y341" s="54"/>
      <c r="Z341" s="54"/>
      <c r="AA341" s="55"/>
    </row>
    <row r="342" spans="1:27" ht="17.100000000000001" customHeight="1">
      <c r="A342" s="21">
        <v>329</v>
      </c>
      <c r="B342" s="21" t="s">
        <v>373</v>
      </c>
      <c r="C342" s="22" t="s">
        <v>1700</v>
      </c>
      <c r="D342" s="21" t="s">
        <v>341</v>
      </c>
      <c r="E342" s="23" t="s">
        <v>374</v>
      </c>
      <c r="F342" s="52">
        <v>3450.8</v>
      </c>
      <c r="G342" s="52">
        <v>0</v>
      </c>
      <c r="H342" s="52">
        <v>6051.2</v>
      </c>
      <c r="I342" s="52">
        <v>0</v>
      </c>
      <c r="J342" s="36">
        <v>3450.7889190000001</v>
      </c>
      <c r="K342" s="36">
        <v>0</v>
      </c>
      <c r="L342" s="36">
        <v>6051.2109899999996</v>
      </c>
      <c r="M342" s="36">
        <v>0</v>
      </c>
      <c r="N342" s="115">
        <v>1</v>
      </c>
      <c r="O342" s="39" t="s">
        <v>1701</v>
      </c>
      <c r="P342" s="38">
        <v>44196</v>
      </c>
      <c r="Q342" s="83">
        <v>4134</v>
      </c>
      <c r="R342" s="46">
        <f t="shared" si="36"/>
        <v>2600.4220709999995</v>
      </c>
      <c r="S342" s="46">
        <f t="shared" si="37"/>
        <v>0</v>
      </c>
      <c r="T342" s="46">
        <f t="shared" si="38"/>
        <v>2600.4220709999995</v>
      </c>
      <c r="U342" s="46">
        <f t="shared" si="39"/>
        <v>162.52637943749997</v>
      </c>
      <c r="V342" s="46">
        <f t="shared" si="40"/>
        <v>162.52637943749997</v>
      </c>
      <c r="W342" s="46">
        <v>162.5263794375</v>
      </c>
      <c r="X342" s="47">
        <f t="shared" si="41"/>
        <v>0</v>
      </c>
      <c r="Y342" s="54"/>
      <c r="Z342" s="54"/>
      <c r="AA342" s="55"/>
    </row>
    <row r="343" spans="1:27" ht="20.100000000000001" customHeight="1">
      <c r="A343" s="21">
        <v>330</v>
      </c>
      <c r="B343" s="21" t="s">
        <v>375</v>
      </c>
      <c r="C343" s="22" t="s">
        <v>1702</v>
      </c>
      <c r="D343" s="21" t="s">
        <v>341</v>
      </c>
      <c r="E343" s="23" t="s">
        <v>374</v>
      </c>
      <c r="F343" s="52">
        <v>352.4</v>
      </c>
      <c r="G343" s="52">
        <v>0</v>
      </c>
      <c r="H343" s="52">
        <v>469.9</v>
      </c>
      <c r="I343" s="52">
        <v>0</v>
      </c>
      <c r="J343" s="36">
        <v>352.391569</v>
      </c>
      <c r="K343" s="36">
        <v>0</v>
      </c>
      <c r="L343" s="36">
        <v>469.85922499999998</v>
      </c>
      <c r="M343" s="36">
        <v>0</v>
      </c>
      <c r="N343" s="21">
        <v>1</v>
      </c>
      <c r="O343" s="39" t="s">
        <v>1703</v>
      </c>
      <c r="P343" s="38">
        <v>43462</v>
      </c>
      <c r="Q343" s="83">
        <v>841.43</v>
      </c>
      <c r="R343" s="46">
        <f t="shared" si="36"/>
        <v>117.46765599999998</v>
      </c>
      <c r="S343" s="46">
        <f t="shared" si="37"/>
        <v>0</v>
      </c>
      <c r="T343" s="46">
        <f t="shared" si="38"/>
        <v>117.46765599999998</v>
      </c>
      <c r="U343" s="46">
        <f t="shared" si="39"/>
        <v>7.3417284999999985</v>
      </c>
      <c r="V343" s="46">
        <f t="shared" si="40"/>
        <v>7.3417284999999985</v>
      </c>
      <c r="W343" s="46">
        <v>7.3417285000000003</v>
      </c>
      <c r="X343" s="47">
        <f t="shared" si="41"/>
        <v>0</v>
      </c>
      <c r="Y343" s="54">
        <v>4.6031250000000004</v>
      </c>
      <c r="Z343" s="54"/>
      <c r="AA343" s="55"/>
    </row>
    <row r="344" spans="1:27" ht="17.100000000000001" customHeight="1">
      <c r="A344" s="21">
        <v>331</v>
      </c>
      <c r="B344" s="21" t="s">
        <v>376</v>
      </c>
      <c r="C344" s="22" t="s">
        <v>1704</v>
      </c>
      <c r="D344" s="21" t="s">
        <v>341</v>
      </c>
      <c r="E344" s="23" t="s">
        <v>374</v>
      </c>
      <c r="F344" s="52">
        <v>684.12</v>
      </c>
      <c r="G344" s="52">
        <v>0</v>
      </c>
      <c r="H344" s="52">
        <v>802.56</v>
      </c>
      <c r="I344" s="52">
        <v>0</v>
      </c>
      <c r="J344" s="36">
        <v>684.12769600000001</v>
      </c>
      <c r="K344" s="36">
        <v>0</v>
      </c>
      <c r="L344" s="36">
        <v>802.63175899999999</v>
      </c>
      <c r="M344" s="36">
        <v>0</v>
      </c>
      <c r="N344" s="21">
        <v>1</v>
      </c>
      <c r="O344" s="39" t="s">
        <v>1705</v>
      </c>
      <c r="P344" s="38">
        <v>44014</v>
      </c>
      <c r="Q344" s="83">
        <v>3007</v>
      </c>
      <c r="R344" s="46">
        <f t="shared" si="36"/>
        <v>118.50406299999997</v>
      </c>
      <c r="S344" s="46">
        <f t="shared" si="37"/>
        <v>0</v>
      </c>
      <c r="T344" s="46">
        <f t="shared" si="38"/>
        <v>118.50406299999997</v>
      </c>
      <c r="U344" s="46">
        <f t="shared" si="39"/>
        <v>7.4065039374999984</v>
      </c>
      <c r="V344" s="46">
        <f t="shared" si="40"/>
        <v>7.4065039374999984</v>
      </c>
      <c r="W344" s="46">
        <v>7.4065039375000001</v>
      </c>
      <c r="X344" s="47">
        <f t="shared" si="41"/>
        <v>0</v>
      </c>
      <c r="Y344" s="54"/>
      <c r="Z344" s="54"/>
      <c r="AA344" s="55"/>
    </row>
    <row r="345" spans="1:27" ht="17.100000000000001" customHeight="1">
      <c r="A345" s="21">
        <v>332</v>
      </c>
      <c r="B345" s="21" t="s">
        <v>377</v>
      </c>
      <c r="C345" s="22" t="s">
        <v>1706</v>
      </c>
      <c r="D345" s="21" t="s">
        <v>341</v>
      </c>
      <c r="E345" s="23" t="s">
        <v>374</v>
      </c>
      <c r="F345" s="52">
        <v>28.9</v>
      </c>
      <c r="G345" s="52">
        <v>0</v>
      </c>
      <c r="H345" s="52">
        <v>227.8</v>
      </c>
      <c r="I345" s="52">
        <v>0</v>
      </c>
      <c r="J345" s="36">
        <v>28.945015000000001</v>
      </c>
      <c r="K345" s="36">
        <v>0</v>
      </c>
      <c r="L345" s="36">
        <v>227.78422399999999</v>
      </c>
      <c r="M345" s="36">
        <v>0</v>
      </c>
      <c r="N345" s="21">
        <v>1</v>
      </c>
      <c r="O345" s="39" t="s">
        <v>1707</v>
      </c>
      <c r="P345" s="38">
        <v>44195</v>
      </c>
      <c r="Q345" s="83">
        <v>709.56</v>
      </c>
      <c r="R345" s="46">
        <f t="shared" si="36"/>
        <v>198.83920899999998</v>
      </c>
      <c r="S345" s="46">
        <f t="shared" si="37"/>
        <v>0</v>
      </c>
      <c r="T345" s="46">
        <f t="shared" si="38"/>
        <v>198.83920899999998</v>
      </c>
      <c r="U345" s="46">
        <f t="shared" si="39"/>
        <v>12.427450562499999</v>
      </c>
      <c r="V345" s="46">
        <f t="shared" si="40"/>
        <v>12.427450562499999</v>
      </c>
      <c r="W345" s="46">
        <v>12.427450562500001</v>
      </c>
      <c r="X345" s="47">
        <f t="shared" si="41"/>
        <v>0</v>
      </c>
      <c r="Y345" s="54"/>
      <c r="Z345" s="54"/>
      <c r="AA345" s="55"/>
    </row>
    <row r="346" spans="1:27" ht="17.100000000000001" customHeight="1">
      <c r="A346" s="21">
        <v>333</v>
      </c>
      <c r="B346" s="21" t="s">
        <v>378</v>
      </c>
      <c r="C346" s="22" t="s">
        <v>1708</v>
      </c>
      <c r="D346" s="21" t="s">
        <v>341</v>
      </c>
      <c r="E346" s="23" t="s">
        <v>374</v>
      </c>
      <c r="F346" s="52">
        <v>1.02</v>
      </c>
      <c r="G346" s="52">
        <v>0</v>
      </c>
      <c r="H346" s="52">
        <v>116.34</v>
      </c>
      <c r="I346" s="52">
        <v>0</v>
      </c>
      <c r="J346" s="36">
        <v>1.022462</v>
      </c>
      <c r="K346" s="36">
        <v>0</v>
      </c>
      <c r="L346" s="36">
        <v>116.335686</v>
      </c>
      <c r="M346" s="36">
        <v>0</v>
      </c>
      <c r="N346" s="21">
        <v>1</v>
      </c>
      <c r="O346" s="39" t="s">
        <v>1709</v>
      </c>
      <c r="P346" s="38">
        <v>44195</v>
      </c>
      <c r="Q346" s="83">
        <v>580</v>
      </c>
      <c r="R346" s="46">
        <f t="shared" si="36"/>
        <v>115.31322399999999</v>
      </c>
      <c r="S346" s="46">
        <f t="shared" si="37"/>
        <v>0</v>
      </c>
      <c r="T346" s="46">
        <f t="shared" si="38"/>
        <v>115.31322399999999</v>
      </c>
      <c r="U346" s="46">
        <f t="shared" si="39"/>
        <v>7.2070764999999994</v>
      </c>
      <c r="V346" s="46">
        <f t="shared" si="40"/>
        <v>7.2070764999999994</v>
      </c>
      <c r="W346" s="46">
        <v>7.2070765000000003</v>
      </c>
      <c r="X346" s="47">
        <f t="shared" si="41"/>
        <v>0</v>
      </c>
      <c r="Y346" s="54"/>
      <c r="Z346" s="54"/>
      <c r="AA346" s="55"/>
    </row>
    <row r="347" spans="1:27" ht="17.100000000000001" customHeight="1">
      <c r="A347" s="21">
        <v>334</v>
      </c>
      <c r="B347" s="21" t="s">
        <v>379</v>
      </c>
      <c r="C347" s="22" t="s">
        <v>1710</v>
      </c>
      <c r="D347" s="21" t="s">
        <v>341</v>
      </c>
      <c r="E347" s="23" t="s">
        <v>374</v>
      </c>
      <c r="F347" s="52">
        <v>194.67</v>
      </c>
      <c r="G347" s="52">
        <v>0</v>
      </c>
      <c r="H347" s="52">
        <v>315.23</v>
      </c>
      <c r="I347" s="52">
        <v>186.22</v>
      </c>
      <c r="J347" s="36">
        <v>194.666845</v>
      </c>
      <c r="K347" s="36">
        <v>0</v>
      </c>
      <c r="L347" s="36">
        <v>315.22537999999997</v>
      </c>
      <c r="M347" s="36">
        <v>186.21611999999999</v>
      </c>
      <c r="N347" s="21">
        <v>1</v>
      </c>
      <c r="O347" s="39" t="s">
        <v>1711</v>
      </c>
      <c r="P347" s="38">
        <v>43950</v>
      </c>
      <c r="Q347" s="83">
        <v>550.02</v>
      </c>
      <c r="R347" s="46">
        <f t="shared" si="36"/>
        <v>120.55853499999998</v>
      </c>
      <c r="S347" s="46">
        <f t="shared" si="37"/>
        <v>186.21611999999999</v>
      </c>
      <c r="T347" s="46">
        <f t="shared" si="38"/>
        <v>306.77465499999994</v>
      </c>
      <c r="U347" s="46">
        <f t="shared" si="39"/>
        <v>18.707875637499995</v>
      </c>
      <c r="V347" s="46">
        <f t="shared" si="40"/>
        <v>18.707875637499995</v>
      </c>
      <c r="W347" s="46">
        <v>18.707875637499999</v>
      </c>
      <c r="X347" s="47">
        <f t="shared" si="41"/>
        <v>0</v>
      </c>
      <c r="Y347" s="54"/>
      <c r="Z347" s="54"/>
      <c r="AA347" s="55"/>
    </row>
    <row r="348" spans="1:27" ht="17.100000000000001" customHeight="1">
      <c r="A348" s="21">
        <v>335</v>
      </c>
      <c r="B348" s="89" t="s">
        <v>380</v>
      </c>
      <c r="C348" s="90" t="s">
        <v>1712</v>
      </c>
      <c r="D348" s="89" t="s">
        <v>341</v>
      </c>
      <c r="E348" s="91" t="s">
        <v>381</v>
      </c>
      <c r="F348" s="51">
        <v>492.64</v>
      </c>
      <c r="G348" s="51">
        <v>41.38</v>
      </c>
      <c r="H348" s="51">
        <v>671.13</v>
      </c>
      <c r="I348" s="51">
        <v>21.88</v>
      </c>
      <c r="J348" s="36">
        <v>504.58203099999997</v>
      </c>
      <c r="K348" s="36">
        <v>6.6485659999999998</v>
      </c>
      <c r="L348" s="36">
        <v>705.13135599999998</v>
      </c>
      <c r="M348" s="36">
        <v>88.338004999999995</v>
      </c>
      <c r="N348" s="89">
        <v>1</v>
      </c>
      <c r="O348" s="92" t="s">
        <v>1713</v>
      </c>
      <c r="P348" s="37">
        <v>44185</v>
      </c>
      <c r="Q348" s="51">
        <v>644.66999999999996</v>
      </c>
      <c r="R348" s="46">
        <f t="shared" si="36"/>
        <v>200.54932500000001</v>
      </c>
      <c r="S348" s="46">
        <f t="shared" si="37"/>
        <v>81.689438999999993</v>
      </c>
      <c r="T348" s="46">
        <f t="shared" si="38"/>
        <v>282.238764</v>
      </c>
      <c r="U348" s="46">
        <f t="shared" si="39"/>
        <v>17.4356991525</v>
      </c>
      <c r="V348" s="46">
        <f t="shared" si="40"/>
        <v>17.4356991525</v>
      </c>
      <c r="W348" s="46">
        <v>17.4356991525</v>
      </c>
      <c r="X348" s="47">
        <f t="shared" si="41"/>
        <v>0</v>
      </c>
      <c r="Y348" s="54"/>
      <c r="Z348" s="54"/>
      <c r="AA348" s="55"/>
    </row>
    <row r="349" spans="1:27" ht="17.100000000000001" customHeight="1">
      <c r="A349" s="21">
        <v>336</v>
      </c>
      <c r="B349" s="89" t="s">
        <v>382</v>
      </c>
      <c r="C349" s="90" t="s">
        <v>1714</v>
      </c>
      <c r="D349" s="89" t="s">
        <v>341</v>
      </c>
      <c r="E349" s="91" t="s">
        <v>381</v>
      </c>
      <c r="F349" s="51">
        <v>317.64999999999998</v>
      </c>
      <c r="G349" s="51">
        <v>11.57</v>
      </c>
      <c r="H349" s="51">
        <v>469.36</v>
      </c>
      <c r="I349" s="51">
        <v>12.38</v>
      </c>
      <c r="J349" s="36">
        <v>302.411496</v>
      </c>
      <c r="K349" s="36">
        <v>20.945497</v>
      </c>
      <c r="L349" s="36">
        <v>464.19023199999998</v>
      </c>
      <c r="M349" s="36">
        <v>19.543053</v>
      </c>
      <c r="N349" s="89">
        <v>1</v>
      </c>
      <c r="O349" s="92" t="s">
        <v>1715</v>
      </c>
      <c r="P349" s="116" t="s">
        <v>1156</v>
      </c>
      <c r="Q349" s="51">
        <v>2296.4499999999998</v>
      </c>
      <c r="R349" s="46">
        <f t="shared" si="36"/>
        <v>161.77873599999998</v>
      </c>
      <c r="S349" s="46">
        <f t="shared" si="37"/>
        <v>-1.4024439999999991</v>
      </c>
      <c r="T349" s="46">
        <f t="shared" si="38"/>
        <v>160.37629199999998</v>
      </c>
      <c r="U349" s="46">
        <f t="shared" si="39"/>
        <v>10.027024359999999</v>
      </c>
      <c r="V349" s="46">
        <f t="shared" si="40"/>
        <v>10.027024359999999</v>
      </c>
      <c r="W349" s="46">
        <v>10.02702436</v>
      </c>
      <c r="X349" s="47">
        <f t="shared" si="41"/>
        <v>0</v>
      </c>
      <c r="Y349" s="54"/>
      <c r="Z349" s="54"/>
      <c r="AA349" s="55"/>
    </row>
    <row r="350" spans="1:27" ht="17.100000000000001" customHeight="1">
      <c r="A350" s="21">
        <v>337</v>
      </c>
      <c r="B350" s="89" t="s">
        <v>383</v>
      </c>
      <c r="C350" s="90" t="s">
        <v>1716</v>
      </c>
      <c r="D350" s="89" t="s">
        <v>341</v>
      </c>
      <c r="E350" s="91" t="s">
        <v>381</v>
      </c>
      <c r="F350" s="51">
        <v>876</v>
      </c>
      <c r="G350" s="51">
        <v>0</v>
      </c>
      <c r="H350" s="51">
        <v>1867</v>
      </c>
      <c r="I350" s="51">
        <v>0</v>
      </c>
      <c r="J350" s="36">
        <v>905.45625500000006</v>
      </c>
      <c r="K350" s="36">
        <v>4.4625469999999998</v>
      </c>
      <c r="L350" s="36">
        <v>1696.0888339999999</v>
      </c>
      <c r="M350" s="36">
        <v>0</v>
      </c>
      <c r="N350" s="89">
        <v>1</v>
      </c>
      <c r="O350" s="92" t="s">
        <v>1717</v>
      </c>
      <c r="P350" s="116" t="s">
        <v>1349</v>
      </c>
      <c r="Q350" s="51">
        <v>916.38</v>
      </c>
      <c r="R350" s="46">
        <f t="shared" si="36"/>
        <v>790.63257899999985</v>
      </c>
      <c r="S350" s="46">
        <f t="shared" si="37"/>
        <v>-4.4625469999999998</v>
      </c>
      <c r="T350" s="46">
        <f t="shared" si="38"/>
        <v>786.17003199999988</v>
      </c>
      <c r="U350" s="46">
        <f t="shared" si="39"/>
        <v>49.146783367499992</v>
      </c>
      <c r="V350" s="46">
        <f t="shared" si="40"/>
        <v>49.146783367499992</v>
      </c>
      <c r="W350" s="46">
        <v>49.146783367499999</v>
      </c>
      <c r="X350" s="47">
        <f t="shared" si="41"/>
        <v>0</v>
      </c>
      <c r="Y350" s="54"/>
      <c r="Z350" s="54"/>
      <c r="AA350" s="55"/>
    </row>
    <row r="351" spans="1:27" ht="17.100000000000001" customHeight="1">
      <c r="A351" s="21">
        <v>338</v>
      </c>
      <c r="B351" s="89" t="s">
        <v>384</v>
      </c>
      <c r="C351" s="90" t="s">
        <v>1718</v>
      </c>
      <c r="D351" s="89" t="s">
        <v>341</v>
      </c>
      <c r="E351" s="91" t="s">
        <v>381</v>
      </c>
      <c r="F351" s="51">
        <v>0.18</v>
      </c>
      <c r="G351" s="51">
        <v>47.33</v>
      </c>
      <c r="H351" s="51">
        <v>393.97</v>
      </c>
      <c r="I351" s="51">
        <v>0</v>
      </c>
      <c r="J351" s="36">
        <v>4.4424070000000002</v>
      </c>
      <c r="K351" s="36">
        <v>2.530208</v>
      </c>
      <c r="L351" s="36">
        <v>407.58684099999999</v>
      </c>
      <c r="M351" s="36">
        <v>44.799804000000002</v>
      </c>
      <c r="N351" s="89">
        <v>1</v>
      </c>
      <c r="O351" s="92" t="s">
        <v>1719</v>
      </c>
      <c r="P351" s="37">
        <v>44196</v>
      </c>
      <c r="Q351" s="51">
        <v>856.47</v>
      </c>
      <c r="R351" s="46">
        <f t="shared" si="36"/>
        <v>403.14443399999999</v>
      </c>
      <c r="S351" s="46">
        <f t="shared" si="37"/>
        <v>42.269596</v>
      </c>
      <c r="T351" s="46">
        <f t="shared" si="38"/>
        <v>445.41402999999997</v>
      </c>
      <c r="U351" s="46">
        <f t="shared" si="39"/>
        <v>27.732702884999998</v>
      </c>
      <c r="V351" s="46">
        <f t="shared" si="40"/>
        <v>27.732702884999998</v>
      </c>
      <c r="W351" s="46">
        <v>27.732702884999998</v>
      </c>
      <c r="X351" s="47">
        <f t="shared" si="41"/>
        <v>0</v>
      </c>
      <c r="Y351" s="54"/>
      <c r="Z351" s="54"/>
      <c r="AA351" s="55"/>
    </row>
    <row r="352" spans="1:27" ht="17.100000000000001" customHeight="1">
      <c r="A352" s="21">
        <v>339</v>
      </c>
      <c r="B352" s="89" t="s">
        <v>385</v>
      </c>
      <c r="C352" s="90" t="s">
        <v>1720</v>
      </c>
      <c r="D352" s="89" t="s">
        <v>341</v>
      </c>
      <c r="E352" s="91" t="s">
        <v>381</v>
      </c>
      <c r="F352" s="51">
        <v>0</v>
      </c>
      <c r="G352" s="51">
        <v>0</v>
      </c>
      <c r="H352" s="51">
        <v>85.89</v>
      </c>
      <c r="I352" s="51">
        <v>2.69</v>
      </c>
      <c r="J352" s="36">
        <v>0</v>
      </c>
      <c r="K352" s="36">
        <v>0</v>
      </c>
      <c r="L352" s="36">
        <v>80.591278000000003</v>
      </c>
      <c r="M352" s="36">
        <v>2.688021</v>
      </c>
      <c r="N352" s="89">
        <v>1</v>
      </c>
      <c r="O352" s="92" t="s">
        <v>1721</v>
      </c>
      <c r="P352" s="37">
        <v>44129</v>
      </c>
      <c r="Q352" s="51">
        <v>721.06</v>
      </c>
      <c r="R352" s="46">
        <f t="shared" si="36"/>
        <v>80.591278000000003</v>
      </c>
      <c r="S352" s="46">
        <f t="shared" si="37"/>
        <v>2.688021</v>
      </c>
      <c r="T352" s="46">
        <f t="shared" si="38"/>
        <v>83.279299000000009</v>
      </c>
      <c r="U352" s="46">
        <f t="shared" si="39"/>
        <v>5.1982361350000001</v>
      </c>
      <c r="V352" s="46">
        <f t="shared" si="40"/>
        <v>5.1982361350000001</v>
      </c>
      <c r="W352" s="46">
        <v>5.1982361350000001</v>
      </c>
      <c r="X352" s="47">
        <f t="shared" si="41"/>
        <v>0</v>
      </c>
      <c r="Y352" s="54"/>
      <c r="Z352" s="54"/>
      <c r="AA352" s="55"/>
    </row>
    <row r="353" spans="1:27" ht="17.100000000000001" customHeight="1">
      <c r="A353" s="21">
        <v>340</v>
      </c>
      <c r="B353" s="89" t="s">
        <v>386</v>
      </c>
      <c r="C353" s="90" t="s">
        <v>1722</v>
      </c>
      <c r="D353" s="89" t="s">
        <v>341</v>
      </c>
      <c r="E353" s="91" t="s">
        <v>381</v>
      </c>
      <c r="F353" s="51">
        <v>515.52</v>
      </c>
      <c r="G353" s="51">
        <v>0</v>
      </c>
      <c r="H353" s="51">
        <v>704.87</v>
      </c>
      <c r="I353" s="51">
        <v>0</v>
      </c>
      <c r="J353" s="36">
        <v>504.03367500000002</v>
      </c>
      <c r="K353" s="36">
        <v>0</v>
      </c>
      <c r="L353" s="36">
        <v>639.89378699999997</v>
      </c>
      <c r="M353" s="36">
        <v>0</v>
      </c>
      <c r="N353" s="89">
        <v>1</v>
      </c>
      <c r="O353" s="92" t="s">
        <v>1723</v>
      </c>
      <c r="P353" s="37">
        <v>44196</v>
      </c>
      <c r="Q353" s="51">
        <v>2810.3</v>
      </c>
      <c r="R353" s="46">
        <f t="shared" si="36"/>
        <v>135.86011199999996</v>
      </c>
      <c r="S353" s="46">
        <f t="shared" si="37"/>
        <v>0</v>
      </c>
      <c r="T353" s="46">
        <f t="shared" si="38"/>
        <v>135.86011199999996</v>
      </c>
      <c r="U353" s="46">
        <f t="shared" si="39"/>
        <v>8.4912569999999974</v>
      </c>
      <c r="V353" s="46">
        <f t="shared" si="40"/>
        <v>8.4912569999999974</v>
      </c>
      <c r="W353" s="46">
        <v>8.4912569999999992</v>
      </c>
      <c r="X353" s="47">
        <f t="shared" si="41"/>
        <v>0</v>
      </c>
      <c r="Y353" s="54"/>
      <c r="Z353" s="54"/>
      <c r="AA353" s="55"/>
    </row>
    <row r="354" spans="1:27" ht="17.100000000000001" customHeight="1">
      <c r="A354" s="21">
        <v>341</v>
      </c>
      <c r="B354" s="89" t="s">
        <v>387</v>
      </c>
      <c r="C354" s="90" t="s">
        <v>1724</v>
      </c>
      <c r="D354" s="89" t="s">
        <v>341</v>
      </c>
      <c r="E354" s="91" t="s">
        <v>381</v>
      </c>
      <c r="F354" s="51">
        <v>0</v>
      </c>
      <c r="G354" s="51">
        <v>0</v>
      </c>
      <c r="H354" s="51">
        <v>405.57</v>
      </c>
      <c r="I354" s="51">
        <v>0</v>
      </c>
      <c r="J354" s="36">
        <v>0</v>
      </c>
      <c r="K354" s="36">
        <v>0</v>
      </c>
      <c r="L354" s="36">
        <v>250.25854200000001</v>
      </c>
      <c r="M354" s="36">
        <v>0</v>
      </c>
      <c r="N354" s="89">
        <v>1</v>
      </c>
      <c r="O354" s="92" t="s">
        <v>1725</v>
      </c>
      <c r="P354" s="37">
        <v>44190</v>
      </c>
      <c r="Q354" s="51">
        <v>615.51</v>
      </c>
      <c r="R354" s="46">
        <f t="shared" si="36"/>
        <v>250.25854200000001</v>
      </c>
      <c r="S354" s="46">
        <f t="shared" si="37"/>
        <v>0</v>
      </c>
      <c r="T354" s="46">
        <f t="shared" si="38"/>
        <v>250.25854200000001</v>
      </c>
      <c r="U354" s="46">
        <f t="shared" si="39"/>
        <v>15.641158875</v>
      </c>
      <c r="V354" s="46">
        <f t="shared" si="40"/>
        <v>15.641158875</v>
      </c>
      <c r="W354" s="46">
        <v>15.641158875</v>
      </c>
      <c r="X354" s="47">
        <f t="shared" si="41"/>
        <v>0</v>
      </c>
      <c r="Y354" s="54"/>
      <c r="Z354" s="54"/>
      <c r="AA354" s="55"/>
    </row>
    <row r="355" spans="1:27" ht="17.100000000000001" customHeight="1">
      <c r="A355" s="21">
        <v>342</v>
      </c>
      <c r="B355" s="89" t="s">
        <v>388</v>
      </c>
      <c r="C355" s="90" t="s">
        <v>1726</v>
      </c>
      <c r="D355" s="89" t="s">
        <v>341</v>
      </c>
      <c r="E355" s="91" t="s">
        <v>381</v>
      </c>
      <c r="F355" s="51">
        <v>4.1900000000000004</v>
      </c>
      <c r="G355" s="51">
        <v>0</v>
      </c>
      <c r="H355" s="51">
        <v>174.91</v>
      </c>
      <c r="I355" s="51">
        <v>0</v>
      </c>
      <c r="J355" s="36">
        <v>7.9113009999999999</v>
      </c>
      <c r="K355" s="36">
        <v>0</v>
      </c>
      <c r="L355" s="36">
        <v>143.92908299999999</v>
      </c>
      <c r="M355" s="36">
        <v>0</v>
      </c>
      <c r="N355" s="89">
        <v>1</v>
      </c>
      <c r="O355" s="92" t="s">
        <v>1727</v>
      </c>
      <c r="P355" s="37">
        <v>44190</v>
      </c>
      <c r="Q355" s="51">
        <v>640</v>
      </c>
      <c r="R355" s="46">
        <f t="shared" si="36"/>
        <v>136.01778199999998</v>
      </c>
      <c r="S355" s="46">
        <f t="shared" si="37"/>
        <v>0</v>
      </c>
      <c r="T355" s="46">
        <f t="shared" si="38"/>
        <v>136.01778199999998</v>
      </c>
      <c r="U355" s="46">
        <f t="shared" si="39"/>
        <v>8.5011113749999989</v>
      </c>
      <c r="V355" s="46">
        <f t="shared" si="40"/>
        <v>8.5011113749999989</v>
      </c>
      <c r="W355" s="46">
        <v>8.5011113750000007</v>
      </c>
      <c r="X355" s="47">
        <f t="shared" si="41"/>
        <v>0</v>
      </c>
      <c r="Y355" s="54"/>
      <c r="Z355" s="54"/>
      <c r="AA355" s="55"/>
    </row>
    <row r="356" spans="1:27" ht="17.100000000000001" customHeight="1">
      <c r="A356" s="21">
        <v>343</v>
      </c>
      <c r="B356" s="89" t="s">
        <v>389</v>
      </c>
      <c r="C356" s="90" t="s">
        <v>1728</v>
      </c>
      <c r="D356" s="89" t="s">
        <v>341</v>
      </c>
      <c r="E356" s="91" t="s">
        <v>381</v>
      </c>
      <c r="F356" s="104">
        <v>33.119999999999997</v>
      </c>
      <c r="G356" s="104">
        <v>219.37</v>
      </c>
      <c r="H356" s="51">
        <v>1110.4000000000001</v>
      </c>
      <c r="I356" s="51">
        <v>726.87</v>
      </c>
      <c r="J356" s="36">
        <v>1246.6356880000001</v>
      </c>
      <c r="K356" s="36">
        <v>333.39010400000001</v>
      </c>
      <c r="L356" s="36">
        <v>2223.5298790000002</v>
      </c>
      <c r="M356" s="36">
        <v>132.260841</v>
      </c>
      <c r="N356" s="89">
        <v>1</v>
      </c>
      <c r="O356" s="92" t="s">
        <v>1729</v>
      </c>
      <c r="P356" s="117">
        <v>44195</v>
      </c>
      <c r="Q356" s="51">
        <v>1304.8599999999999</v>
      </c>
      <c r="R356" s="46">
        <f t="shared" si="36"/>
        <v>976.89419100000009</v>
      </c>
      <c r="S356" s="46">
        <f t="shared" si="37"/>
        <v>-201.12926300000001</v>
      </c>
      <c r="T356" s="46">
        <f t="shared" si="38"/>
        <v>775.76492800000005</v>
      </c>
      <c r="U356" s="46">
        <f t="shared" si="39"/>
        <v>48.988131157500007</v>
      </c>
      <c r="V356" s="46">
        <f t="shared" si="40"/>
        <v>48.988131157500007</v>
      </c>
      <c r="W356" s="46">
        <v>48.9881311575</v>
      </c>
      <c r="X356" s="47">
        <f t="shared" si="41"/>
        <v>0</v>
      </c>
      <c r="Y356" s="54">
        <v>80.723124999999996</v>
      </c>
      <c r="Z356" s="54"/>
      <c r="AA356" s="55"/>
    </row>
    <row r="357" spans="1:27" ht="17.100000000000001" customHeight="1">
      <c r="A357" s="282">
        <v>344</v>
      </c>
      <c r="B357" s="105" t="s">
        <v>390</v>
      </c>
      <c r="C357" s="106" t="s">
        <v>1730</v>
      </c>
      <c r="D357" s="282" t="s">
        <v>391</v>
      </c>
      <c r="E357" s="276" t="s">
        <v>392</v>
      </c>
      <c r="F357" s="266">
        <v>5248.19</v>
      </c>
      <c r="G357" s="266">
        <v>2152.81</v>
      </c>
      <c r="H357" s="266">
        <v>2220.48</v>
      </c>
      <c r="I357" s="266">
        <v>11727.56</v>
      </c>
      <c r="J357" s="259">
        <v>5248.1879859999999</v>
      </c>
      <c r="K357" s="259">
        <v>2152.8086079999998</v>
      </c>
      <c r="L357" s="259">
        <v>2220.4819299999999</v>
      </c>
      <c r="M357" s="259">
        <v>11727.559863</v>
      </c>
      <c r="N357" s="118">
        <v>1</v>
      </c>
      <c r="O357" s="119" t="s">
        <v>1731</v>
      </c>
      <c r="P357" s="120">
        <v>43830</v>
      </c>
      <c r="Q357" s="119">
        <v>2125</v>
      </c>
      <c r="R357" s="46">
        <f t="shared" si="36"/>
        <v>-3027.706056</v>
      </c>
      <c r="S357" s="46">
        <f t="shared" si="37"/>
        <v>9574.751255000001</v>
      </c>
      <c r="T357" s="46">
        <f t="shared" si="38"/>
        <v>6547.045199000001</v>
      </c>
      <c r="U357" s="46">
        <f t="shared" si="39"/>
        <v>385.25344680000006</v>
      </c>
      <c r="V357" s="46">
        <f t="shared" si="40"/>
        <v>385.25344680000006</v>
      </c>
      <c r="W357" s="250">
        <v>385.25344680000001</v>
      </c>
      <c r="X357" s="47">
        <f t="shared" si="41"/>
        <v>0</v>
      </c>
      <c r="Y357" s="54"/>
      <c r="Z357" s="54">
        <v>457.18026560499999</v>
      </c>
      <c r="AA357" s="55"/>
    </row>
    <row r="358" spans="1:27" ht="17.100000000000001" customHeight="1">
      <c r="A358" s="282"/>
      <c r="B358" s="105"/>
      <c r="C358" s="106"/>
      <c r="D358" s="282"/>
      <c r="E358" s="276"/>
      <c r="F358" s="266"/>
      <c r="G358" s="266"/>
      <c r="H358" s="266"/>
      <c r="I358" s="266"/>
      <c r="J358" s="260"/>
      <c r="K358" s="260">
        <v>2152.8086079999998</v>
      </c>
      <c r="L358" s="260">
        <v>2220.4819299999999</v>
      </c>
      <c r="M358" s="260">
        <v>11727.559863</v>
      </c>
      <c r="N358" s="118">
        <v>2</v>
      </c>
      <c r="O358" s="119" t="s">
        <v>1732</v>
      </c>
      <c r="P358" s="120">
        <v>44196</v>
      </c>
      <c r="Q358" s="119">
        <v>4073</v>
      </c>
      <c r="R358" s="46">
        <f>R357</f>
        <v>-3027.706056</v>
      </c>
      <c r="S358" s="46">
        <f>S357</f>
        <v>9574.751255000001</v>
      </c>
      <c r="T358" s="46">
        <f t="shared" si="38"/>
        <v>6547.045199000001</v>
      </c>
      <c r="U358" s="46">
        <f t="shared" si="39"/>
        <v>385.25344680000006</v>
      </c>
      <c r="V358" s="46">
        <f t="shared" si="40"/>
        <v>385.25344680000006</v>
      </c>
      <c r="W358" s="251"/>
      <c r="X358" s="47">
        <f t="shared" si="41"/>
        <v>0</v>
      </c>
      <c r="Y358" s="54"/>
      <c r="Z358" s="54">
        <v>457.18026560499999</v>
      </c>
      <c r="AA358" s="55"/>
    </row>
    <row r="359" spans="1:27" ht="17.100000000000001" customHeight="1">
      <c r="A359" s="105">
        <v>345</v>
      </c>
      <c r="B359" s="105" t="s">
        <v>393</v>
      </c>
      <c r="C359" s="106" t="s">
        <v>1733</v>
      </c>
      <c r="D359" s="105" t="s">
        <v>391</v>
      </c>
      <c r="E359" s="107" t="s">
        <v>392</v>
      </c>
      <c r="F359" s="108">
        <v>1119.3900000000001</v>
      </c>
      <c r="G359" s="108">
        <v>0</v>
      </c>
      <c r="H359" s="108">
        <v>3930.84</v>
      </c>
      <c r="I359" s="108">
        <v>0</v>
      </c>
      <c r="J359" s="36">
        <v>1119.3902929999999</v>
      </c>
      <c r="K359" s="36">
        <v>0</v>
      </c>
      <c r="L359" s="36">
        <v>2936.3933050000001</v>
      </c>
      <c r="M359" s="36">
        <v>0</v>
      </c>
      <c r="N359" s="108">
        <v>1</v>
      </c>
      <c r="O359" s="119" t="s">
        <v>1734</v>
      </c>
      <c r="P359" s="120">
        <v>43646</v>
      </c>
      <c r="Q359" s="119">
        <v>1242</v>
      </c>
      <c r="R359" s="46">
        <f t="shared" si="36"/>
        <v>1817.0030120000001</v>
      </c>
      <c r="S359" s="46">
        <f t="shared" si="37"/>
        <v>0</v>
      </c>
      <c r="T359" s="46">
        <f t="shared" si="38"/>
        <v>1817.0030120000001</v>
      </c>
      <c r="U359" s="46">
        <f t="shared" si="39"/>
        <v>113.56268825000001</v>
      </c>
      <c r="V359" s="46">
        <f t="shared" si="40"/>
        <v>113.56268825000001</v>
      </c>
      <c r="W359" s="46">
        <v>113.56268824999999</v>
      </c>
      <c r="X359" s="47">
        <f t="shared" si="41"/>
        <v>0</v>
      </c>
      <c r="Y359" s="54"/>
      <c r="Z359" s="54">
        <v>28.073916125</v>
      </c>
      <c r="AA359" s="55"/>
    </row>
    <row r="360" spans="1:27" ht="17.100000000000001" customHeight="1">
      <c r="A360" s="105">
        <v>346</v>
      </c>
      <c r="B360" s="105" t="s">
        <v>394</v>
      </c>
      <c r="C360" s="106" t="s">
        <v>1735</v>
      </c>
      <c r="D360" s="105" t="s">
        <v>391</v>
      </c>
      <c r="E360" s="107" t="s">
        <v>392</v>
      </c>
      <c r="F360" s="108">
        <v>4119.8900000000003</v>
      </c>
      <c r="G360" s="108">
        <v>873.34</v>
      </c>
      <c r="H360" s="108">
        <v>5242.1400000000003</v>
      </c>
      <c r="I360" s="108">
        <v>2225.7600000000002</v>
      </c>
      <c r="J360" s="36">
        <v>4119.8899039999997</v>
      </c>
      <c r="K360" s="36">
        <v>873.34202500000004</v>
      </c>
      <c r="L360" s="36">
        <v>5242.1391720000001</v>
      </c>
      <c r="M360" s="36">
        <v>2225.7595959999999</v>
      </c>
      <c r="N360" s="108">
        <v>1</v>
      </c>
      <c r="O360" s="119" t="s">
        <v>1736</v>
      </c>
      <c r="P360" s="120">
        <v>43464</v>
      </c>
      <c r="Q360" s="108">
        <v>9797.5300000000007</v>
      </c>
      <c r="R360" s="46">
        <f t="shared" si="36"/>
        <v>1122.2492680000005</v>
      </c>
      <c r="S360" s="46">
        <f t="shared" si="37"/>
        <v>1352.417571</v>
      </c>
      <c r="T360" s="46">
        <f t="shared" si="38"/>
        <v>2474.6668390000004</v>
      </c>
      <c r="U360" s="46">
        <f t="shared" si="39"/>
        <v>151.28563351000003</v>
      </c>
      <c r="V360" s="46">
        <f t="shared" si="40"/>
        <v>151.28563351000003</v>
      </c>
      <c r="W360" s="46">
        <v>151.28563351</v>
      </c>
      <c r="X360" s="47">
        <f t="shared" si="41"/>
        <v>0</v>
      </c>
      <c r="Y360" s="54">
        <v>378.23079999999999</v>
      </c>
      <c r="Z360" s="54"/>
      <c r="AA360" s="55"/>
    </row>
    <row r="361" spans="1:27" ht="17.100000000000001" customHeight="1">
      <c r="A361" s="105">
        <v>347</v>
      </c>
      <c r="B361" s="105" t="s">
        <v>395</v>
      </c>
      <c r="C361" s="106" t="s">
        <v>1737</v>
      </c>
      <c r="D361" s="105" t="s">
        <v>391</v>
      </c>
      <c r="E361" s="107" t="s">
        <v>392</v>
      </c>
      <c r="F361" s="108">
        <v>813.2</v>
      </c>
      <c r="G361" s="108">
        <v>17</v>
      </c>
      <c r="H361" s="108">
        <v>860.6</v>
      </c>
      <c r="I361" s="108">
        <v>0</v>
      </c>
      <c r="J361" s="36">
        <v>763.89174000000003</v>
      </c>
      <c r="K361" s="36">
        <v>27.273969000000001</v>
      </c>
      <c r="L361" s="36">
        <v>983.38795400000004</v>
      </c>
      <c r="M361" s="36">
        <v>0</v>
      </c>
      <c r="N361" s="108">
        <v>1</v>
      </c>
      <c r="O361" s="119" t="s">
        <v>1738</v>
      </c>
      <c r="P361" s="120">
        <v>43130</v>
      </c>
      <c r="Q361" s="108">
        <v>12650</v>
      </c>
      <c r="R361" s="46">
        <f t="shared" si="36"/>
        <v>219.49621400000001</v>
      </c>
      <c r="S361" s="46">
        <f t="shared" si="37"/>
        <v>-27.273969000000001</v>
      </c>
      <c r="T361" s="46">
        <f t="shared" si="38"/>
        <v>192.22224500000002</v>
      </c>
      <c r="U361" s="46">
        <f t="shared" si="39"/>
        <v>12.082075235000001</v>
      </c>
      <c r="V361" s="46">
        <f t="shared" si="40"/>
        <v>12.082075235000001</v>
      </c>
      <c r="W361" s="46">
        <v>12.082075235</v>
      </c>
      <c r="X361" s="47">
        <f t="shared" si="41"/>
        <v>0</v>
      </c>
      <c r="Y361" s="54">
        <v>21.851875</v>
      </c>
      <c r="Z361" s="54">
        <v>0</v>
      </c>
      <c r="AA361" s="55"/>
    </row>
    <row r="362" spans="1:27" ht="17.100000000000001" customHeight="1">
      <c r="A362" s="105">
        <v>348</v>
      </c>
      <c r="B362" s="105" t="s">
        <v>396</v>
      </c>
      <c r="C362" s="106" t="s">
        <v>1739</v>
      </c>
      <c r="D362" s="105" t="s">
        <v>391</v>
      </c>
      <c r="E362" s="107" t="s">
        <v>392</v>
      </c>
      <c r="F362" s="108">
        <v>94.19</v>
      </c>
      <c r="G362" s="108">
        <v>6.3</v>
      </c>
      <c r="H362" s="108">
        <v>189.77</v>
      </c>
      <c r="I362" s="108">
        <v>14.92</v>
      </c>
      <c r="J362" s="36">
        <v>64.195621000000003</v>
      </c>
      <c r="K362" s="36">
        <v>1.261206</v>
      </c>
      <c r="L362" s="36">
        <v>189.40866199999999</v>
      </c>
      <c r="M362" s="36">
        <v>8.2901550000000004</v>
      </c>
      <c r="N362" s="108">
        <v>1</v>
      </c>
      <c r="O362" s="119" t="s">
        <v>1740</v>
      </c>
      <c r="P362" s="120">
        <v>44105</v>
      </c>
      <c r="Q362" s="108">
        <v>20536</v>
      </c>
      <c r="R362" s="46">
        <f t="shared" si="36"/>
        <v>125.21304099999999</v>
      </c>
      <c r="S362" s="46">
        <f t="shared" si="37"/>
        <v>7.0289490000000008</v>
      </c>
      <c r="T362" s="46">
        <f t="shared" si="38"/>
        <v>132.24198999999999</v>
      </c>
      <c r="U362" s="46">
        <f t="shared" si="39"/>
        <v>8.2475520024999991</v>
      </c>
      <c r="V362" s="46">
        <f t="shared" si="40"/>
        <v>8.2475520024999991</v>
      </c>
      <c r="W362" s="46">
        <v>8.2475520025000009</v>
      </c>
      <c r="X362" s="47">
        <f t="shared" si="41"/>
        <v>0</v>
      </c>
      <c r="Y362" s="54"/>
      <c r="Z362" s="54"/>
      <c r="AA362" s="55"/>
    </row>
    <row r="363" spans="1:27" ht="17.100000000000001" customHeight="1">
      <c r="A363" s="105">
        <v>349</v>
      </c>
      <c r="B363" s="105" t="s">
        <v>397</v>
      </c>
      <c r="C363" s="106" t="s">
        <v>1741</v>
      </c>
      <c r="D363" s="105" t="s">
        <v>391</v>
      </c>
      <c r="E363" s="107" t="s">
        <v>392</v>
      </c>
      <c r="F363" s="108">
        <v>443.65</v>
      </c>
      <c r="G363" s="108">
        <v>35</v>
      </c>
      <c r="H363" s="108">
        <v>513</v>
      </c>
      <c r="I363" s="108">
        <v>52</v>
      </c>
      <c r="J363" s="36">
        <v>414.44980800000002</v>
      </c>
      <c r="K363" s="36">
        <v>35.001292999999997</v>
      </c>
      <c r="L363" s="36">
        <v>742.43427299999996</v>
      </c>
      <c r="M363" s="36">
        <v>51.795602000000002</v>
      </c>
      <c r="N363" s="108">
        <v>1</v>
      </c>
      <c r="O363" s="119" t="s">
        <v>1742</v>
      </c>
      <c r="P363" s="120">
        <v>43491</v>
      </c>
      <c r="Q363" s="108">
        <v>5346</v>
      </c>
      <c r="R363" s="46">
        <f t="shared" si="36"/>
        <v>327.98446499999994</v>
      </c>
      <c r="S363" s="46">
        <f t="shared" si="37"/>
        <v>16.794309000000005</v>
      </c>
      <c r="T363" s="46">
        <f t="shared" si="38"/>
        <v>344.77877399999994</v>
      </c>
      <c r="U363" s="46">
        <f t="shared" si="39"/>
        <v>21.506687602499998</v>
      </c>
      <c r="V363" s="46">
        <f t="shared" si="40"/>
        <v>21.506687602499998</v>
      </c>
      <c r="W363" s="46">
        <v>21.506687602500001</v>
      </c>
      <c r="X363" s="47">
        <f t="shared" si="41"/>
        <v>0</v>
      </c>
      <c r="Y363" s="54"/>
      <c r="Z363" s="54">
        <v>0</v>
      </c>
      <c r="AA363" s="55"/>
    </row>
    <row r="364" spans="1:27" ht="21" customHeight="1">
      <c r="A364" s="105">
        <v>350</v>
      </c>
      <c r="B364" s="105" t="s">
        <v>398</v>
      </c>
      <c r="C364" s="106" t="s">
        <v>1743</v>
      </c>
      <c r="D364" s="105" t="s">
        <v>391</v>
      </c>
      <c r="E364" s="107" t="s">
        <v>392</v>
      </c>
      <c r="F364" s="108">
        <v>438.05</v>
      </c>
      <c r="G364" s="108">
        <v>12.37</v>
      </c>
      <c r="H364" s="108">
        <v>484.34</v>
      </c>
      <c r="I364" s="108">
        <v>66.2</v>
      </c>
      <c r="J364" s="36">
        <v>438.05376000000001</v>
      </c>
      <c r="K364" s="36">
        <v>12.379303</v>
      </c>
      <c r="L364" s="36">
        <v>484.98766999999998</v>
      </c>
      <c r="M364" s="36">
        <v>66.202934999999997</v>
      </c>
      <c r="N364" s="108">
        <v>1</v>
      </c>
      <c r="O364" s="119" t="s">
        <v>1744</v>
      </c>
      <c r="P364" s="120">
        <v>43452</v>
      </c>
      <c r="Q364" s="108">
        <v>502</v>
      </c>
      <c r="R364" s="46">
        <f t="shared" si="36"/>
        <v>46.933909999999969</v>
      </c>
      <c r="S364" s="46">
        <f t="shared" si="37"/>
        <v>53.823631999999996</v>
      </c>
      <c r="T364" s="46">
        <f t="shared" si="38"/>
        <v>100.75754199999997</v>
      </c>
      <c r="U364" s="46">
        <f t="shared" si="39"/>
        <v>6.1627872949999976</v>
      </c>
      <c r="V364" s="46">
        <f t="shared" si="40"/>
        <v>6.1627872949999976</v>
      </c>
      <c r="W364" s="46">
        <v>6.1627872950000002</v>
      </c>
      <c r="X364" s="47">
        <f t="shared" si="41"/>
        <v>0</v>
      </c>
      <c r="Y364" s="54">
        <v>13.0945</v>
      </c>
      <c r="Z364" s="54">
        <v>10.1492026725</v>
      </c>
      <c r="AA364" s="55"/>
    </row>
    <row r="365" spans="1:27" ht="17.100000000000001" customHeight="1">
      <c r="A365" s="105">
        <v>351</v>
      </c>
      <c r="B365" s="105" t="s">
        <v>399</v>
      </c>
      <c r="C365" s="106" t="s">
        <v>1745</v>
      </c>
      <c r="D365" s="105" t="s">
        <v>391</v>
      </c>
      <c r="E365" s="107" t="s">
        <v>392</v>
      </c>
      <c r="F365" s="108">
        <v>309.89999999999998</v>
      </c>
      <c r="G365" s="108">
        <v>9.5</v>
      </c>
      <c r="H365" s="108">
        <v>358.5</v>
      </c>
      <c r="I365" s="108">
        <v>14.9</v>
      </c>
      <c r="J365" s="36">
        <v>309.94605000000001</v>
      </c>
      <c r="K365" s="36">
        <v>9.5317670000000003</v>
      </c>
      <c r="L365" s="36">
        <v>358.51370600000001</v>
      </c>
      <c r="M365" s="36">
        <v>14.90527</v>
      </c>
      <c r="N365" s="108">
        <v>1</v>
      </c>
      <c r="O365" s="119" t="s">
        <v>1746</v>
      </c>
      <c r="P365" s="120">
        <v>43344</v>
      </c>
      <c r="Q365" s="108">
        <v>516.70000000000005</v>
      </c>
      <c r="R365" s="46">
        <f t="shared" si="36"/>
        <v>48.567655999999999</v>
      </c>
      <c r="S365" s="46">
        <f t="shared" si="37"/>
        <v>5.3735029999999995</v>
      </c>
      <c r="T365" s="46">
        <f t="shared" si="38"/>
        <v>53.941158999999999</v>
      </c>
      <c r="U365" s="46">
        <f t="shared" si="39"/>
        <v>3.3578886799999998</v>
      </c>
      <c r="V365" s="46">
        <f t="shared" si="40"/>
        <v>3.3578886799999998</v>
      </c>
      <c r="W365" s="46">
        <v>3.3578886799999998</v>
      </c>
      <c r="X365" s="47">
        <f t="shared" si="41"/>
        <v>0</v>
      </c>
      <c r="Y365" s="54">
        <v>17.247499999999999</v>
      </c>
      <c r="Z365" s="54">
        <v>2.6957982349999998</v>
      </c>
      <c r="AA365" s="55"/>
    </row>
    <row r="366" spans="1:27" ht="17.100000000000001" customHeight="1">
      <c r="A366" s="105">
        <v>352</v>
      </c>
      <c r="B366" s="105" t="s">
        <v>400</v>
      </c>
      <c r="C366" s="106" t="s">
        <v>1747</v>
      </c>
      <c r="D366" s="105" t="s">
        <v>391</v>
      </c>
      <c r="E366" s="109" t="s">
        <v>392</v>
      </c>
      <c r="F366" s="110">
        <v>94.72</v>
      </c>
      <c r="G366" s="110">
        <v>2.96</v>
      </c>
      <c r="H366" s="110">
        <v>208.4</v>
      </c>
      <c r="I366" s="110">
        <v>11.73</v>
      </c>
      <c r="J366" s="36">
        <v>83.539173000000005</v>
      </c>
      <c r="K366" s="36">
        <v>1.5597479999999999</v>
      </c>
      <c r="L366" s="36">
        <v>216.438368</v>
      </c>
      <c r="M366" s="36">
        <v>2.0861429999999999</v>
      </c>
      <c r="N366" s="110">
        <v>1</v>
      </c>
      <c r="O366" s="121" t="s">
        <v>1748</v>
      </c>
      <c r="P366" s="122">
        <v>44196</v>
      </c>
      <c r="Q366" s="110">
        <v>559</v>
      </c>
      <c r="R366" s="46">
        <f t="shared" si="36"/>
        <v>132.89919499999999</v>
      </c>
      <c r="S366" s="46">
        <f t="shared" si="37"/>
        <v>0.52639499999999995</v>
      </c>
      <c r="T366" s="46">
        <f t="shared" si="38"/>
        <v>133.42559</v>
      </c>
      <c r="U366" s="46">
        <f t="shared" si="39"/>
        <v>8.3377833875</v>
      </c>
      <c r="V366" s="46">
        <f t="shared" si="40"/>
        <v>8.3377833875</v>
      </c>
      <c r="W366" s="46">
        <v>8.3377833875</v>
      </c>
      <c r="X366" s="47">
        <f t="shared" si="41"/>
        <v>0</v>
      </c>
      <c r="Y366" s="54"/>
      <c r="Z366" s="54"/>
      <c r="AA366" s="55"/>
    </row>
    <row r="367" spans="1:27" ht="17.100000000000001" customHeight="1">
      <c r="A367" s="105">
        <v>353</v>
      </c>
      <c r="B367" s="105" t="s">
        <v>401</v>
      </c>
      <c r="C367" s="106" t="s">
        <v>1749</v>
      </c>
      <c r="D367" s="105" t="s">
        <v>391</v>
      </c>
      <c r="E367" s="111" t="s">
        <v>402</v>
      </c>
      <c r="F367" s="105">
        <v>220.45</v>
      </c>
      <c r="G367" s="105">
        <v>18.899999999999999</v>
      </c>
      <c r="H367" s="105">
        <v>281.2</v>
      </c>
      <c r="I367" s="105">
        <v>10.8</v>
      </c>
      <c r="J367" s="36">
        <v>85.873221999999998</v>
      </c>
      <c r="K367" s="36">
        <v>4.6809859999999999</v>
      </c>
      <c r="L367" s="36">
        <v>139.67342199999999</v>
      </c>
      <c r="M367" s="36">
        <v>18.197589000000001</v>
      </c>
      <c r="N367" s="105">
        <v>1</v>
      </c>
      <c r="O367" s="123" t="s">
        <v>1750</v>
      </c>
      <c r="P367" s="124">
        <v>43830</v>
      </c>
      <c r="Q367" s="105">
        <v>813</v>
      </c>
      <c r="R367" s="46">
        <f t="shared" ref="R367:R430" si="42">L367-J367</f>
        <v>53.80019999999999</v>
      </c>
      <c r="S367" s="46">
        <f t="shared" ref="S367:S430" si="43">M367-K367</f>
        <v>13.516603</v>
      </c>
      <c r="T367" s="46">
        <f t="shared" ref="T367:T430" si="44">R367+S367</f>
        <v>67.316802999999993</v>
      </c>
      <c r="U367" s="46">
        <f t="shared" ref="U367:U430" si="45">IF(T367&gt;10,R367*6.25%+S367*6%,0)</f>
        <v>4.1735086799999994</v>
      </c>
      <c r="V367" s="46">
        <f t="shared" ref="V367:V430" si="46">MIN(U367,1000,Q367/2-Y367-Z367)</f>
        <v>4.1735086799999994</v>
      </c>
      <c r="W367" s="46">
        <v>4.1735086800000003</v>
      </c>
      <c r="X367" s="47">
        <f t="shared" ref="X367:X430" si="47">IF((V367+Y367+Z367)&gt;1000,1,0)</f>
        <v>0</v>
      </c>
      <c r="Y367" s="54"/>
      <c r="Z367" s="54">
        <v>5.6478755349999998</v>
      </c>
      <c r="AA367" s="55"/>
    </row>
    <row r="368" spans="1:27" ht="17.100000000000001" customHeight="1">
      <c r="A368" s="105">
        <v>354</v>
      </c>
      <c r="B368" s="105" t="s">
        <v>403</v>
      </c>
      <c r="C368" s="106" t="s">
        <v>1751</v>
      </c>
      <c r="D368" s="105" t="s">
        <v>391</v>
      </c>
      <c r="E368" s="111" t="s">
        <v>404</v>
      </c>
      <c r="F368" s="105">
        <v>3963.92</v>
      </c>
      <c r="G368" s="105">
        <v>1580.43</v>
      </c>
      <c r="H368" s="105">
        <v>7164.1</v>
      </c>
      <c r="I368" s="105">
        <v>5303.89</v>
      </c>
      <c r="J368" s="36">
        <v>3963.9234740000002</v>
      </c>
      <c r="K368" s="36">
        <v>1580.4272470000001</v>
      </c>
      <c r="L368" s="36">
        <v>7164.10383</v>
      </c>
      <c r="M368" s="36">
        <v>5303.892167</v>
      </c>
      <c r="N368" s="105">
        <v>1</v>
      </c>
      <c r="O368" s="123" t="s">
        <v>1752</v>
      </c>
      <c r="P368" s="124">
        <v>43250</v>
      </c>
      <c r="Q368" s="105">
        <v>8741.76</v>
      </c>
      <c r="R368" s="46">
        <f t="shared" si="42"/>
        <v>3200.1803559999998</v>
      </c>
      <c r="S368" s="46">
        <f t="shared" si="43"/>
        <v>3723.4649199999999</v>
      </c>
      <c r="T368" s="46">
        <f t="shared" si="44"/>
        <v>6923.6452759999993</v>
      </c>
      <c r="U368" s="46">
        <f t="shared" si="45"/>
        <v>423.41916744999997</v>
      </c>
      <c r="V368" s="46">
        <f t="shared" si="46"/>
        <v>423.41916744999997</v>
      </c>
      <c r="W368" s="46">
        <v>423.41916744999997</v>
      </c>
      <c r="X368" s="47">
        <f t="shared" si="47"/>
        <v>0</v>
      </c>
      <c r="Y368" s="54">
        <v>238.66187500000001</v>
      </c>
      <c r="Z368" s="54"/>
      <c r="AA368" s="55"/>
    </row>
    <row r="369" spans="1:27" ht="17.100000000000001" customHeight="1">
      <c r="A369" s="105">
        <v>355</v>
      </c>
      <c r="B369" s="105" t="s">
        <v>405</v>
      </c>
      <c r="C369" s="225" t="s">
        <v>1753</v>
      </c>
      <c r="D369" s="105" t="s">
        <v>391</v>
      </c>
      <c r="E369" s="111" t="s">
        <v>404</v>
      </c>
      <c r="F369" s="105">
        <v>2653.91</v>
      </c>
      <c r="G369" s="105">
        <v>2500.9899999999998</v>
      </c>
      <c r="H369" s="105">
        <v>2309.73</v>
      </c>
      <c r="I369" s="105">
        <v>3243.35</v>
      </c>
      <c r="J369" s="36">
        <v>0</v>
      </c>
      <c r="K369" s="36">
        <v>0</v>
      </c>
      <c r="L369" s="36">
        <v>0</v>
      </c>
      <c r="M369" s="36">
        <v>0</v>
      </c>
      <c r="N369" s="105">
        <v>1</v>
      </c>
      <c r="O369" s="123" t="s">
        <v>1754</v>
      </c>
      <c r="P369" s="124">
        <v>44136</v>
      </c>
      <c r="Q369" s="105">
        <v>3218.35</v>
      </c>
      <c r="R369" s="46">
        <f t="shared" si="42"/>
        <v>0</v>
      </c>
      <c r="S369" s="46">
        <f t="shared" si="43"/>
        <v>0</v>
      </c>
      <c r="T369" s="46">
        <f t="shared" si="44"/>
        <v>0</v>
      </c>
      <c r="U369" s="46">
        <f t="shared" si="45"/>
        <v>0</v>
      </c>
      <c r="V369" s="46">
        <f t="shared" si="46"/>
        <v>0</v>
      </c>
      <c r="W369" s="46">
        <v>0</v>
      </c>
      <c r="X369" s="47">
        <f t="shared" si="47"/>
        <v>0</v>
      </c>
      <c r="Y369" s="54">
        <v>318.05</v>
      </c>
      <c r="Z369" s="54"/>
      <c r="AA369" s="55" t="s">
        <v>1019</v>
      </c>
    </row>
    <row r="370" spans="1:27" ht="17.100000000000001" customHeight="1">
      <c r="A370" s="105">
        <v>356</v>
      </c>
      <c r="B370" s="105" t="s">
        <v>406</v>
      </c>
      <c r="C370" s="105" t="s">
        <v>1755</v>
      </c>
      <c r="D370" s="105" t="s">
        <v>391</v>
      </c>
      <c r="E370" s="111" t="s">
        <v>407</v>
      </c>
      <c r="F370" s="105">
        <v>28.93</v>
      </c>
      <c r="G370" s="105">
        <v>4.2</v>
      </c>
      <c r="H370" s="105">
        <v>265.33999999999997</v>
      </c>
      <c r="I370" s="105">
        <v>0.27</v>
      </c>
      <c r="J370" s="36">
        <v>28.010622000000001</v>
      </c>
      <c r="K370" s="36">
        <v>2.9816379999999998</v>
      </c>
      <c r="L370" s="36">
        <v>267.40879000000001</v>
      </c>
      <c r="M370" s="36">
        <v>2.354695</v>
      </c>
      <c r="N370" s="105">
        <v>1</v>
      </c>
      <c r="O370" s="123" t="s">
        <v>1756</v>
      </c>
      <c r="P370" s="124">
        <v>44166</v>
      </c>
      <c r="Q370" s="105">
        <v>1706.11</v>
      </c>
      <c r="R370" s="46">
        <f t="shared" si="42"/>
        <v>239.398168</v>
      </c>
      <c r="S370" s="46">
        <f t="shared" si="43"/>
        <v>-0.62694299999999981</v>
      </c>
      <c r="T370" s="46">
        <f t="shared" si="44"/>
        <v>238.77122499999999</v>
      </c>
      <c r="U370" s="46">
        <f t="shared" si="45"/>
        <v>14.92476892</v>
      </c>
      <c r="V370" s="46">
        <f t="shared" si="46"/>
        <v>14.92476892</v>
      </c>
      <c r="W370" s="46">
        <v>14.92476892</v>
      </c>
      <c r="X370" s="47">
        <f t="shared" si="47"/>
        <v>0</v>
      </c>
      <c r="Y370" s="54"/>
      <c r="Z370" s="54"/>
      <c r="AA370" s="55"/>
    </row>
    <row r="371" spans="1:27" ht="17.100000000000001" customHeight="1">
      <c r="A371" s="105">
        <v>357</v>
      </c>
      <c r="B371" s="105" t="s">
        <v>408</v>
      </c>
      <c r="C371" s="105" t="s">
        <v>1757</v>
      </c>
      <c r="D371" s="105" t="s">
        <v>391</v>
      </c>
      <c r="E371" s="111" t="s">
        <v>407</v>
      </c>
      <c r="F371" s="105">
        <v>1588.44</v>
      </c>
      <c r="G371" s="105">
        <v>308.33</v>
      </c>
      <c r="H371" s="105">
        <v>1723.74</v>
      </c>
      <c r="I371" s="105">
        <v>1112.6099999999999</v>
      </c>
      <c r="J371" s="36">
        <v>1657.063189</v>
      </c>
      <c r="K371" s="36">
        <v>308.332358</v>
      </c>
      <c r="L371" s="36">
        <v>1787.4939409999999</v>
      </c>
      <c r="M371" s="36">
        <v>1114.4741670000001</v>
      </c>
      <c r="N371" s="105">
        <v>1</v>
      </c>
      <c r="O371" s="123" t="s">
        <v>1758</v>
      </c>
      <c r="P371" s="124">
        <v>44166</v>
      </c>
      <c r="Q371" s="105">
        <v>874.35</v>
      </c>
      <c r="R371" s="46">
        <f t="shared" si="42"/>
        <v>130.43075199999998</v>
      </c>
      <c r="S371" s="46">
        <f t="shared" si="43"/>
        <v>806.14180900000008</v>
      </c>
      <c r="T371" s="46">
        <f t="shared" si="44"/>
        <v>936.57256100000006</v>
      </c>
      <c r="U371" s="46">
        <f t="shared" si="45"/>
        <v>56.52043054</v>
      </c>
      <c r="V371" s="46">
        <f t="shared" si="46"/>
        <v>56.52043054</v>
      </c>
      <c r="W371" s="46">
        <v>56.52043054</v>
      </c>
      <c r="X371" s="47">
        <f t="shared" si="47"/>
        <v>0</v>
      </c>
      <c r="Y371" s="54">
        <v>4.5699999999999896</v>
      </c>
      <c r="Z371" s="54">
        <v>49.876559042499998</v>
      </c>
      <c r="AA371" s="55"/>
    </row>
    <row r="372" spans="1:27" ht="17.100000000000001" customHeight="1">
      <c r="A372" s="105">
        <v>358</v>
      </c>
      <c r="B372" s="21" t="s">
        <v>409</v>
      </c>
      <c r="C372" s="21" t="s">
        <v>1759</v>
      </c>
      <c r="D372" s="105" t="s">
        <v>391</v>
      </c>
      <c r="E372" s="23" t="s">
        <v>410</v>
      </c>
      <c r="F372" s="21">
        <v>202.24</v>
      </c>
      <c r="G372" s="21">
        <v>7.91</v>
      </c>
      <c r="H372" s="21">
        <v>451.57</v>
      </c>
      <c r="I372" s="21">
        <v>7.66</v>
      </c>
      <c r="J372" s="36">
        <v>0</v>
      </c>
      <c r="K372" s="36">
        <v>0</v>
      </c>
      <c r="L372" s="36">
        <v>0</v>
      </c>
      <c r="M372" s="36">
        <v>0</v>
      </c>
      <c r="N372" s="21">
        <v>1</v>
      </c>
      <c r="O372" s="39" t="s">
        <v>1760</v>
      </c>
      <c r="P372" s="38">
        <v>43495</v>
      </c>
      <c r="Q372" s="39">
        <v>619.66</v>
      </c>
      <c r="R372" s="46">
        <f t="shared" si="42"/>
        <v>0</v>
      </c>
      <c r="S372" s="46">
        <f t="shared" si="43"/>
        <v>0</v>
      </c>
      <c r="T372" s="46">
        <f t="shared" si="44"/>
        <v>0</v>
      </c>
      <c r="U372" s="46">
        <f t="shared" si="45"/>
        <v>0</v>
      </c>
      <c r="V372" s="46">
        <f t="shared" si="46"/>
        <v>0</v>
      </c>
      <c r="W372" s="46">
        <v>0</v>
      </c>
      <c r="X372" s="47">
        <f t="shared" si="47"/>
        <v>0</v>
      </c>
      <c r="Y372" s="54">
        <v>13.771274999999999</v>
      </c>
      <c r="Z372" s="54"/>
      <c r="AA372" s="55" t="s">
        <v>1019</v>
      </c>
    </row>
    <row r="373" spans="1:27" ht="17.100000000000001" customHeight="1">
      <c r="A373" s="105">
        <v>359</v>
      </c>
      <c r="B373" s="21" t="s">
        <v>411</v>
      </c>
      <c r="C373" s="22" t="s">
        <v>1761</v>
      </c>
      <c r="D373" s="105" t="s">
        <v>391</v>
      </c>
      <c r="E373" s="23" t="s">
        <v>410</v>
      </c>
      <c r="F373" s="52">
        <v>0.53</v>
      </c>
      <c r="G373" s="52">
        <v>0</v>
      </c>
      <c r="H373" s="52">
        <v>102.09</v>
      </c>
      <c r="I373" s="52">
        <v>1.76</v>
      </c>
      <c r="J373" s="36">
        <v>0.53173300000000001</v>
      </c>
      <c r="K373" s="36">
        <v>0</v>
      </c>
      <c r="L373" s="36">
        <v>102.09327500000001</v>
      </c>
      <c r="M373" s="36">
        <v>1.78904</v>
      </c>
      <c r="N373" s="21">
        <v>1</v>
      </c>
      <c r="O373" s="39" t="s">
        <v>1762</v>
      </c>
      <c r="P373" s="38">
        <v>44195</v>
      </c>
      <c r="Q373" s="83">
        <v>1627.9</v>
      </c>
      <c r="R373" s="46">
        <f t="shared" si="42"/>
        <v>101.561542</v>
      </c>
      <c r="S373" s="46">
        <f t="shared" si="43"/>
        <v>1.78904</v>
      </c>
      <c r="T373" s="46">
        <f t="shared" si="44"/>
        <v>103.350582</v>
      </c>
      <c r="U373" s="46">
        <f t="shared" si="45"/>
        <v>6.4549387750000005</v>
      </c>
      <c r="V373" s="46">
        <f t="shared" si="46"/>
        <v>6.4549387750000005</v>
      </c>
      <c r="W373" s="46">
        <v>6.4549387749999996</v>
      </c>
      <c r="X373" s="47">
        <f t="shared" si="47"/>
        <v>0</v>
      </c>
      <c r="Y373" s="54"/>
      <c r="Z373" s="54"/>
      <c r="AA373" s="55"/>
    </row>
    <row r="374" spans="1:27" ht="17.100000000000001" customHeight="1">
      <c r="A374" s="105">
        <v>360</v>
      </c>
      <c r="B374" s="21" t="s">
        <v>412</v>
      </c>
      <c r="C374" s="22" t="s">
        <v>1763</v>
      </c>
      <c r="D374" s="105" t="s">
        <v>391</v>
      </c>
      <c r="E374" s="23" t="s">
        <v>410</v>
      </c>
      <c r="F374" s="52">
        <v>301.76</v>
      </c>
      <c r="G374" s="52">
        <v>4.91</v>
      </c>
      <c r="H374" s="52">
        <v>388.16</v>
      </c>
      <c r="I374" s="52">
        <v>2.09</v>
      </c>
      <c r="J374" s="36">
        <v>302.24613900000003</v>
      </c>
      <c r="K374" s="36">
        <v>4.9101109999999997</v>
      </c>
      <c r="L374" s="36">
        <v>388.38400000000001</v>
      </c>
      <c r="M374" s="36">
        <v>2.0870199999999999</v>
      </c>
      <c r="N374" s="21">
        <v>1</v>
      </c>
      <c r="O374" s="39" t="s">
        <v>1764</v>
      </c>
      <c r="P374" s="38">
        <v>43895</v>
      </c>
      <c r="Q374" s="83">
        <v>533.47199999999998</v>
      </c>
      <c r="R374" s="46">
        <f t="shared" si="42"/>
        <v>86.137860999999987</v>
      </c>
      <c r="S374" s="46">
        <f t="shared" si="43"/>
        <v>-2.8230909999999998</v>
      </c>
      <c r="T374" s="46">
        <f t="shared" si="44"/>
        <v>83.314769999999982</v>
      </c>
      <c r="U374" s="46">
        <f t="shared" si="45"/>
        <v>5.2142308524999992</v>
      </c>
      <c r="V374" s="46">
        <f t="shared" si="46"/>
        <v>5.2142308524999992</v>
      </c>
      <c r="W374" s="46">
        <v>5.2142308525000001</v>
      </c>
      <c r="X374" s="47">
        <f t="shared" si="47"/>
        <v>0</v>
      </c>
      <c r="Y374" s="54"/>
      <c r="Z374" s="54">
        <v>10.2879833</v>
      </c>
      <c r="AA374" s="55"/>
    </row>
    <row r="375" spans="1:27" ht="17.100000000000001" customHeight="1">
      <c r="A375" s="105">
        <v>361</v>
      </c>
      <c r="B375" s="21" t="s">
        <v>413</v>
      </c>
      <c r="C375" s="22" t="s">
        <v>1765</v>
      </c>
      <c r="D375" s="105" t="s">
        <v>391</v>
      </c>
      <c r="E375" s="23" t="s">
        <v>410</v>
      </c>
      <c r="F375" s="52">
        <v>212.66</v>
      </c>
      <c r="G375" s="52">
        <v>20.74</v>
      </c>
      <c r="H375" s="52">
        <v>411.01</v>
      </c>
      <c r="I375" s="52">
        <v>1.17</v>
      </c>
      <c r="J375" s="36">
        <v>212.656858</v>
      </c>
      <c r="K375" s="36">
        <v>20.736305999999999</v>
      </c>
      <c r="L375" s="36">
        <v>411.00718999999998</v>
      </c>
      <c r="M375" s="36">
        <v>1.171222</v>
      </c>
      <c r="N375" s="21">
        <v>1</v>
      </c>
      <c r="O375" s="39" t="s">
        <v>1766</v>
      </c>
      <c r="P375" s="38">
        <v>43435</v>
      </c>
      <c r="Q375" s="83">
        <v>1799.8</v>
      </c>
      <c r="R375" s="46">
        <f t="shared" si="42"/>
        <v>198.35033199999998</v>
      </c>
      <c r="S375" s="46">
        <f t="shared" si="43"/>
        <v>-19.565083999999999</v>
      </c>
      <c r="T375" s="46">
        <f t="shared" si="44"/>
        <v>178.78524799999997</v>
      </c>
      <c r="U375" s="46">
        <f t="shared" si="45"/>
        <v>11.222990709999999</v>
      </c>
      <c r="V375" s="46">
        <f t="shared" si="46"/>
        <v>11.222990709999999</v>
      </c>
      <c r="W375" s="46">
        <v>11.222990709999999</v>
      </c>
      <c r="X375" s="47">
        <f t="shared" si="47"/>
        <v>0</v>
      </c>
      <c r="Y375" s="54">
        <v>9.4487500000000004</v>
      </c>
      <c r="Z375" s="54"/>
      <c r="AA375" s="55"/>
    </row>
    <row r="376" spans="1:27" ht="17.100000000000001" customHeight="1">
      <c r="A376" s="105">
        <v>362</v>
      </c>
      <c r="B376" s="21" t="s">
        <v>414</v>
      </c>
      <c r="C376" s="22" t="s">
        <v>1767</v>
      </c>
      <c r="D376" s="105" t="s">
        <v>391</v>
      </c>
      <c r="E376" s="23" t="s">
        <v>410</v>
      </c>
      <c r="F376" s="52">
        <v>220.66</v>
      </c>
      <c r="G376" s="52">
        <v>20.51</v>
      </c>
      <c r="H376" s="52">
        <v>321.68</v>
      </c>
      <c r="I376" s="52">
        <v>12.9</v>
      </c>
      <c r="J376" s="36">
        <v>220.656487</v>
      </c>
      <c r="K376" s="36">
        <v>20.507878999999999</v>
      </c>
      <c r="L376" s="36">
        <v>321.67815000000002</v>
      </c>
      <c r="M376" s="36">
        <v>12.900283</v>
      </c>
      <c r="N376" s="21">
        <v>1</v>
      </c>
      <c r="O376" s="39" t="s">
        <v>1768</v>
      </c>
      <c r="P376" s="38">
        <v>43736</v>
      </c>
      <c r="Q376" s="83">
        <v>11249.5</v>
      </c>
      <c r="R376" s="46">
        <f t="shared" si="42"/>
        <v>101.02166300000002</v>
      </c>
      <c r="S376" s="46">
        <f t="shared" si="43"/>
        <v>-7.6075959999999991</v>
      </c>
      <c r="T376" s="46">
        <f t="shared" si="44"/>
        <v>93.414067000000017</v>
      </c>
      <c r="U376" s="46">
        <f t="shared" si="45"/>
        <v>5.8573981775000012</v>
      </c>
      <c r="V376" s="46">
        <f t="shared" si="46"/>
        <v>5.8573981775000012</v>
      </c>
      <c r="W376" s="46">
        <v>5.8573981775000004</v>
      </c>
      <c r="X376" s="47">
        <f t="shared" si="47"/>
        <v>0</v>
      </c>
      <c r="Y376" s="54"/>
      <c r="Z376" s="54">
        <v>10.780050005</v>
      </c>
      <c r="AA376" s="55"/>
    </row>
    <row r="377" spans="1:27" ht="17.100000000000001" customHeight="1">
      <c r="A377" s="105">
        <v>363</v>
      </c>
      <c r="B377" s="21" t="s">
        <v>415</v>
      </c>
      <c r="C377" s="22" t="s">
        <v>1769</v>
      </c>
      <c r="D377" s="105" t="s">
        <v>391</v>
      </c>
      <c r="E377" s="23" t="s">
        <v>410</v>
      </c>
      <c r="F377" s="52">
        <v>10.199999999999999</v>
      </c>
      <c r="G377" s="52">
        <v>0</v>
      </c>
      <c r="H377" s="52">
        <v>212.47</v>
      </c>
      <c r="I377" s="52">
        <v>0</v>
      </c>
      <c r="J377" s="36">
        <v>10.201869</v>
      </c>
      <c r="K377" s="36">
        <v>0</v>
      </c>
      <c r="L377" s="36">
        <v>212.47291300000001</v>
      </c>
      <c r="M377" s="36">
        <v>0</v>
      </c>
      <c r="N377" s="21">
        <v>1</v>
      </c>
      <c r="O377" s="39" t="s">
        <v>1770</v>
      </c>
      <c r="P377" s="38">
        <v>44012</v>
      </c>
      <c r="Q377" s="83">
        <v>892.3</v>
      </c>
      <c r="R377" s="46">
        <f t="shared" si="42"/>
        <v>202.27104400000002</v>
      </c>
      <c r="S377" s="46">
        <f t="shared" si="43"/>
        <v>0</v>
      </c>
      <c r="T377" s="46">
        <f t="shared" si="44"/>
        <v>202.27104400000002</v>
      </c>
      <c r="U377" s="46">
        <f t="shared" si="45"/>
        <v>12.641940250000001</v>
      </c>
      <c r="V377" s="46">
        <f t="shared" si="46"/>
        <v>12.641940250000001</v>
      </c>
      <c r="W377" s="46">
        <v>12.641940249999999</v>
      </c>
      <c r="X377" s="47">
        <f t="shared" si="47"/>
        <v>0</v>
      </c>
      <c r="Y377" s="54"/>
      <c r="Z377" s="54"/>
      <c r="AA377" s="55"/>
    </row>
    <row r="378" spans="1:27" ht="17.100000000000001" customHeight="1">
      <c r="A378" s="105">
        <v>364</v>
      </c>
      <c r="B378" s="21" t="s">
        <v>416</v>
      </c>
      <c r="C378" s="22" t="s">
        <v>1771</v>
      </c>
      <c r="D378" s="105" t="s">
        <v>391</v>
      </c>
      <c r="E378" s="23" t="s">
        <v>410</v>
      </c>
      <c r="F378" s="52">
        <v>2.7</v>
      </c>
      <c r="G378" s="52">
        <v>0</v>
      </c>
      <c r="H378" s="52">
        <v>142.91999999999999</v>
      </c>
      <c r="I378" s="52">
        <v>2.06</v>
      </c>
      <c r="J378" s="36">
        <v>2.69672</v>
      </c>
      <c r="K378" s="36">
        <v>0</v>
      </c>
      <c r="L378" s="36">
        <v>142.923225</v>
      </c>
      <c r="M378" s="36">
        <v>2.0595680000000001</v>
      </c>
      <c r="N378" s="21">
        <v>1</v>
      </c>
      <c r="O378" s="39" t="s">
        <v>1772</v>
      </c>
      <c r="P378" s="38">
        <v>44104</v>
      </c>
      <c r="Q378" s="83">
        <v>576.4</v>
      </c>
      <c r="R378" s="46">
        <f t="shared" si="42"/>
        <v>140.226505</v>
      </c>
      <c r="S378" s="46">
        <f t="shared" si="43"/>
        <v>2.0595680000000001</v>
      </c>
      <c r="T378" s="46">
        <f t="shared" si="44"/>
        <v>142.28607300000002</v>
      </c>
      <c r="U378" s="46">
        <f t="shared" si="45"/>
        <v>8.8877306424999993</v>
      </c>
      <c r="V378" s="46">
        <f t="shared" si="46"/>
        <v>8.8877306424999993</v>
      </c>
      <c r="W378" s="46">
        <v>8.8877306424999993</v>
      </c>
      <c r="X378" s="47">
        <f t="shared" si="47"/>
        <v>0</v>
      </c>
      <c r="Y378" s="54"/>
      <c r="Z378" s="54"/>
      <c r="AA378" s="55"/>
    </row>
    <row r="379" spans="1:27" ht="21" customHeight="1">
      <c r="A379" s="105">
        <v>365</v>
      </c>
      <c r="B379" s="9" t="s">
        <v>417</v>
      </c>
      <c r="C379" s="10" t="s">
        <v>1773</v>
      </c>
      <c r="D379" s="105" t="s">
        <v>391</v>
      </c>
      <c r="E379" s="11" t="s">
        <v>418</v>
      </c>
      <c r="F379" s="20">
        <v>2148.8000000000002</v>
      </c>
      <c r="G379" s="20"/>
      <c r="H379" s="20">
        <v>2405.4499999999998</v>
      </c>
      <c r="I379" s="20"/>
      <c r="J379" s="36">
        <v>2148.8863919999999</v>
      </c>
      <c r="K379" s="36">
        <v>0</v>
      </c>
      <c r="L379" s="36">
        <v>2405.7085280000001</v>
      </c>
      <c r="M379" s="36">
        <v>0</v>
      </c>
      <c r="N379" s="9">
        <v>1</v>
      </c>
      <c r="O379" s="31" t="s">
        <v>1774</v>
      </c>
      <c r="P379" s="66" t="s">
        <v>1775</v>
      </c>
      <c r="Q379" s="74">
        <v>32968</v>
      </c>
      <c r="R379" s="46">
        <f t="shared" si="42"/>
        <v>256.82213600000023</v>
      </c>
      <c r="S379" s="46">
        <f t="shared" si="43"/>
        <v>0</v>
      </c>
      <c r="T379" s="46">
        <f t="shared" si="44"/>
        <v>256.82213600000023</v>
      </c>
      <c r="U379" s="46">
        <f t="shared" si="45"/>
        <v>16.051383500000014</v>
      </c>
      <c r="V379" s="46">
        <f t="shared" si="46"/>
        <v>16.051383500000014</v>
      </c>
      <c r="W379" s="46">
        <v>16.0513835</v>
      </c>
      <c r="X379" s="47">
        <f t="shared" si="47"/>
        <v>0</v>
      </c>
      <c r="Y379" s="54">
        <v>34.468125000000001</v>
      </c>
      <c r="Z379" s="54">
        <v>46.313469937500003</v>
      </c>
      <c r="AA379" s="55"/>
    </row>
    <row r="380" spans="1:27" ht="17.100000000000001" customHeight="1">
      <c r="A380" s="105">
        <v>366</v>
      </c>
      <c r="B380" s="9" t="s">
        <v>419</v>
      </c>
      <c r="C380" s="10" t="s">
        <v>1776</v>
      </c>
      <c r="D380" s="105" t="s">
        <v>391</v>
      </c>
      <c r="E380" s="11" t="s">
        <v>420</v>
      </c>
      <c r="F380" s="20">
        <v>163.78</v>
      </c>
      <c r="G380" s="20">
        <v>0</v>
      </c>
      <c r="H380" s="20">
        <v>191.33</v>
      </c>
      <c r="I380" s="20">
        <v>77.275999999999996</v>
      </c>
      <c r="J380" s="36">
        <v>256.29784799999999</v>
      </c>
      <c r="K380" s="36">
        <v>1.1680280000000001</v>
      </c>
      <c r="L380" s="36">
        <v>261.26291600000002</v>
      </c>
      <c r="M380" s="36">
        <v>77.276263999999998</v>
      </c>
      <c r="N380" s="9">
        <v>1</v>
      </c>
      <c r="O380" s="31" t="s">
        <v>1777</v>
      </c>
      <c r="P380" s="98" t="s">
        <v>1778</v>
      </c>
      <c r="Q380" s="74">
        <v>1692</v>
      </c>
      <c r="R380" s="46">
        <f t="shared" si="42"/>
        <v>4.9650680000000307</v>
      </c>
      <c r="S380" s="46">
        <f t="shared" si="43"/>
        <v>76.108235999999991</v>
      </c>
      <c r="T380" s="46">
        <f t="shared" si="44"/>
        <v>81.073304000000022</v>
      </c>
      <c r="U380" s="46">
        <f t="shared" si="45"/>
        <v>4.8768109100000014</v>
      </c>
      <c r="V380" s="46">
        <f t="shared" si="46"/>
        <v>4.8768109100000014</v>
      </c>
      <c r="W380" s="46">
        <v>4.8768109099999997</v>
      </c>
      <c r="X380" s="47">
        <f t="shared" si="47"/>
        <v>0</v>
      </c>
      <c r="Y380" s="54">
        <v>23.246500000000001</v>
      </c>
      <c r="Z380" s="54"/>
      <c r="AA380" s="55"/>
    </row>
    <row r="381" spans="1:27" ht="17.100000000000001" customHeight="1">
      <c r="A381" s="105">
        <v>367</v>
      </c>
      <c r="B381" s="9" t="s">
        <v>421</v>
      </c>
      <c r="C381" s="10" t="s">
        <v>1779</v>
      </c>
      <c r="D381" s="105" t="s">
        <v>391</v>
      </c>
      <c r="E381" s="11" t="s">
        <v>422</v>
      </c>
      <c r="F381" s="20">
        <v>725.4</v>
      </c>
      <c r="G381" s="20">
        <v>26.7</v>
      </c>
      <c r="H381" s="20">
        <v>957.2</v>
      </c>
      <c r="I381" s="20">
        <v>44.99</v>
      </c>
      <c r="J381" s="36">
        <v>690.86346700000001</v>
      </c>
      <c r="K381" s="36">
        <v>33.186213000000002</v>
      </c>
      <c r="L381" s="36">
        <v>942.48772399999996</v>
      </c>
      <c r="M381" s="36">
        <v>90.759827999999999</v>
      </c>
      <c r="N381" s="9">
        <v>1</v>
      </c>
      <c r="O381" s="31" t="s">
        <v>1780</v>
      </c>
      <c r="P381" s="32">
        <v>43738</v>
      </c>
      <c r="Q381" s="20">
        <v>850</v>
      </c>
      <c r="R381" s="46">
        <f t="shared" si="42"/>
        <v>251.62425699999994</v>
      </c>
      <c r="S381" s="46">
        <f t="shared" si="43"/>
        <v>57.573614999999997</v>
      </c>
      <c r="T381" s="46">
        <f t="shared" si="44"/>
        <v>309.19787199999996</v>
      </c>
      <c r="U381" s="46">
        <f t="shared" si="45"/>
        <v>19.180932962499995</v>
      </c>
      <c r="V381" s="46">
        <f t="shared" si="46"/>
        <v>19.180932962499995</v>
      </c>
      <c r="W381" s="46">
        <v>19.180932962499998</v>
      </c>
      <c r="X381" s="47">
        <f t="shared" si="47"/>
        <v>0</v>
      </c>
      <c r="Y381" s="54"/>
      <c r="Z381" s="54">
        <v>20.625849885000001</v>
      </c>
      <c r="AA381" s="55"/>
    </row>
    <row r="382" spans="1:27" ht="17.100000000000001" customHeight="1">
      <c r="A382" s="105">
        <v>368</v>
      </c>
      <c r="B382" s="9" t="s">
        <v>423</v>
      </c>
      <c r="C382" s="10" t="s">
        <v>1781</v>
      </c>
      <c r="D382" s="9" t="s">
        <v>424</v>
      </c>
      <c r="E382" s="11" t="s">
        <v>425</v>
      </c>
      <c r="F382" s="20">
        <v>72</v>
      </c>
      <c r="G382" s="20">
        <v>0.2</v>
      </c>
      <c r="H382" s="20">
        <v>299.7</v>
      </c>
      <c r="I382" s="20">
        <v>0.8</v>
      </c>
      <c r="J382" s="36">
        <v>71.998234999999994</v>
      </c>
      <c r="K382" s="36">
        <v>0.210871</v>
      </c>
      <c r="L382" s="36">
        <v>240.209171</v>
      </c>
      <c r="M382" s="36">
        <v>0.80803000000000003</v>
      </c>
      <c r="N382" s="9">
        <v>1</v>
      </c>
      <c r="O382" s="31" t="s">
        <v>1782</v>
      </c>
      <c r="P382" s="98" t="s">
        <v>1621</v>
      </c>
      <c r="Q382" s="74">
        <v>540</v>
      </c>
      <c r="R382" s="46">
        <f t="shared" si="42"/>
        <v>168.210936</v>
      </c>
      <c r="S382" s="46">
        <f t="shared" si="43"/>
        <v>0.597159</v>
      </c>
      <c r="T382" s="46">
        <f t="shared" si="44"/>
        <v>168.80809500000001</v>
      </c>
      <c r="U382" s="46">
        <f t="shared" si="45"/>
        <v>10.54901304</v>
      </c>
      <c r="V382" s="46">
        <f t="shared" si="46"/>
        <v>10.54901304</v>
      </c>
      <c r="W382" s="46">
        <v>10.54901304</v>
      </c>
      <c r="X382" s="47">
        <f t="shared" si="47"/>
        <v>0</v>
      </c>
      <c r="Y382" s="54"/>
      <c r="Z382" s="54"/>
      <c r="AA382" s="55"/>
    </row>
    <row r="383" spans="1:27" ht="17.100000000000001" customHeight="1">
      <c r="A383" s="105">
        <v>369</v>
      </c>
      <c r="B383" s="9" t="s">
        <v>1783</v>
      </c>
      <c r="C383" s="10" t="s">
        <v>1784</v>
      </c>
      <c r="D383" s="9" t="s">
        <v>424</v>
      </c>
      <c r="E383" s="11" t="s">
        <v>425</v>
      </c>
      <c r="F383" s="20">
        <v>0</v>
      </c>
      <c r="G383" s="20">
        <v>0</v>
      </c>
      <c r="H383" s="20">
        <v>62.8</v>
      </c>
      <c r="I383" s="20">
        <v>0.2</v>
      </c>
      <c r="J383" s="36">
        <v>0</v>
      </c>
      <c r="K383" s="36">
        <v>0</v>
      </c>
      <c r="L383" s="36">
        <v>6.6253849999999996</v>
      </c>
      <c r="M383" s="36">
        <v>0</v>
      </c>
      <c r="N383" s="9">
        <v>1</v>
      </c>
      <c r="O383" s="31" t="s">
        <v>1785</v>
      </c>
      <c r="P383" s="98" t="s">
        <v>1621</v>
      </c>
      <c r="Q383" s="74">
        <v>1069</v>
      </c>
      <c r="R383" s="46">
        <f t="shared" si="42"/>
        <v>6.6253849999999996</v>
      </c>
      <c r="S383" s="46">
        <f t="shared" si="43"/>
        <v>0</v>
      </c>
      <c r="T383" s="46">
        <f t="shared" si="44"/>
        <v>6.6253849999999996</v>
      </c>
      <c r="U383" s="46">
        <f t="shared" si="45"/>
        <v>0</v>
      </c>
      <c r="V383" s="46">
        <f t="shared" si="46"/>
        <v>0</v>
      </c>
      <c r="W383" s="46">
        <v>0</v>
      </c>
      <c r="X383" s="47">
        <f t="shared" si="47"/>
        <v>0</v>
      </c>
      <c r="Y383" s="54"/>
      <c r="Z383" s="54"/>
      <c r="AA383" s="55" t="s">
        <v>1019</v>
      </c>
    </row>
    <row r="384" spans="1:27" s="4" customFormat="1" ht="17.100000000000001" customHeight="1">
      <c r="A384" s="105">
        <v>370</v>
      </c>
      <c r="B384" s="24" t="s">
        <v>426</v>
      </c>
      <c r="C384" s="24" t="s">
        <v>1786</v>
      </c>
      <c r="D384" s="24" t="s">
        <v>427</v>
      </c>
      <c r="E384" s="26" t="s">
        <v>428</v>
      </c>
      <c r="F384" s="24">
        <v>38455.71</v>
      </c>
      <c r="G384" s="24">
        <v>3582.56</v>
      </c>
      <c r="H384" s="24">
        <v>39236.910000000003</v>
      </c>
      <c r="I384" s="24">
        <v>3329.56</v>
      </c>
      <c r="J384" s="36">
        <v>0</v>
      </c>
      <c r="K384" s="36">
        <v>0</v>
      </c>
      <c r="L384" s="36">
        <v>10669.816247000001</v>
      </c>
      <c r="M384" s="36">
        <v>0</v>
      </c>
      <c r="N384" s="24">
        <v>1</v>
      </c>
      <c r="O384" s="41" t="s">
        <v>1787</v>
      </c>
      <c r="P384" s="26" t="s">
        <v>1788</v>
      </c>
      <c r="Q384" s="24">
        <v>2652</v>
      </c>
      <c r="R384" s="46">
        <f t="shared" si="42"/>
        <v>10669.816247000001</v>
      </c>
      <c r="S384" s="46">
        <f t="shared" si="43"/>
        <v>0</v>
      </c>
      <c r="T384" s="46">
        <f t="shared" si="44"/>
        <v>10669.816247000001</v>
      </c>
      <c r="U384" s="46">
        <f t="shared" si="45"/>
        <v>666.86351543750004</v>
      </c>
      <c r="V384" s="46">
        <f t="shared" si="46"/>
        <v>666.86351543750004</v>
      </c>
      <c r="W384" s="46">
        <v>666.86351543750004</v>
      </c>
      <c r="X384" s="47">
        <f t="shared" si="47"/>
        <v>0</v>
      </c>
      <c r="Y384" s="125"/>
      <c r="Z384" s="125"/>
      <c r="AA384" s="126"/>
    </row>
    <row r="385" spans="1:27" s="4" customFormat="1" ht="17.100000000000001" customHeight="1">
      <c r="A385" s="105">
        <v>371</v>
      </c>
      <c r="B385" s="24" t="s">
        <v>429</v>
      </c>
      <c r="C385" s="24" t="s">
        <v>1789</v>
      </c>
      <c r="D385" s="24" t="s">
        <v>427</v>
      </c>
      <c r="E385" s="26" t="s">
        <v>428</v>
      </c>
      <c r="F385" s="24">
        <v>190.66</v>
      </c>
      <c r="G385" s="24">
        <v>11.54</v>
      </c>
      <c r="H385" s="24">
        <v>268.88</v>
      </c>
      <c r="I385" s="24">
        <v>10.84</v>
      </c>
      <c r="J385" s="36">
        <v>190.66490200000001</v>
      </c>
      <c r="K385" s="36">
        <v>11.544282000000001</v>
      </c>
      <c r="L385" s="36">
        <v>268.88194499999997</v>
      </c>
      <c r="M385" s="36">
        <v>10.848190000000001</v>
      </c>
      <c r="N385" s="24">
        <v>1</v>
      </c>
      <c r="O385" s="41" t="s">
        <v>1790</v>
      </c>
      <c r="P385" s="26" t="s">
        <v>1791</v>
      </c>
      <c r="Q385" s="24">
        <v>592.02</v>
      </c>
      <c r="R385" s="46">
        <f t="shared" si="42"/>
        <v>78.217042999999961</v>
      </c>
      <c r="S385" s="46">
        <f t="shared" si="43"/>
        <v>-0.69609200000000016</v>
      </c>
      <c r="T385" s="46">
        <f t="shared" si="44"/>
        <v>77.520950999999968</v>
      </c>
      <c r="U385" s="46">
        <f t="shared" si="45"/>
        <v>4.8467996674999974</v>
      </c>
      <c r="V385" s="46">
        <f t="shared" si="46"/>
        <v>4.8467996674999974</v>
      </c>
      <c r="W385" s="46">
        <v>4.8467996675</v>
      </c>
      <c r="X385" s="47">
        <f t="shared" si="47"/>
        <v>0</v>
      </c>
      <c r="Y385" s="125"/>
      <c r="Z385" s="125"/>
      <c r="AA385" s="126"/>
    </row>
    <row r="386" spans="1:27" s="4" customFormat="1" ht="17.100000000000001" customHeight="1">
      <c r="A386" s="105">
        <v>372</v>
      </c>
      <c r="B386" s="24" t="s">
        <v>430</v>
      </c>
      <c r="C386" s="24" t="s">
        <v>1792</v>
      </c>
      <c r="D386" s="24" t="s">
        <v>427</v>
      </c>
      <c r="E386" s="26" t="s">
        <v>428</v>
      </c>
      <c r="F386" s="24">
        <v>12.4</v>
      </c>
      <c r="G386" s="24">
        <v>0</v>
      </c>
      <c r="H386" s="127">
        <v>135.31</v>
      </c>
      <c r="I386" s="24">
        <v>1.53</v>
      </c>
      <c r="J386" s="36">
        <v>12.398497000000001</v>
      </c>
      <c r="K386" s="36">
        <v>0</v>
      </c>
      <c r="L386" s="36">
        <v>135.314212</v>
      </c>
      <c r="M386" s="36">
        <v>0</v>
      </c>
      <c r="N386" s="24">
        <v>1</v>
      </c>
      <c r="O386" s="41" t="s">
        <v>1793</v>
      </c>
      <c r="P386" s="26" t="s">
        <v>1794</v>
      </c>
      <c r="Q386" s="24">
        <v>568</v>
      </c>
      <c r="R386" s="46">
        <f t="shared" si="42"/>
        <v>122.91571499999999</v>
      </c>
      <c r="S386" s="46">
        <f t="shared" si="43"/>
        <v>0</v>
      </c>
      <c r="T386" s="46">
        <f t="shared" si="44"/>
        <v>122.91571499999999</v>
      </c>
      <c r="U386" s="46">
        <f t="shared" si="45"/>
        <v>7.6822321874999995</v>
      </c>
      <c r="V386" s="46">
        <f t="shared" si="46"/>
        <v>7.6822321874999995</v>
      </c>
      <c r="W386" s="46">
        <v>7.6822321875000004</v>
      </c>
      <c r="X386" s="47">
        <f t="shared" si="47"/>
        <v>0</v>
      </c>
      <c r="Y386" s="125"/>
      <c r="Z386" s="125"/>
      <c r="AA386" s="126"/>
    </row>
    <row r="387" spans="1:27" s="4" customFormat="1" ht="17.100000000000001" customHeight="1">
      <c r="A387" s="105">
        <v>373</v>
      </c>
      <c r="B387" s="24" t="s">
        <v>1795</v>
      </c>
      <c r="C387" s="226" t="s">
        <v>1796</v>
      </c>
      <c r="D387" s="24" t="s">
        <v>427</v>
      </c>
      <c r="E387" s="26" t="s">
        <v>1797</v>
      </c>
      <c r="F387" s="24">
        <v>622.38</v>
      </c>
      <c r="G387" s="24">
        <v>-60.48</v>
      </c>
      <c r="H387" s="24">
        <v>304.13</v>
      </c>
      <c r="I387" s="24">
        <v>3767.47</v>
      </c>
      <c r="J387" s="36">
        <v>0</v>
      </c>
      <c r="K387" s="36">
        <v>0</v>
      </c>
      <c r="L387" s="36">
        <v>0</v>
      </c>
      <c r="M387" s="36">
        <v>0</v>
      </c>
      <c r="N387" s="24">
        <v>1</v>
      </c>
      <c r="O387" s="41" t="s">
        <v>1798</v>
      </c>
      <c r="P387" s="26" t="s">
        <v>1799</v>
      </c>
      <c r="Q387" s="24">
        <v>1800</v>
      </c>
      <c r="R387" s="46">
        <f t="shared" si="42"/>
        <v>0</v>
      </c>
      <c r="S387" s="46">
        <f t="shared" si="43"/>
        <v>0</v>
      </c>
      <c r="T387" s="46">
        <f t="shared" si="44"/>
        <v>0</v>
      </c>
      <c r="U387" s="46">
        <f t="shared" si="45"/>
        <v>0</v>
      </c>
      <c r="V387" s="46">
        <f t="shared" si="46"/>
        <v>0</v>
      </c>
      <c r="W387" s="46">
        <v>0</v>
      </c>
      <c r="X387" s="47">
        <f t="shared" si="47"/>
        <v>0</v>
      </c>
      <c r="Y387" s="125"/>
      <c r="Z387" s="125"/>
      <c r="AA387" s="55" t="s">
        <v>1019</v>
      </c>
    </row>
    <row r="388" spans="1:27" s="4" customFormat="1" ht="17.100000000000001" customHeight="1">
      <c r="A388" s="105">
        <v>374</v>
      </c>
      <c r="B388" s="24" t="s">
        <v>433</v>
      </c>
      <c r="C388" s="24" t="s">
        <v>1800</v>
      </c>
      <c r="D388" s="24" t="s">
        <v>427</v>
      </c>
      <c r="E388" s="26" t="s">
        <v>432</v>
      </c>
      <c r="F388" s="24">
        <v>0</v>
      </c>
      <c r="G388" s="24">
        <v>0</v>
      </c>
      <c r="H388" s="24">
        <v>82.05</v>
      </c>
      <c r="I388" s="24">
        <v>0</v>
      </c>
      <c r="J388" s="36">
        <v>0</v>
      </c>
      <c r="K388" s="36">
        <v>0</v>
      </c>
      <c r="L388" s="36">
        <v>82.045280000000005</v>
      </c>
      <c r="M388" s="36">
        <v>0</v>
      </c>
      <c r="N388" s="24">
        <v>1</v>
      </c>
      <c r="O388" s="41" t="s">
        <v>1801</v>
      </c>
      <c r="P388" s="26" t="s">
        <v>1802</v>
      </c>
      <c r="Q388" s="24">
        <v>592.66999999999996</v>
      </c>
      <c r="R388" s="46">
        <f t="shared" si="42"/>
        <v>82.045280000000005</v>
      </c>
      <c r="S388" s="46">
        <f t="shared" si="43"/>
        <v>0</v>
      </c>
      <c r="T388" s="46">
        <f t="shared" si="44"/>
        <v>82.045280000000005</v>
      </c>
      <c r="U388" s="46">
        <f t="shared" si="45"/>
        <v>5.1278300000000003</v>
      </c>
      <c r="V388" s="46">
        <f t="shared" si="46"/>
        <v>5.1278300000000003</v>
      </c>
      <c r="W388" s="46">
        <v>5.1278300000000003</v>
      </c>
      <c r="X388" s="47">
        <f t="shared" si="47"/>
        <v>0</v>
      </c>
      <c r="Y388" s="125"/>
      <c r="Z388" s="125"/>
      <c r="AA388" s="126"/>
    </row>
    <row r="389" spans="1:27" s="4" customFormat="1" ht="23.1" customHeight="1">
      <c r="A389" s="105">
        <v>375</v>
      </c>
      <c r="B389" s="24" t="s">
        <v>1803</v>
      </c>
      <c r="C389" s="24" t="s">
        <v>1804</v>
      </c>
      <c r="D389" s="24" t="s">
        <v>427</v>
      </c>
      <c r="E389" s="26" t="s">
        <v>432</v>
      </c>
      <c r="F389" s="24">
        <v>18635.810000000001</v>
      </c>
      <c r="G389" s="24">
        <v>8398.42</v>
      </c>
      <c r="H389" s="24">
        <v>13861.64</v>
      </c>
      <c r="I389" s="24">
        <v>14195.67</v>
      </c>
      <c r="J389" s="36">
        <v>18635.811673</v>
      </c>
      <c r="K389" s="36">
        <v>8412.4657960000004</v>
      </c>
      <c r="L389" s="36">
        <v>13861.644753</v>
      </c>
      <c r="M389" s="36">
        <v>14195.669195</v>
      </c>
      <c r="N389" s="24">
        <v>1</v>
      </c>
      <c r="O389" s="41" t="s">
        <v>1805</v>
      </c>
      <c r="P389" s="26" t="s">
        <v>1806</v>
      </c>
      <c r="Q389" s="24">
        <v>3077</v>
      </c>
      <c r="R389" s="46">
        <f t="shared" si="42"/>
        <v>-4774.1669199999997</v>
      </c>
      <c r="S389" s="46">
        <f t="shared" si="43"/>
        <v>5783.203399</v>
      </c>
      <c r="T389" s="46">
        <f t="shared" si="44"/>
        <v>1009.0364790000003</v>
      </c>
      <c r="U389" s="46">
        <f t="shared" si="45"/>
        <v>48.606771439999989</v>
      </c>
      <c r="V389" s="46">
        <f t="shared" si="46"/>
        <v>48.606771439999989</v>
      </c>
      <c r="W389" s="46">
        <v>0</v>
      </c>
      <c r="X389" s="47">
        <f t="shared" si="47"/>
        <v>1</v>
      </c>
      <c r="Y389" s="125"/>
      <c r="Z389" s="125">
        <v>1000</v>
      </c>
      <c r="AA389" s="55" t="s">
        <v>975</v>
      </c>
    </row>
    <row r="390" spans="1:27" s="4" customFormat="1" ht="17.100000000000001" customHeight="1">
      <c r="A390" s="105">
        <v>376</v>
      </c>
      <c r="B390" s="24" t="s">
        <v>434</v>
      </c>
      <c r="C390" s="226" t="s">
        <v>1807</v>
      </c>
      <c r="D390" s="24" t="s">
        <v>427</v>
      </c>
      <c r="E390" s="26" t="s">
        <v>432</v>
      </c>
      <c r="F390" s="24">
        <v>142.94999999999999</v>
      </c>
      <c r="G390" s="24">
        <v>0</v>
      </c>
      <c r="H390" s="24">
        <v>395.04</v>
      </c>
      <c r="I390" s="24">
        <v>0</v>
      </c>
      <c r="J390" s="36">
        <v>0</v>
      </c>
      <c r="K390" s="36">
        <v>0</v>
      </c>
      <c r="L390" s="36">
        <v>0</v>
      </c>
      <c r="M390" s="36">
        <v>0</v>
      </c>
      <c r="N390" s="24">
        <v>1</v>
      </c>
      <c r="O390" s="41" t="s">
        <v>1808</v>
      </c>
      <c r="P390" s="26" t="s">
        <v>1794</v>
      </c>
      <c r="Q390" s="24">
        <v>610</v>
      </c>
      <c r="R390" s="46">
        <f t="shared" si="42"/>
        <v>0</v>
      </c>
      <c r="S390" s="46">
        <f t="shared" si="43"/>
        <v>0</v>
      </c>
      <c r="T390" s="46">
        <f t="shared" si="44"/>
        <v>0</v>
      </c>
      <c r="U390" s="46">
        <f t="shared" si="45"/>
        <v>0</v>
      </c>
      <c r="V390" s="46">
        <f t="shared" si="46"/>
        <v>0</v>
      </c>
      <c r="W390" s="46">
        <v>0</v>
      </c>
      <c r="X390" s="47">
        <f t="shared" si="47"/>
        <v>0</v>
      </c>
      <c r="Y390" s="125"/>
      <c r="Z390" s="125">
        <v>2.2691793124999999</v>
      </c>
      <c r="AA390" s="55" t="s">
        <v>1019</v>
      </c>
    </row>
    <row r="391" spans="1:27" s="4" customFormat="1" ht="17.100000000000001" customHeight="1">
      <c r="A391" s="105">
        <v>377</v>
      </c>
      <c r="B391" s="24" t="s">
        <v>435</v>
      </c>
      <c r="C391" s="226" t="s">
        <v>1809</v>
      </c>
      <c r="D391" s="24" t="s">
        <v>427</v>
      </c>
      <c r="E391" s="26" t="s">
        <v>432</v>
      </c>
      <c r="F391" s="24">
        <v>8232.7900000000009</v>
      </c>
      <c r="G391" s="24">
        <v>-663.04</v>
      </c>
      <c r="H391" s="24">
        <v>8275.34</v>
      </c>
      <c r="I391" s="24">
        <v>5961.19</v>
      </c>
      <c r="J391" s="36">
        <v>0</v>
      </c>
      <c r="K391" s="36">
        <v>0</v>
      </c>
      <c r="L391" s="36">
        <v>0</v>
      </c>
      <c r="M391" s="36">
        <v>0</v>
      </c>
      <c r="N391" s="24">
        <v>1</v>
      </c>
      <c r="O391" s="41" t="s">
        <v>1810</v>
      </c>
      <c r="P391" s="26" t="s">
        <v>1811</v>
      </c>
      <c r="Q391" s="24">
        <v>5540</v>
      </c>
      <c r="R391" s="46">
        <f t="shared" si="42"/>
        <v>0</v>
      </c>
      <c r="S391" s="46">
        <f t="shared" si="43"/>
        <v>0</v>
      </c>
      <c r="T391" s="46">
        <f t="shared" si="44"/>
        <v>0</v>
      </c>
      <c r="U391" s="46">
        <f t="shared" si="45"/>
        <v>0</v>
      </c>
      <c r="V391" s="46">
        <f t="shared" si="46"/>
        <v>0</v>
      </c>
      <c r="W391" s="46">
        <v>0</v>
      </c>
      <c r="X391" s="47">
        <f t="shared" si="47"/>
        <v>0</v>
      </c>
      <c r="Y391" s="125"/>
      <c r="Z391" s="125"/>
      <c r="AA391" s="55" t="s">
        <v>1019</v>
      </c>
    </row>
    <row r="392" spans="1:27" s="4" customFormat="1" ht="17.100000000000001" customHeight="1">
      <c r="A392" s="105">
        <v>378</v>
      </c>
      <c r="B392" s="24" t="s">
        <v>436</v>
      </c>
      <c r="C392" s="226" t="s">
        <v>1812</v>
      </c>
      <c r="D392" s="24" t="s">
        <v>427</v>
      </c>
      <c r="E392" s="26" t="s">
        <v>432</v>
      </c>
      <c r="F392" s="24">
        <v>0.02</v>
      </c>
      <c r="G392" s="24">
        <v>-237.6</v>
      </c>
      <c r="H392" s="24">
        <v>-96.7</v>
      </c>
      <c r="I392" s="24">
        <v>1477.19</v>
      </c>
      <c r="J392" s="36">
        <v>0</v>
      </c>
      <c r="K392" s="36">
        <v>0</v>
      </c>
      <c r="L392" s="36">
        <v>0</v>
      </c>
      <c r="M392" s="36">
        <v>0</v>
      </c>
      <c r="N392" s="24">
        <v>1</v>
      </c>
      <c r="O392" s="41" t="s">
        <v>1813</v>
      </c>
      <c r="P392" s="26" t="s">
        <v>1814</v>
      </c>
      <c r="Q392" s="24">
        <v>949.45</v>
      </c>
      <c r="R392" s="46">
        <f t="shared" si="42"/>
        <v>0</v>
      </c>
      <c r="S392" s="46">
        <f t="shared" si="43"/>
        <v>0</v>
      </c>
      <c r="T392" s="46">
        <f t="shared" si="44"/>
        <v>0</v>
      </c>
      <c r="U392" s="46">
        <f t="shared" si="45"/>
        <v>0</v>
      </c>
      <c r="V392" s="46">
        <f t="shared" si="46"/>
        <v>0</v>
      </c>
      <c r="W392" s="46">
        <v>0</v>
      </c>
      <c r="X392" s="47">
        <f t="shared" si="47"/>
        <v>0</v>
      </c>
      <c r="Y392" s="125"/>
      <c r="Z392" s="125"/>
      <c r="AA392" s="55" t="s">
        <v>1019</v>
      </c>
    </row>
    <row r="393" spans="1:27" s="4" customFormat="1" ht="17.100000000000001" customHeight="1">
      <c r="A393" s="105">
        <v>379</v>
      </c>
      <c r="B393" s="24" t="s">
        <v>437</v>
      </c>
      <c r="C393" s="24" t="s">
        <v>1815</v>
      </c>
      <c r="D393" s="24" t="s">
        <v>427</v>
      </c>
      <c r="E393" s="26" t="s">
        <v>432</v>
      </c>
      <c r="F393" s="24">
        <v>465.21</v>
      </c>
      <c r="G393" s="24">
        <v>314.29000000000002</v>
      </c>
      <c r="H393" s="24">
        <v>601.71</v>
      </c>
      <c r="I393" s="24">
        <v>333.53</v>
      </c>
      <c r="J393" s="36">
        <v>465.21425799999997</v>
      </c>
      <c r="K393" s="36">
        <v>314.28742299999999</v>
      </c>
      <c r="L393" s="36">
        <v>601.71395299999995</v>
      </c>
      <c r="M393" s="36">
        <v>333.52672799999999</v>
      </c>
      <c r="N393" s="24">
        <v>1</v>
      </c>
      <c r="O393" s="41" t="s">
        <v>1816</v>
      </c>
      <c r="P393" s="26" t="s">
        <v>1794</v>
      </c>
      <c r="Q393" s="24">
        <v>560</v>
      </c>
      <c r="R393" s="46">
        <f t="shared" si="42"/>
        <v>136.49969499999997</v>
      </c>
      <c r="S393" s="46">
        <f t="shared" si="43"/>
        <v>19.239305000000002</v>
      </c>
      <c r="T393" s="46">
        <f t="shared" si="44"/>
        <v>155.73899999999998</v>
      </c>
      <c r="U393" s="46">
        <f t="shared" si="45"/>
        <v>9.6855892374999986</v>
      </c>
      <c r="V393" s="46">
        <f t="shared" si="46"/>
        <v>9.6855892374999986</v>
      </c>
      <c r="W393" s="46">
        <v>9.6855892375000003</v>
      </c>
      <c r="X393" s="47">
        <f t="shared" si="47"/>
        <v>0</v>
      </c>
      <c r="Y393" s="125">
        <v>20.753799999999998</v>
      </c>
      <c r="Z393" s="125">
        <v>10.5898577275</v>
      </c>
      <c r="AA393" s="126"/>
    </row>
    <row r="394" spans="1:27" s="4" customFormat="1" ht="17.100000000000001" customHeight="1">
      <c r="A394" s="105">
        <v>380</v>
      </c>
      <c r="B394" s="24" t="s">
        <v>438</v>
      </c>
      <c r="C394" s="24" t="s">
        <v>1817</v>
      </c>
      <c r="D394" s="24" t="s">
        <v>427</v>
      </c>
      <c r="E394" s="26" t="s">
        <v>317</v>
      </c>
      <c r="F394" s="24">
        <v>1.89</v>
      </c>
      <c r="G394" s="24">
        <v>0.7</v>
      </c>
      <c r="H394" s="24">
        <v>80.930000000000007</v>
      </c>
      <c r="I394" s="24">
        <v>187.17</v>
      </c>
      <c r="J394" s="36">
        <v>1.889872</v>
      </c>
      <c r="K394" s="36">
        <v>8.6712999999999998E-2</v>
      </c>
      <c r="L394" s="36">
        <v>80.936555999999996</v>
      </c>
      <c r="M394" s="36">
        <v>187.78253100000001</v>
      </c>
      <c r="N394" s="24">
        <v>1</v>
      </c>
      <c r="O394" s="41" t="s">
        <v>1818</v>
      </c>
      <c r="P394" s="26" t="s">
        <v>1819</v>
      </c>
      <c r="Q394" s="24">
        <v>896.31</v>
      </c>
      <c r="R394" s="46">
        <f t="shared" si="42"/>
        <v>79.046683999999999</v>
      </c>
      <c r="S394" s="46">
        <f t="shared" si="43"/>
        <v>187.695818</v>
      </c>
      <c r="T394" s="46">
        <f t="shared" si="44"/>
        <v>266.742502</v>
      </c>
      <c r="U394" s="46">
        <f t="shared" si="45"/>
        <v>16.202166829999999</v>
      </c>
      <c r="V394" s="46">
        <f t="shared" si="46"/>
        <v>16.202166829999999</v>
      </c>
      <c r="W394" s="46">
        <v>16.202166829999999</v>
      </c>
      <c r="X394" s="47">
        <f t="shared" si="47"/>
        <v>0</v>
      </c>
      <c r="Y394" s="125"/>
      <c r="Z394" s="125"/>
      <c r="AA394" s="126"/>
    </row>
    <row r="395" spans="1:27" s="4" customFormat="1" ht="17.100000000000001" customHeight="1">
      <c r="A395" s="105">
        <v>381</v>
      </c>
      <c r="B395" s="24" t="s">
        <v>439</v>
      </c>
      <c r="C395" s="24" t="s">
        <v>1820</v>
      </c>
      <c r="D395" s="24" t="s">
        <v>427</v>
      </c>
      <c r="E395" s="26" t="s">
        <v>317</v>
      </c>
      <c r="F395" s="24">
        <v>183.08</v>
      </c>
      <c r="G395" s="24">
        <v>58.38</v>
      </c>
      <c r="H395" s="24">
        <v>2762.47</v>
      </c>
      <c r="I395" s="24">
        <v>2745.88</v>
      </c>
      <c r="J395" s="36">
        <v>183.07766000000001</v>
      </c>
      <c r="K395" s="36">
        <v>47.850448999999998</v>
      </c>
      <c r="L395" s="36">
        <v>2762.4740919999999</v>
      </c>
      <c r="M395" s="36">
        <v>2745.8809919999999</v>
      </c>
      <c r="N395" s="24">
        <v>1</v>
      </c>
      <c r="O395" s="41" t="s">
        <v>1821</v>
      </c>
      <c r="P395" s="26" t="s">
        <v>1822</v>
      </c>
      <c r="Q395" s="24">
        <v>720.81</v>
      </c>
      <c r="R395" s="46">
        <f t="shared" si="42"/>
        <v>2579.396432</v>
      </c>
      <c r="S395" s="46">
        <f t="shared" si="43"/>
        <v>2698.0305429999999</v>
      </c>
      <c r="T395" s="46">
        <f t="shared" si="44"/>
        <v>5277.4269750000003</v>
      </c>
      <c r="U395" s="46">
        <f t="shared" si="45"/>
        <v>323.09410958000001</v>
      </c>
      <c r="V395" s="46">
        <f t="shared" si="46"/>
        <v>323.09410958000001</v>
      </c>
      <c r="W395" s="46">
        <v>323.09410958000001</v>
      </c>
      <c r="X395" s="47">
        <f t="shared" si="47"/>
        <v>0</v>
      </c>
      <c r="Y395" s="125"/>
      <c r="Z395" s="125"/>
      <c r="AA395" s="126"/>
    </row>
    <row r="396" spans="1:27" s="4" customFormat="1" ht="17.100000000000001" customHeight="1">
      <c r="A396" s="105">
        <v>382</v>
      </c>
      <c r="B396" s="24" t="s">
        <v>440</v>
      </c>
      <c r="C396" s="226" t="s">
        <v>1823</v>
      </c>
      <c r="D396" s="24" t="s">
        <v>427</v>
      </c>
      <c r="E396" s="26" t="s">
        <v>317</v>
      </c>
      <c r="F396" s="24">
        <v>1</v>
      </c>
      <c r="G396" s="24">
        <v>0</v>
      </c>
      <c r="H396" s="24">
        <v>57.13</v>
      </c>
      <c r="I396" s="24">
        <v>0</v>
      </c>
      <c r="J396" s="36">
        <v>0</v>
      </c>
      <c r="K396" s="36">
        <v>0</v>
      </c>
      <c r="L396" s="36">
        <v>0</v>
      </c>
      <c r="M396" s="36">
        <v>0</v>
      </c>
      <c r="N396" s="24">
        <v>1</v>
      </c>
      <c r="O396" s="41" t="s">
        <v>1824</v>
      </c>
      <c r="P396" s="26" t="s">
        <v>1825</v>
      </c>
      <c r="Q396" s="24">
        <v>519.72</v>
      </c>
      <c r="R396" s="46">
        <f t="shared" si="42"/>
        <v>0</v>
      </c>
      <c r="S396" s="46">
        <f t="shared" si="43"/>
        <v>0</v>
      </c>
      <c r="T396" s="46">
        <f t="shared" si="44"/>
        <v>0</v>
      </c>
      <c r="U396" s="46">
        <f t="shared" si="45"/>
        <v>0</v>
      </c>
      <c r="V396" s="46">
        <f t="shared" si="46"/>
        <v>0</v>
      </c>
      <c r="W396" s="46">
        <v>0</v>
      </c>
      <c r="X396" s="47">
        <f t="shared" si="47"/>
        <v>0</v>
      </c>
      <c r="Y396" s="125"/>
      <c r="Z396" s="125"/>
      <c r="AA396" s="55" t="s">
        <v>1019</v>
      </c>
    </row>
    <row r="397" spans="1:27" s="4" customFormat="1" ht="17.100000000000001" customHeight="1">
      <c r="A397" s="105">
        <v>383</v>
      </c>
      <c r="B397" s="24" t="s">
        <v>441</v>
      </c>
      <c r="C397" s="226" t="s">
        <v>1826</v>
      </c>
      <c r="D397" s="24" t="s">
        <v>427</v>
      </c>
      <c r="E397" s="26" t="s">
        <v>317</v>
      </c>
      <c r="F397" s="24">
        <v>1327.6</v>
      </c>
      <c r="G397" s="24">
        <v>124.71</v>
      </c>
      <c r="H397" s="24">
        <v>1457.34</v>
      </c>
      <c r="I397" s="24">
        <v>33.450000000000003</v>
      </c>
      <c r="J397" s="36">
        <v>0</v>
      </c>
      <c r="K397" s="36">
        <v>0</v>
      </c>
      <c r="L397" s="36">
        <v>0</v>
      </c>
      <c r="M397" s="36">
        <v>0</v>
      </c>
      <c r="N397" s="24">
        <v>1</v>
      </c>
      <c r="O397" s="41" t="s">
        <v>1827</v>
      </c>
      <c r="P397" s="26" t="s">
        <v>1828</v>
      </c>
      <c r="Q397" s="24">
        <v>3024.2</v>
      </c>
      <c r="R397" s="46">
        <f t="shared" si="42"/>
        <v>0</v>
      </c>
      <c r="S397" s="46">
        <f t="shared" si="43"/>
        <v>0</v>
      </c>
      <c r="T397" s="46">
        <f t="shared" si="44"/>
        <v>0</v>
      </c>
      <c r="U397" s="46">
        <f t="shared" si="45"/>
        <v>0</v>
      </c>
      <c r="V397" s="46">
        <f t="shared" si="46"/>
        <v>0</v>
      </c>
      <c r="W397" s="46">
        <v>0</v>
      </c>
      <c r="X397" s="47">
        <f t="shared" si="47"/>
        <v>0</v>
      </c>
      <c r="Y397" s="125"/>
      <c r="Z397" s="125">
        <v>24.410748072499999</v>
      </c>
      <c r="AA397" s="55" t="s">
        <v>1019</v>
      </c>
    </row>
    <row r="398" spans="1:27" s="4" customFormat="1" ht="17.100000000000001" customHeight="1">
      <c r="A398" s="105">
        <v>384</v>
      </c>
      <c r="B398" s="24" t="s">
        <v>442</v>
      </c>
      <c r="C398" s="24" t="s">
        <v>1829</v>
      </c>
      <c r="D398" s="24" t="s">
        <v>427</v>
      </c>
      <c r="E398" s="26" t="s">
        <v>317</v>
      </c>
      <c r="F398" s="24">
        <v>0</v>
      </c>
      <c r="G398" s="24">
        <v>0</v>
      </c>
      <c r="H398" s="24">
        <v>24</v>
      </c>
      <c r="I398" s="24">
        <v>0</v>
      </c>
      <c r="J398" s="36">
        <v>0</v>
      </c>
      <c r="K398" s="36">
        <v>0</v>
      </c>
      <c r="L398" s="36">
        <v>135.1592</v>
      </c>
      <c r="M398" s="36">
        <v>0</v>
      </c>
      <c r="N398" s="24">
        <v>1</v>
      </c>
      <c r="O398" s="41" t="s">
        <v>1830</v>
      </c>
      <c r="P398" s="26" t="s">
        <v>1831</v>
      </c>
      <c r="Q398" s="24">
        <v>719.05</v>
      </c>
      <c r="R398" s="46">
        <f t="shared" si="42"/>
        <v>135.1592</v>
      </c>
      <c r="S398" s="46">
        <f t="shared" si="43"/>
        <v>0</v>
      </c>
      <c r="T398" s="46">
        <f t="shared" si="44"/>
        <v>135.1592</v>
      </c>
      <c r="U398" s="46">
        <f t="shared" si="45"/>
        <v>8.4474499999999999</v>
      </c>
      <c r="V398" s="46">
        <f t="shared" si="46"/>
        <v>8.4474499999999999</v>
      </c>
      <c r="W398" s="46">
        <v>8.4474499999999999</v>
      </c>
      <c r="X398" s="47">
        <f t="shared" si="47"/>
        <v>0</v>
      </c>
      <c r="Y398" s="125"/>
      <c r="Z398" s="125"/>
      <c r="AA398" s="126"/>
    </row>
    <row r="399" spans="1:27" s="4" customFormat="1" ht="17.100000000000001" customHeight="1">
      <c r="A399" s="105">
        <v>385</v>
      </c>
      <c r="B399" s="24" t="s">
        <v>443</v>
      </c>
      <c r="C399" s="24" t="s">
        <v>1832</v>
      </c>
      <c r="D399" s="24" t="s">
        <v>427</v>
      </c>
      <c r="E399" s="26" t="s">
        <v>317</v>
      </c>
      <c r="F399" s="24">
        <v>1.34</v>
      </c>
      <c r="G399" s="24">
        <v>0</v>
      </c>
      <c r="H399" s="24">
        <v>217.78</v>
      </c>
      <c r="I399" s="24">
        <v>21.58</v>
      </c>
      <c r="J399" s="36">
        <v>1.3396859999999999</v>
      </c>
      <c r="K399" s="36">
        <v>0</v>
      </c>
      <c r="L399" s="36">
        <v>217.73006699999999</v>
      </c>
      <c r="M399" s="36">
        <v>0</v>
      </c>
      <c r="N399" s="24">
        <v>1</v>
      </c>
      <c r="O399" s="41" t="s">
        <v>1833</v>
      </c>
      <c r="P399" s="26" t="s">
        <v>1834</v>
      </c>
      <c r="Q399" s="24">
        <v>653</v>
      </c>
      <c r="R399" s="46">
        <f t="shared" si="42"/>
        <v>216.39038099999999</v>
      </c>
      <c r="S399" s="46">
        <f t="shared" si="43"/>
        <v>0</v>
      </c>
      <c r="T399" s="46">
        <f t="shared" si="44"/>
        <v>216.39038099999999</v>
      </c>
      <c r="U399" s="46">
        <f t="shared" si="45"/>
        <v>13.524398812499999</v>
      </c>
      <c r="V399" s="46">
        <f t="shared" si="46"/>
        <v>13.524398812499999</v>
      </c>
      <c r="W399" s="46">
        <v>13.524398812499999</v>
      </c>
      <c r="X399" s="47">
        <f t="shared" si="47"/>
        <v>0</v>
      </c>
      <c r="Y399" s="125"/>
      <c r="Z399" s="125"/>
      <c r="AA399" s="126"/>
    </row>
    <row r="400" spans="1:27" s="4" customFormat="1" ht="17.100000000000001" customHeight="1">
      <c r="A400" s="105">
        <v>386</v>
      </c>
      <c r="B400" s="24" t="s">
        <v>1835</v>
      </c>
      <c r="C400" s="226" t="s">
        <v>1836</v>
      </c>
      <c r="D400" s="24" t="s">
        <v>427</v>
      </c>
      <c r="E400" s="26" t="s">
        <v>445</v>
      </c>
      <c r="F400" s="24">
        <v>23.72</v>
      </c>
      <c r="G400" s="24">
        <v>0</v>
      </c>
      <c r="H400" s="24">
        <v>98.12</v>
      </c>
      <c r="I400" s="24">
        <v>1.45</v>
      </c>
      <c r="J400" s="36">
        <v>0</v>
      </c>
      <c r="K400" s="36">
        <v>0</v>
      </c>
      <c r="L400" s="36">
        <v>0</v>
      </c>
      <c r="M400" s="36">
        <v>0</v>
      </c>
      <c r="N400" s="24">
        <v>1</v>
      </c>
      <c r="O400" s="41" t="s">
        <v>1837</v>
      </c>
      <c r="P400" s="26" t="s">
        <v>1825</v>
      </c>
      <c r="Q400" s="24">
        <v>1165.8900000000001</v>
      </c>
      <c r="R400" s="46">
        <f t="shared" si="42"/>
        <v>0</v>
      </c>
      <c r="S400" s="46">
        <f t="shared" si="43"/>
        <v>0</v>
      </c>
      <c r="T400" s="46">
        <f t="shared" si="44"/>
        <v>0</v>
      </c>
      <c r="U400" s="46">
        <f t="shared" si="45"/>
        <v>0</v>
      </c>
      <c r="V400" s="46">
        <f t="shared" si="46"/>
        <v>0</v>
      </c>
      <c r="W400" s="46">
        <v>0</v>
      </c>
      <c r="X400" s="47">
        <f t="shared" si="47"/>
        <v>0</v>
      </c>
      <c r="Y400" s="125"/>
      <c r="Z400" s="125"/>
      <c r="AA400" s="55" t="s">
        <v>1019</v>
      </c>
    </row>
    <row r="401" spans="1:27" s="4" customFormat="1" ht="17.100000000000001" customHeight="1">
      <c r="A401" s="105">
        <v>387</v>
      </c>
      <c r="B401" s="24" t="s">
        <v>446</v>
      </c>
      <c r="C401" s="24" t="s">
        <v>1838</v>
      </c>
      <c r="D401" s="24" t="s">
        <v>427</v>
      </c>
      <c r="E401" s="26" t="s">
        <v>445</v>
      </c>
      <c r="F401" s="24">
        <v>135.74</v>
      </c>
      <c r="G401" s="24">
        <v>0</v>
      </c>
      <c r="H401" s="24">
        <v>300.88</v>
      </c>
      <c r="I401" s="24">
        <v>0</v>
      </c>
      <c r="J401" s="36">
        <v>135.74423200000001</v>
      </c>
      <c r="K401" s="36">
        <v>0</v>
      </c>
      <c r="L401" s="36">
        <v>300.88124199999999</v>
      </c>
      <c r="M401" s="36">
        <v>0</v>
      </c>
      <c r="N401" s="24">
        <v>1</v>
      </c>
      <c r="O401" s="41" t="s">
        <v>1839</v>
      </c>
      <c r="P401" s="26" t="s">
        <v>1840</v>
      </c>
      <c r="Q401" s="24">
        <v>1482.27</v>
      </c>
      <c r="R401" s="46">
        <f t="shared" si="42"/>
        <v>165.13700999999998</v>
      </c>
      <c r="S401" s="46">
        <f t="shared" si="43"/>
        <v>0</v>
      </c>
      <c r="T401" s="46">
        <f t="shared" si="44"/>
        <v>165.13700999999998</v>
      </c>
      <c r="U401" s="46">
        <f t="shared" si="45"/>
        <v>10.321063124999998</v>
      </c>
      <c r="V401" s="46">
        <f t="shared" si="46"/>
        <v>10.321063124999998</v>
      </c>
      <c r="W401" s="46">
        <v>10.321063125</v>
      </c>
      <c r="X401" s="47">
        <f t="shared" si="47"/>
        <v>0</v>
      </c>
      <c r="Y401" s="125">
        <v>14.11375</v>
      </c>
      <c r="Z401" s="125"/>
      <c r="AA401" s="126"/>
    </row>
    <row r="402" spans="1:27" s="4" customFormat="1" ht="17.100000000000001" customHeight="1">
      <c r="A402" s="105">
        <v>388</v>
      </c>
      <c r="B402" s="24" t="s">
        <v>447</v>
      </c>
      <c r="C402" s="226" t="s">
        <v>1841</v>
      </c>
      <c r="D402" s="24" t="s">
        <v>427</v>
      </c>
      <c r="E402" s="26" t="s">
        <v>445</v>
      </c>
      <c r="F402" s="24">
        <v>37.61</v>
      </c>
      <c r="G402" s="24">
        <v>9.51</v>
      </c>
      <c r="H402" s="24">
        <v>255.53</v>
      </c>
      <c r="I402" s="24">
        <v>15.51</v>
      </c>
      <c r="J402" s="36">
        <v>0</v>
      </c>
      <c r="K402" s="36">
        <v>0</v>
      </c>
      <c r="L402" s="36">
        <v>0</v>
      </c>
      <c r="M402" s="36">
        <v>0</v>
      </c>
      <c r="N402" s="24">
        <v>1</v>
      </c>
      <c r="O402" s="41" t="s">
        <v>1842</v>
      </c>
      <c r="P402" s="26" t="s">
        <v>1843</v>
      </c>
      <c r="Q402" s="24">
        <v>1073.7</v>
      </c>
      <c r="R402" s="46">
        <f t="shared" si="42"/>
        <v>0</v>
      </c>
      <c r="S402" s="46">
        <f t="shared" si="43"/>
        <v>0</v>
      </c>
      <c r="T402" s="46">
        <f t="shared" si="44"/>
        <v>0</v>
      </c>
      <c r="U402" s="46">
        <f t="shared" si="45"/>
        <v>0</v>
      </c>
      <c r="V402" s="46">
        <f t="shared" si="46"/>
        <v>0</v>
      </c>
      <c r="W402" s="46">
        <v>0</v>
      </c>
      <c r="X402" s="47">
        <f t="shared" si="47"/>
        <v>0</v>
      </c>
      <c r="Y402" s="125"/>
      <c r="Z402" s="125"/>
      <c r="AA402" s="55" t="s">
        <v>1019</v>
      </c>
    </row>
    <row r="403" spans="1:27" s="2" customFormat="1" ht="21.95" customHeight="1">
      <c r="A403" s="105">
        <v>389</v>
      </c>
      <c r="B403" s="9" t="s">
        <v>448</v>
      </c>
      <c r="C403" s="10" t="s">
        <v>1844</v>
      </c>
      <c r="D403" s="9" t="s">
        <v>427</v>
      </c>
      <c r="E403" s="11" t="s">
        <v>449</v>
      </c>
      <c r="F403" s="45">
        <v>453.96199999999999</v>
      </c>
      <c r="G403" s="45">
        <v>84.2</v>
      </c>
      <c r="H403" s="45">
        <v>628.67999999999995</v>
      </c>
      <c r="I403" s="45">
        <v>352.9</v>
      </c>
      <c r="J403" s="36">
        <v>0</v>
      </c>
      <c r="K403" s="36">
        <v>0</v>
      </c>
      <c r="L403" s="36">
        <v>0</v>
      </c>
      <c r="M403" s="36">
        <v>0</v>
      </c>
      <c r="N403" s="9">
        <v>1</v>
      </c>
      <c r="O403" s="31" t="s">
        <v>1845</v>
      </c>
      <c r="P403" s="32">
        <v>43830</v>
      </c>
      <c r="Q403" s="45">
        <v>3780.1</v>
      </c>
      <c r="R403" s="46">
        <f t="shared" si="42"/>
        <v>0</v>
      </c>
      <c r="S403" s="46">
        <f t="shared" si="43"/>
        <v>0</v>
      </c>
      <c r="T403" s="46">
        <f t="shared" si="44"/>
        <v>0</v>
      </c>
      <c r="U403" s="46">
        <f t="shared" si="45"/>
        <v>0</v>
      </c>
      <c r="V403" s="46">
        <f t="shared" si="46"/>
        <v>0</v>
      </c>
      <c r="W403" s="46">
        <v>0</v>
      </c>
      <c r="X403" s="47">
        <f t="shared" si="47"/>
        <v>0</v>
      </c>
      <c r="Y403" s="54"/>
      <c r="Z403" s="54">
        <v>19.586658440000001</v>
      </c>
      <c r="AA403" s="55" t="s">
        <v>1019</v>
      </c>
    </row>
    <row r="404" spans="1:27" ht="17.100000000000001" customHeight="1">
      <c r="A404" s="105">
        <v>390</v>
      </c>
      <c r="B404" s="9" t="s">
        <v>450</v>
      </c>
      <c r="C404" s="10" t="s">
        <v>1846</v>
      </c>
      <c r="D404" s="9" t="s">
        <v>427</v>
      </c>
      <c r="E404" s="11" t="s">
        <v>449</v>
      </c>
      <c r="F404" s="45">
        <v>1184.3499999999999</v>
      </c>
      <c r="G404" s="45">
        <v>194.46</v>
      </c>
      <c r="H404" s="45">
        <v>1313.46</v>
      </c>
      <c r="I404" s="45">
        <v>237.71</v>
      </c>
      <c r="J404" s="36">
        <v>1215.251608</v>
      </c>
      <c r="K404" s="36">
        <v>194.46943200000001</v>
      </c>
      <c r="L404" s="36">
        <v>1345.5981449999999</v>
      </c>
      <c r="M404" s="36">
        <v>237.71533299999999</v>
      </c>
      <c r="N404" s="9">
        <v>1</v>
      </c>
      <c r="O404" s="31" t="s">
        <v>1847</v>
      </c>
      <c r="P404" s="32">
        <v>43524</v>
      </c>
      <c r="Q404" s="45">
        <v>650</v>
      </c>
      <c r="R404" s="46">
        <f t="shared" si="42"/>
        <v>130.3465369999999</v>
      </c>
      <c r="S404" s="46">
        <f t="shared" si="43"/>
        <v>43.245900999999975</v>
      </c>
      <c r="T404" s="46">
        <f t="shared" si="44"/>
        <v>173.59243799999987</v>
      </c>
      <c r="U404" s="46">
        <f t="shared" si="45"/>
        <v>10.741412622499992</v>
      </c>
      <c r="V404" s="46">
        <f t="shared" si="46"/>
        <v>10.741412622499992</v>
      </c>
      <c r="W404" s="46">
        <v>10.7414126225</v>
      </c>
      <c r="X404" s="47">
        <f t="shared" si="47"/>
        <v>0</v>
      </c>
      <c r="Y404" s="54">
        <v>32.260624999999997</v>
      </c>
      <c r="Z404" s="54"/>
      <c r="AA404" s="133"/>
    </row>
    <row r="405" spans="1:27" ht="17.100000000000001" customHeight="1">
      <c r="A405" s="105">
        <v>391</v>
      </c>
      <c r="B405" s="9" t="s">
        <v>451</v>
      </c>
      <c r="C405" s="10" t="s">
        <v>1848</v>
      </c>
      <c r="D405" s="9" t="s">
        <v>427</v>
      </c>
      <c r="E405" s="11" t="s">
        <v>449</v>
      </c>
      <c r="F405" s="128">
        <v>22.04</v>
      </c>
      <c r="G405" s="45">
        <v>0</v>
      </c>
      <c r="H405" s="45">
        <v>43.02</v>
      </c>
      <c r="I405" s="45">
        <v>0</v>
      </c>
      <c r="J405" s="36">
        <v>22.037924</v>
      </c>
      <c r="K405" s="36">
        <v>1.782632</v>
      </c>
      <c r="L405" s="36">
        <v>43.023795</v>
      </c>
      <c r="M405" s="36">
        <v>0.46454299999999998</v>
      </c>
      <c r="N405" s="9">
        <v>1</v>
      </c>
      <c r="O405" s="31" t="s">
        <v>1849</v>
      </c>
      <c r="P405" s="32">
        <v>43830</v>
      </c>
      <c r="Q405" s="45">
        <v>654.70000000000005</v>
      </c>
      <c r="R405" s="46">
        <f t="shared" si="42"/>
        <v>20.985870999999999</v>
      </c>
      <c r="S405" s="46">
        <f t="shared" si="43"/>
        <v>-1.3180890000000001</v>
      </c>
      <c r="T405" s="46">
        <f t="shared" si="44"/>
        <v>19.667781999999999</v>
      </c>
      <c r="U405" s="46">
        <f t="shared" si="45"/>
        <v>1.2325315975</v>
      </c>
      <c r="V405" s="46">
        <f t="shared" si="46"/>
        <v>1.2325315975</v>
      </c>
      <c r="W405" s="46">
        <v>1.2325315975</v>
      </c>
      <c r="X405" s="47">
        <f t="shared" si="47"/>
        <v>0</v>
      </c>
      <c r="Y405" s="54"/>
      <c r="Z405" s="54">
        <v>1.4843281699999999</v>
      </c>
      <c r="AA405" s="133"/>
    </row>
    <row r="406" spans="1:27" ht="24.95" customHeight="1">
      <c r="A406" s="105">
        <v>392</v>
      </c>
      <c r="B406" s="9" t="s">
        <v>452</v>
      </c>
      <c r="C406" s="10" t="s">
        <v>1850</v>
      </c>
      <c r="D406" s="9" t="s">
        <v>427</v>
      </c>
      <c r="E406" s="11" t="s">
        <v>449</v>
      </c>
      <c r="F406" s="45">
        <v>175.56</v>
      </c>
      <c r="G406" s="45">
        <v>10.95</v>
      </c>
      <c r="H406" s="45">
        <v>370.4</v>
      </c>
      <c r="I406" s="45">
        <v>-10.79</v>
      </c>
      <c r="J406" s="36">
        <v>0</v>
      </c>
      <c r="K406" s="36">
        <v>0</v>
      </c>
      <c r="L406" s="36">
        <v>0</v>
      </c>
      <c r="M406" s="36">
        <v>0</v>
      </c>
      <c r="N406" s="9">
        <v>1</v>
      </c>
      <c r="O406" s="31" t="s">
        <v>1851</v>
      </c>
      <c r="P406" s="32">
        <v>43465</v>
      </c>
      <c r="Q406" s="45">
        <v>684</v>
      </c>
      <c r="R406" s="46">
        <f t="shared" si="42"/>
        <v>0</v>
      </c>
      <c r="S406" s="46">
        <f t="shared" si="43"/>
        <v>0</v>
      </c>
      <c r="T406" s="46">
        <f t="shared" si="44"/>
        <v>0</v>
      </c>
      <c r="U406" s="46">
        <f t="shared" si="45"/>
        <v>0</v>
      </c>
      <c r="V406" s="46">
        <f t="shared" si="46"/>
        <v>0</v>
      </c>
      <c r="W406" s="46">
        <v>0</v>
      </c>
      <c r="X406" s="47">
        <f t="shared" si="47"/>
        <v>0</v>
      </c>
      <c r="Y406" s="54">
        <v>5.8237500000000004</v>
      </c>
      <c r="Z406" s="54">
        <v>5.80830599</v>
      </c>
      <c r="AA406" s="55" t="s">
        <v>1019</v>
      </c>
    </row>
    <row r="407" spans="1:27" ht="24" customHeight="1">
      <c r="A407" s="105">
        <v>393</v>
      </c>
      <c r="B407" s="9" t="s">
        <v>453</v>
      </c>
      <c r="C407" s="10" t="s">
        <v>1852</v>
      </c>
      <c r="D407" s="9" t="s">
        <v>427</v>
      </c>
      <c r="E407" s="11" t="s">
        <v>449</v>
      </c>
      <c r="F407" s="45">
        <v>522.1</v>
      </c>
      <c r="G407" s="45">
        <v>261.83999999999997</v>
      </c>
      <c r="H407" s="45">
        <v>598.84</v>
      </c>
      <c r="I407" s="45">
        <v>411.97</v>
      </c>
      <c r="J407" s="36">
        <v>531.39196000000004</v>
      </c>
      <c r="K407" s="36">
        <v>261.84451200000001</v>
      </c>
      <c r="L407" s="36">
        <v>611.271435</v>
      </c>
      <c r="M407" s="36">
        <v>411.97349600000001</v>
      </c>
      <c r="N407" s="9">
        <v>1</v>
      </c>
      <c r="O407" s="31" t="s">
        <v>1853</v>
      </c>
      <c r="P407" s="32">
        <v>43830</v>
      </c>
      <c r="Q407" s="45">
        <v>650.22</v>
      </c>
      <c r="R407" s="46">
        <f t="shared" si="42"/>
        <v>79.879474999999957</v>
      </c>
      <c r="S407" s="46">
        <f t="shared" si="43"/>
        <v>150.128984</v>
      </c>
      <c r="T407" s="46">
        <f t="shared" si="44"/>
        <v>230.00845899999996</v>
      </c>
      <c r="U407" s="46">
        <f t="shared" si="45"/>
        <v>14.000206227499998</v>
      </c>
      <c r="V407" s="46">
        <f t="shared" si="46"/>
        <v>14.000206227499998</v>
      </c>
      <c r="W407" s="46">
        <v>14.0002062275</v>
      </c>
      <c r="X407" s="47">
        <f t="shared" si="47"/>
        <v>0</v>
      </c>
      <c r="Y407" s="54">
        <v>8.8887250000000009</v>
      </c>
      <c r="Z407" s="54">
        <v>25.643144015000001</v>
      </c>
      <c r="AA407" s="133"/>
    </row>
    <row r="408" spans="1:27" ht="17.100000000000001" customHeight="1">
      <c r="A408" s="105">
        <v>394</v>
      </c>
      <c r="B408" s="9" t="s">
        <v>454</v>
      </c>
      <c r="C408" s="10" t="s">
        <v>1854</v>
      </c>
      <c r="D408" s="9" t="s">
        <v>427</v>
      </c>
      <c r="E408" s="11" t="s">
        <v>449</v>
      </c>
      <c r="F408" s="45">
        <v>626.72</v>
      </c>
      <c r="G408" s="45">
        <v>0</v>
      </c>
      <c r="H408" s="45">
        <v>734.84</v>
      </c>
      <c r="I408" s="45">
        <v>60.6</v>
      </c>
      <c r="J408" s="36">
        <v>626.72043699999995</v>
      </c>
      <c r="K408" s="36">
        <v>0</v>
      </c>
      <c r="L408" s="36">
        <v>734.82815400000004</v>
      </c>
      <c r="M408" s="36">
        <v>60.609389</v>
      </c>
      <c r="N408" s="9">
        <v>1</v>
      </c>
      <c r="O408" s="31" t="s">
        <v>1855</v>
      </c>
      <c r="P408" s="32">
        <v>43555</v>
      </c>
      <c r="Q408" s="45">
        <v>1184</v>
      </c>
      <c r="R408" s="46">
        <f t="shared" si="42"/>
        <v>108.10771700000009</v>
      </c>
      <c r="S408" s="46">
        <f t="shared" si="43"/>
        <v>60.609389</v>
      </c>
      <c r="T408" s="46">
        <f t="shared" si="44"/>
        <v>168.71710600000009</v>
      </c>
      <c r="U408" s="46">
        <f t="shared" si="45"/>
        <v>10.393295652500006</v>
      </c>
      <c r="V408" s="46">
        <f t="shared" si="46"/>
        <v>10.393295652500006</v>
      </c>
      <c r="W408" s="46">
        <v>10.393295652500001</v>
      </c>
      <c r="X408" s="47">
        <f t="shared" si="47"/>
        <v>0</v>
      </c>
      <c r="Y408" s="54"/>
      <c r="Z408" s="54"/>
      <c r="AA408" s="133"/>
    </row>
    <row r="409" spans="1:27" ht="17.100000000000001" customHeight="1">
      <c r="A409" s="105">
        <v>395</v>
      </c>
      <c r="B409" s="9" t="s">
        <v>455</v>
      </c>
      <c r="C409" s="10" t="s">
        <v>1856</v>
      </c>
      <c r="D409" s="9" t="s">
        <v>427</v>
      </c>
      <c r="E409" s="11" t="s">
        <v>449</v>
      </c>
      <c r="F409" s="45">
        <v>322.64999999999998</v>
      </c>
      <c r="G409" s="45">
        <v>403.94</v>
      </c>
      <c r="H409" s="45">
        <v>58.54</v>
      </c>
      <c r="I409" s="45">
        <v>961.32</v>
      </c>
      <c r="J409" s="36">
        <v>322.64871299999999</v>
      </c>
      <c r="K409" s="36">
        <v>403.94148799999999</v>
      </c>
      <c r="L409" s="36">
        <v>58.540694000000002</v>
      </c>
      <c r="M409" s="36">
        <v>961.32355500000006</v>
      </c>
      <c r="N409" s="9">
        <v>1</v>
      </c>
      <c r="O409" s="31" t="s">
        <v>1857</v>
      </c>
      <c r="P409" s="32">
        <v>43830</v>
      </c>
      <c r="Q409" s="45">
        <v>1033.46</v>
      </c>
      <c r="R409" s="46">
        <f t="shared" si="42"/>
        <v>-264.10801900000001</v>
      </c>
      <c r="S409" s="46">
        <f t="shared" si="43"/>
        <v>557.38206700000001</v>
      </c>
      <c r="T409" s="46">
        <f t="shared" si="44"/>
        <v>293.27404799999999</v>
      </c>
      <c r="U409" s="46">
        <f t="shared" si="45"/>
        <v>16.936172832499999</v>
      </c>
      <c r="V409" s="46">
        <f t="shared" si="46"/>
        <v>16.936172832499999</v>
      </c>
      <c r="W409" s="46">
        <v>16.936172832499999</v>
      </c>
      <c r="X409" s="47">
        <f t="shared" si="47"/>
        <v>0</v>
      </c>
      <c r="Y409" s="54"/>
      <c r="Z409" s="54"/>
      <c r="AA409" s="133"/>
    </row>
    <row r="410" spans="1:27" ht="17.100000000000001" customHeight="1">
      <c r="A410" s="105">
        <v>396</v>
      </c>
      <c r="B410" s="9" t="s">
        <v>456</v>
      </c>
      <c r="C410" s="10" t="s">
        <v>1858</v>
      </c>
      <c r="D410" s="9" t="s">
        <v>427</v>
      </c>
      <c r="E410" s="11" t="s">
        <v>449</v>
      </c>
      <c r="F410" s="45">
        <v>0</v>
      </c>
      <c r="G410" s="45">
        <v>90.76</v>
      </c>
      <c r="H410" s="45">
        <v>0</v>
      </c>
      <c r="I410" s="45">
        <v>707.5</v>
      </c>
      <c r="J410" s="36">
        <v>0</v>
      </c>
      <c r="K410" s="36">
        <v>90.760478000000006</v>
      </c>
      <c r="L410" s="36">
        <v>0</v>
      </c>
      <c r="M410" s="36">
        <v>707.50929499999995</v>
      </c>
      <c r="N410" s="9">
        <v>1</v>
      </c>
      <c r="O410" s="31" t="s">
        <v>1859</v>
      </c>
      <c r="P410" s="32">
        <v>43800</v>
      </c>
      <c r="Q410" s="45">
        <v>650.84</v>
      </c>
      <c r="R410" s="46">
        <f t="shared" si="42"/>
        <v>0</v>
      </c>
      <c r="S410" s="46">
        <f t="shared" si="43"/>
        <v>616.74881699999992</v>
      </c>
      <c r="T410" s="46">
        <f t="shared" si="44"/>
        <v>616.74881699999992</v>
      </c>
      <c r="U410" s="46">
        <f t="shared" si="45"/>
        <v>37.004929019999992</v>
      </c>
      <c r="V410" s="46">
        <f t="shared" si="46"/>
        <v>37.004929019999992</v>
      </c>
      <c r="W410" s="46">
        <v>37.004929019999999</v>
      </c>
      <c r="X410" s="47">
        <f t="shared" si="47"/>
        <v>0</v>
      </c>
      <c r="Y410" s="54"/>
      <c r="Z410" s="54">
        <v>3.7890550799999998</v>
      </c>
      <c r="AA410" s="133"/>
    </row>
    <row r="411" spans="1:27" ht="17.100000000000001" customHeight="1">
      <c r="A411" s="105">
        <v>397</v>
      </c>
      <c r="B411" s="9" t="s">
        <v>457</v>
      </c>
      <c r="C411" s="10" t="s">
        <v>1860</v>
      </c>
      <c r="D411" s="9" t="s">
        <v>427</v>
      </c>
      <c r="E411" s="11" t="s">
        <v>449</v>
      </c>
      <c r="F411" s="45">
        <v>186.84</v>
      </c>
      <c r="G411" s="45">
        <v>182.48</v>
      </c>
      <c r="H411" s="45">
        <v>267.3</v>
      </c>
      <c r="I411" s="45">
        <v>161.4</v>
      </c>
      <c r="J411" s="36">
        <v>186.84820199999999</v>
      </c>
      <c r="K411" s="36">
        <v>182.484342</v>
      </c>
      <c r="L411" s="36">
        <v>267.29548</v>
      </c>
      <c r="M411" s="36">
        <v>161.49906899999999</v>
      </c>
      <c r="N411" s="9">
        <v>1</v>
      </c>
      <c r="O411" s="39" t="s">
        <v>1861</v>
      </c>
      <c r="P411" s="32">
        <v>43464</v>
      </c>
      <c r="Q411" s="45">
        <v>1735</v>
      </c>
      <c r="R411" s="46">
        <f t="shared" si="42"/>
        <v>80.447278000000011</v>
      </c>
      <c r="S411" s="46">
        <f t="shared" si="43"/>
        <v>-20.985273000000007</v>
      </c>
      <c r="T411" s="46">
        <f t="shared" si="44"/>
        <v>59.462005000000005</v>
      </c>
      <c r="U411" s="46">
        <f t="shared" si="45"/>
        <v>3.7688384950000007</v>
      </c>
      <c r="V411" s="46">
        <f t="shared" si="46"/>
        <v>3.7688384950000007</v>
      </c>
      <c r="W411" s="46">
        <v>3.7688384949999998</v>
      </c>
      <c r="X411" s="47">
        <f t="shared" si="47"/>
        <v>0</v>
      </c>
      <c r="Y411" s="54"/>
      <c r="Z411" s="54">
        <v>6.7420857200000004</v>
      </c>
      <c r="AA411" s="133"/>
    </row>
    <row r="412" spans="1:27" ht="17.100000000000001" customHeight="1">
      <c r="A412" s="105">
        <v>398</v>
      </c>
      <c r="B412" s="9" t="s">
        <v>458</v>
      </c>
      <c r="C412" s="10" t="s">
        <v>1862</v>
      </c>
      <c r="D412" s="9" t="s">
        <v>427</v>
      </c>
      <c r="E412" s="11" t="s">
        <v>449</v>
      </c>
      <c r="F412" s="45">
        <v>27.67</v>
      </c>
      <c r="G412" s="45">
        <v>0</v>
      </c>
      <c r="H412" s="45">
        <v>87.11</v>
      </c>
      <c r="I412" s="45">
        <v>0</v>
      </c>
      <c r="J412" s="36">
        <v>27.672902000000001</v>
      </c>
      <c r="K412" s="36">
        <v>0</v>
      </c>
      <c r="L412" s="36">
        <v>87.114851000000002</v>
      </c>
      <c r="M412" s="36">
        <v>0</v>
      </c>
      <c r="N412" s="9">
        <v>1</v>
      </c>
      <c r="O412" s="31" t="s">
        <v>1863</v>
      </c>
      <c r="P412" s="32">
        <v>43465</v>
      </c>
      <c r="Q412" s="45">
        <v>608</v>
      </c>
      <c r="R412" s="46">
        <f t="shared" si="42"/>
        <v>59.441949000000001</v>
      </c>
      <c r="S412" s="46">
        <f t="shared" si="43"/>
        <v>0</v>
      </c>
      <c r="T412" s="46">
        <f t="shared" si="44"/>
        <v>59.441949000000001</v>
      </c>
      <c r="U412" s="46">
        <f t="shared" si="45"/>
        <v>3.7151218125000001</v>
      </c>
      <c r="V412" s="46">
        <f t="shared" si="46"/>
        <v>3.7151218125000001</v>
      </c>
      <c r="W412" s="46">
        <v>3.7151218125000001</v>
      </c>
      <c r="X412" s="47">
        <f t="shared" si="47"/>
        <v>0</v>
      </c>
      <c r="Y412" s="54">
        <v>3.640625</v>
      </c>
      <c r="Z412" s="54"/>
      <c r="AA412" s="133"/>
    </row>
    <row r="413" spans="1:27" ht="17.100000000000001" customHeight="1">
      <c r="A413" s="105">
        <v>399</v>
      </c>
      <c r="B413" s="9" t="s">
        <v>459</v>
      </c>
      <c r="C413" s="10" t="s">
        <v>1864</v>
      </c>
      <c r="D413" s="9" t="s">
        <v>427</v>
      </c>
      <c r="E413" s="11" t="s">
        <v>449</v>
      </c>
      <c r="F413" s="45">
        <v>497.23</v>
      </c>
      <c r="G413" s="45">
        <v>0.3</v>
      </c>
      <c r="H413" s="45">
        <v>597.46</v>
      </c>
      <c r="I413" s="45">
        <v>0.64</v>
      </c>
      <c r="J413" s="36">
        <v>508.03843599999999</v>
      </c>
      <c r="K413" s="36">
        <v>0</v>
      </c>
      <c r="L413" s="36">
        <v>603.20143199999995</v>
      </c>
      <c r="M413" s="36">
        <v>0</v>
      </c>
      <c r="N413" s="9">
        <v>1</v>
      </c>
      <c r="O413" s="31" t="s">
        <v>1865</v>
      </c>
      <c r="P413" s="32">
        <v>43465</v>
      </c>
      <c r="Q413" s="45">
        <v>532</v>
      </c>
      <c r="R413" s="46">
        <f t="shared" si="42"/>
        <v>95.162995999999964</v>
      </c>
      <c r="S413" s="46">
        <f t="shared" si="43"/>
        <v>0</v>
      </c>
      <c r="T413" s="46">
        <f t="shared" si="44"/>
        <v>95.162995999999964</v>
      </c>
      <c r="U413" s="46">
        <f t="shared" si="45"/>
        <v>5.9476872499999978</v>
      </c>
      <c r="V413" s="46">
        <f t="shared" si="46"/>
        <v>5.9476872499999978</v>
      </c>
      <c r="W413" s="46">
        <v>5.9476872500000004</v>
      </c>
      <c r="X413" s="47">
        <f t="shared" si="47"/>
        <v>0</v>
      </c>
      <c r="Y413" s="54">
        <v>55.989550000000001</v>
      </c>
      <c r="Z413" s="54"/>
      <c r="AA413" s="133"/>
    </row>
    <row r="414" spans="1:27" ht="17.100000000000001" customHeight="1">
      <c r="A414" s="105">
        <v>400</v>
      </c>
      <c r="B414" s="9" t="s">
        <v>460</v>
      </c>
      <c r="C414" s="10" t="s">
        <v>1866</v>
      </c>
      <c r="D414" s="9" t="s">
        <v>427</v>
      </c>
      <c r="E414" s="11" t="s">
        <v>449</v>
      </c>
      <c r="F414" s="45">
        <v>607.29999999999995</v>
      </c>
      <c r="G414" s="45">
        <v>0.78</v>
      </c>
      <c r="H414" s="45">
        <v>745.04</v>
      </c>
      <c r="I414" s="45">
        <v>8.6</v>
      </c>
      <c r="J414" s="36">
        <v>654.44324200000005</v>
      </c>
      <c r="K414" s="36">
        <v>5.4905749999999998</v>
      </c>
      <c r="L414" s="36">
        <v>786.68875400000002</v>
      </c>
      <c r="M414" s="36">
        <v>12.765319</v>
      </c>
      <c r="N414" s="9">
        <v>1</v>
      </c>
      <c r="O414" s="31" t="s">
        <v>1867</v>
      </c>
      <c r="P414" s="32">
        <v>43465</v>
      </c>
      <c r="Q414" s="45">
        <v>707.56</v>
      </c>
      <c r="R414" s="46">
        <f t="shared" si="42"/>
        <v>132.24551199999996</v>
      </c>
      <c r="S414" s="46">
        <f t="shared" si="43"/>
        <v>7.2747440000000001</v>
      </c>
      <c r="T414" s="46">
        <f t="shared" si="44"/>
        <v>139.52025599999996</v>
      </c>
      <c r="U414" s="46">
        <f t="shared" si="45"/>
        <v>8.7018291399999974</v>
      </c>
      <c r="V414" s="46">
        <f t="shared" si="46"/>
        <v>8.7018291399999974</v>
      </c>
      <c r="W414" s="46">
        <v>8.7018291399999992</v>
      </c>
      <c r="X414" s="47">
        <f t="shared" si="47"/>
        <v>0</v>
      </c>
      <c r="Y414" s="54">
        <v>20.579249999999998</v>
      </c>
      <c r="Z414" s="54">
        <v>9.8009340700000092</v>
      </c>
      <c r="AA414" s="133"/>
    </row>
    <row r="415" spans="1:27" ht="17.100000000000001" customHeight="1">
      <c r="A415" s="105">
        <v>401</v>
      </c>
      <c r="B415" s="9" t="s">
        <v>461</v>
      </c>
      <c r="C415" s="10" t="s">
        <v>1868</v>
      </c>
      <c r="D415" s="9" t="s">
        <v>427</v>
      </c>
      <c r="E415" s="11" t="s">
        <v>449</v>
      </c>
      <c r="F415" s="45">
        <v>183.96</v>
      </c>
      <c r="G415" s="45">
        <v>0</v>
      </c>
      <c r="H415" s="45">
        <v>61.12</v>
      </c>
      <c r="I415" s="45">
        <v>923.92</v>
      </c>
      <c r="J415" s="36">
        <v>183.95792299999999</v>
      </c>
      <c r="K415" s="36">
        <v>0</v>
      </c>
      <c r="L415" s="36">
        <v>61.116760999999997</v>
      </c>
      <c r="M415" s="36">
        <v>923.91931299999999</v>
      </c>
      <c r="N415" s="9">
        <v>1</v>
      </c>
      <c r="O415" s="31" t="s">
        <v>1869</v>
      </c>
      <c r="P415" s="32">
        <v>44180</v>
      </c>
      <c r="Q415" s="45">
        <v>510.31</v>
      </c>
      <c r="R415" s="46">
        <f t="shared" si="42"/>
        <v>-122.841162</v>
      </c>
      <c r="S415" s="46">
        <f t="shared" si="43"/>
        <v>923.91931299999999</v>
      </c>
      <c r="T415" s="46">
        <f t="shared" si="44"/>
        <v>801.07815099999993</v>
      </c>
      <c r="U415" s="46">
        <f t="shared" si="45"/>
        <v>47.757586154999998</v>
      </c>
      <c r="V415" s="46">
        <f t="shared" si="46"/>
        <v>47.757586154999998</v>
      </c>
      <c r="W415" s="46">
        <v>47.757586154999998</v>
      </c>
      <c r="X415" s="47">
        <f t="shared" si="47"/>
        <v>0</v>
      </c>
      <c r="Y415" s="54"/>
      <c r="Z415" s="54"/>
      <c r="AA415" s="133"/>
    </row>
    <row r="416" spans="1:27" ht="17.100000000000001" customHeight="1">
      <c r="A416" s="105">
        <v>402</v>
      </c>
      <c r="B416" s="9" t="s">
        <v>462</v>
      </c>
      <c r="C416" s="129" t="s">
        <v>1870</v>
      </c>
      <c r="D416" s="9" t="s">
        <v>427</v>
      </c>
      <c r="E416" s="11" t="s">
        <v>449</v>
      </c>
      <c r="F416" s="45">
        <v>0</v>
      </c>
      <c r="G416" s="45">
        <v>3.33</v>
      </c>
      <c r="H416" s="45">
        <v>415.9</v>
      </c>
      <c r="I416" s="45">
        <v>348.62</v>
      </c>
      <c r="J416" s="36">
        <v>0</v>
      </c>
      <c r="K416" s="36">
        <v>3.3289439999999999</v>
      </c>
      <c r="L416" s="36">
        <v>415.89592299999998</v>
      </c>
      <c r="M416" s="36">
        <v>348.62559399999998</v>
      </c>
      <c r="N416" s="9">
        <v>1</v>
      </c>
      <c r="O416" s="130" t="s">
        <v>1871</v>
      </c>
      <c r="P416" s="32">
        <v>44185</v>
      </c>
      <c r="Q416" s="45">
        <v>4345.7</v>
      </c>
      <c r="R416" s="46">
        <f t="shared" si="42"/>
        <v>415.89592299999998</v>
      </c>
      <c r="S416" s="46">
        <f t="shared" si="43"/>
        <v>345.29665</v>
      </c>
      <c r="T416" s="46">
        <f t="shared" si="44"/>
        <v>761.19257300000004</v>
      </c>
      <c r="U416" s="46">
        <f t="shared" si="45"/>
        <v>46.711294187500002</v>
      </c>
      <c r="V416" s="46">
        <f t="shared" si="46"/>
        <v>46.711294187500002</v>
      </c>
      <c r="W416" s="46">
        <v>46.711294187500002</v>
      </c>
      <c r="X416" s="47">
        <f t="shared" si="47"/>
        <v>0</v>
      </c>
      <c r="Y416" s="54"/>
      <c r="Z416" s="54"/>
      <c r="AA416" s="133"/>
    </row>
    <row r="417" spans="1:27" ht="17.100000000000001" customHeight="1">
      <c r="A417" s="105">
        <v>403</v>
      </c>
      <c r="B417" s="9" t="s">
        <v>463</v>
      </c>
      <c r="C417" s="10" t="s">
        <v>1872</v>
      </c>
      <c r="D417" s="9" t="s">
        <v>427</v>
      </c>
      <c r="E417" s="11" t="s">
        <v>449</v>
      </c>
      <c r="F417" s="128">
        <v>201.57</v>
      </c>
      <c r="G417" s="45">
        <v>64.16</v>
      </c>
      <c r="H417" s="45">
        <v>666.37</v>
      </c>
      <c r="I417" s="45">
        <v>155.52000000000001</v>
      </c>
      <c r="J417" s="36">
        <v>600.18465000000003</v>
      </c>
      <c r="K417" s="36">
        <v>64.161118999999999</v>
      </c>
      <c r="L417" s="36">
        <v>957.32419800000002</v>
      </c>
      <c r="M417" s="36">
        <v>155.52150800000001</v>
      </c>
      <c r="N417" s="9">
        <v>1</v>
      </c>
      <c r="O417" s="31" t="s">
        <v>1873</v>
      </c>
      <c r="P417" s="32">
        <v>44180</v>
      </c>
      <c r="Q417" s="45">
        <v>583.87</v>
      </c>
      <c r="R417" s="46">
        <f t="shared" si="42"/>
        <v>357.13954799999999</v>
      </c>
      <c r="S417" s="46">
        <f t="shared" si="43"/>
        <v>91.360389000000012</v>
      </c>
      <c r="T417" s="46">
        <f t="shared" si="44"/>
        <v>448.49993699999999</v>
      </c>
      <c r="U417" s="46">
        <f t="shared" si="45"/>
        <v>27.802845089999998</v>
      </c>
      <c r="V417" s="46">
        <f t="shared" si="46"/>
        <v>27.802845089999998</v>
      </c>
      <c r="W417" s="46">
        <v>27.802845090000002</v>
      </c>
      <c r="X417" s="47">
        <f t="shared" si="47"/>
        <v>0</v>
      </c>
      <c r="Y417" s="54"/>
      <c r="Z417" s="54">
        <v>0</v>
      </c>
      <c r="AA417" s="133"/>
    </row>
    <row r="418" spans="1:27" ht="17.100000000000001" customHeight="1">
      <c r="A418" s="105">
        <v>404</v>
      </c>
      <c r="B418" s="9" t="s">
        <v>464</v>
      </c>
      <c r="C418" s="10" t="s">
        <v>1874</v>
      </c>
      <c r="D418" s="9" t="s">
        <v>427</v>
      </c>
      <c r="E418" s="11" t="s">
        <v>449</v>
      </c>
      <c r="F418" s="45">
        <v>0</v>
      </c>
      <c r="G418" s="45">
        <v>0</v>
      </c>
      <c r="H418" s="45">
        <v>152.81</v>
      </c>
      <c r="I418" s="45">
        <v>1.88</v>
      </c>
      <c r="J418" s="36">
        <v>0</v>
      </c>
      <c r="K418" s="36">
        <v>0</v>
      </c>
      <c r="L418" s="36">
        <v>152.81552300000001</v>
      </c>
      <c r="M418" s="36">
        <v>1.8817189999999999</v>
      </c>
      <c r="N418" s="9">
        <v>1</v>
      </c>
      <c r="O418" s="31" t="s">
        <v>1875</v>
      </c>
      <c r="P418" s="32">
        <v>44173</v>
      </c>
      <c r="Q418" s="45">
        <v>616.96</v>
      </c>
      <c r="R418" s="46">
        <f t="shared" si="42"/>
        <v>152.81552300000001</v>
      </c>
      <c r="S418" s="46">
        <f t="shared" si="43"/>
        <v>1.8817189999999999</v>
      </c>
      <c r="T418" s="46">
        <f t="shared" si="44"/>
        <v>154.69724200000002</v>
      </c>
      <c r="U418" s="46">
        <f t="shared" si="45"/>
        <v>9.6638733275000011</v>
      </c>
      <c r="V418" s="46">
        <f t="shared" si="46"/>
        <v>9.6638733275000011</v>
      </c>
      <c r="W418" s="46">
        <v>9.6638733274999993</v>
      </c>
      <c r="X418" s="47">
        <f t="shared" si="47"/>
        <v>0</v>
      </c>
      <c r="Y418" s="54"/>
      <c r="Z418" s="54"/>
      <c r="AA418" s="133"/>
    </row>
    <row r="419" spans="1:27" ht="17.100000000000001" customHeight="1">
      <c r="A419" s="105">
        <v>405</v>
      </c>
      <c r="B419" s="9" t="s">
        <v>465</v>
      </c>
      <c r="C419" s="10" t="s">
        <v>1876</v>
      </c>
      <c r="D419" s="9" t="s">
        <v>427</v>
      </c>
      <c r="E419" s="11" t="s">
        <v>449</v>
      </c>
      <c r="F419" s="45">
        <v>0</v>
      </c>
      <c r="G419" s="45">
        <v>0</v>
      </c>
      <c r="H419" s="45">
        <v>127.11</v>
      </c>
      <c r="I419" s="45">
        <v>0</v>
      </c>
      <c r="J419" s="36">
        <v>0</v>
      </c>
      <c r="K419" s="36">
        <v>0</v>
      </c>
      <c r="L419" s="36">
        <v>127.115371</v>
      </c>
      <c r="M419" s="36">
        <v>0</v>
      </c>
      <c r="N419" s="9">
        <v>1</v>
      </c>
      <c r="O419" s="31" t="s">
        <v>1877</v>
      </c>
      <c r="P419" s="32">
        <v>44196</v>
      </c>
      <c r="Q419" s="45">
        <v>602</v>
      </c>
      <c r="R419" s="46">
        <f t="shared" si="42"/>
        <v>127.115371</v>
      </c>
      <c r="S419" s="46">
        <f t="shared" si="43"/>
        <v>0</v>
      </c>
      <c r="T419" s="46">
        <f t="shared" si="44"/>
        <v>127.115371</v>
      </c>
      <c r="U419" s="46">
        <f t="shared" si="45"/>
        <v>7.9447106874999998</v>
      </c>
      <c r="V419" s="46">
        <f t="shared" si="46"/>
        <v>7.9447106874999998</v>
      </c>
      <c r="W419" s="46">
        <v>7.9447106874999998</v>
      </c>
      <c r="X419" s="47">
        <f t="shared" si="47"/>
        <v>0</v>
      </c>
      <c r="Y419" s="54"/>
      <c r="Z419" s="54"/>
      <c r="AA419" s="133"/>
    </row>
    <row r="420" spans="1:27" ht="17.100000000000001" customHeight="1">
      <c r="A420" s="105">
        <v>406</v>
      </c>
      <c r="B420" s="9" t="s">
        <v>466</v>
      </c>
      <c r="C420" s="10" t="s">
        <v>1878</v>
      </c>
      <c r="D420" s="9" t="s">
        <v>427</v>
      </c>
      <c r="E420" s="11" t="s">
        <v>449</v>
      </c>
      <c r="F420" s="45">
        <v>422.46</v>
      </c>
      <c r="G420" s="45">
        <v>0</v>
      </c>
      <c r="H420" s="45">
        <v>534.77</v>
      </c>
      <c r="I420" s="45">
        <v>0</v>
      </c>
      <c r="J420" s="36">
        <v>422.45806399999998</v>
      </c>
      <c r="K420" s="36">
        <v>0</v>
      </c>
      <c r="L420" s="36">
        <v>536.61911199999997</v>
      </c>
      <c r="M420" s="36">
        <v>0</v>
      </c>
      <c r="N420" s="9">
        <v>1</v>
      </c>
      <c r="O420" s="31" t="s">
        <v>1879</v>
      </c>
      <c r="P420" s="32">
        <v>44185</v>
      </c>
      <c r="Q420" s="45">
        <v>606.29999999999995</v>
      </c>
      <c r="R420" s="46">
        <f t="shared" si="42"/>
        <v>114.16104799999999</v>
      </c>
      <c r="S420" s="46">
        <f t="shared" si="43"/>
        <v>0</v>
      </c>
      <c r="T420" s="46">
        <f t="shared" si="44"/>
        <v>114.16104799999999</v>
      </c>
      <c r="U420" s="46">
        <f t="shared" si="45"/>
        <v>7.1350654999999996</v>
      </c>
      <c r="V420" s="46">
        <f t="shared" si="46"/>
        <v>7.1350654999999996</v>
      </c>
      <c r="W420" s="46">
        <v>7.1350654999999996</v>
      </c>
      <c r="X420" s="47">
        <f t="shared" si="47"/>
        <v>0</v>
      </c>
      <c r="Y420" s="54">
        <v>7.915375</v>
      </c>
      <c r="Z420" s="54">
        <v>4.0149609525000001</v>
      </c>
      <c r="AA420" s="133"/>
    </row>
    <row r="421" spans="1:27" ht="17.100000000000001" customHeight="1">
      <c r="A421" s="105">
        <v>407</v>
      </c>
      <c r="B421" s="9" t="s">
        <v>467</v>
      </c>
      <c r="C421" s="10" t="s">
        <v>1880</v>
      </c>
      <c r="D421" s="9" t="s">
        <v>427</v>
      </c>
      <c r="E421" s="11" t="s">
        <v>449</v>
      </c>
      <c r="F421" s="45">
        <v>35.61</v>
      </c>
      <c r="G421" s="45">
        <v>0</v>
      </c>
      <c r="H421" s="45">
        <v>129.5</v>
      </c>
      <c r="I421" s="45">
        <v>17.45</v>
      </c>
      <c r="J421" s="36">
        <v>35.613675999999998</v>
      </c>
      <c r="K421" s="36">
        <v>0</v>
      </c>
      <c r="L421" s="36">
        <v>129.50014899999999</v>
      </c>
      <c r="M421" s="36">
        <v>17.450146</v>
      </c>
      <c r="N421" s="9">
        <v>1</v>
      </c>
      <c r="O421" s="31" t="s">
        <v>1881</v>
      </c>
      <c r="P421" s="32">
        <v>44175</v>
      </c>
      <c r="Q421" s="45">
        <v>563.64</v>
      </c>
      <c r="R421" s="46">
        <f t="shared" si="42"/>
        <v>93.886472999999995</v>
      </c>
      <c r="S421" s="46">
        <f t="shared" si="43"/>
        <v>17.450146</v>
      </c>
      <c r="T421" s="46">
        <f t="shared" si="44"/>
        <v>111.336619</v>
      </c>
      <c r="U421" s="46">
        <f t="shared" si="45"/>
        <v>6.9149133224999995</v>
      </c>
      <c r="V421" s="46">
        <f t="shared" si="46"/>
        <v>6.9149133224999995</v>
      </c>
      <c r="W421" s="46">
        <v>6.9149133225000003</v>
      </c>
      <c r="X421" s="47">
        <f t="shared" si="47"/>
        <v>0</v>
      </c>
      <c r="Y421" s="54"/>
      <c r="Z421" s="54"/>
      <c r="AA421" s="133"/>
    </row>
    <row r="422" spans="1:27" ht="17.100000000000001" customHeight="1">
      <c r="A422" s="105">
        <v>408</v>
      </c>
      <c r="B422" s="9" t="s">
        <v>468</v>
      </c>
      <c r="C422" s="10" t="s">
        <v>1882</v>
      </c>
      <c r="D422" s="9" t="s">
        <v>427</v>
      </c>
      <c r="E422" s="11" t="s">
        <v>449</v>
      </c>
      <c r="F422" s="45">
        <v>0</v>
      </c>
      <c r="G422" s="45">
        <v>0</v>
      </c>
      <c r="H422" s="45">
        <v>59.92</v>
      </c>
      <c r="I422" s="45">
        <v>0</v>
      </c>
      <c r="J422" s="36">
        <v>-42.527755999999997</v>
      </c>
      <c r="K422" s="36">
        <v>0</v>
      </c>
      <c r="L422" s="36">
        <v>59.918376000000002</v>
      </c>
      <c r="M422" s="36">
        <v>0</v>
      </c>
      <c r="N422" s="9">
        <v>1</v>
      </c>
      <c r="O422" s="31" t="s">
        <v>1883</v>
      </c>
      <c r="P422" s="32">
        <v>44185</v>
      </c>
      <c r="Q422" s="45">
        <v>515.62</v>
      </c>
      <c r="R422" s="46">
        <f t="shared" si="42"/>
        <v>102.44613200000001</v>
      </c>
      <c r="S422" s="46">
        <f t="shared" si="43"/>
        <v>0</v>
      </c>
      <c r="T422" s="46">
        <f t="shared" si="44"/>
        <v>102.44613200000001</v>
      </c>
      <c r="U422" s="46">
        <f t="shared" si="45"/>
        <v>6.4028832500000004</v>
      </c>
      <c r="V422" s="46">
        <f t="shared" si="46"/>
        <v>6.4028832500000004</v>
      </c>
      <c r="W422" s="46">
        <v>6.4028832500000004</v>
      </c>
      <c r="X422" s="47">
        <f t="shared" si="47"/>
        <v>0</v>
      </c>
      <c r="Y422" s="54"/>
      <c r="Z422" s="54"/>
      <c r="AA422" s="133"/>
    </row>
    <row r="423" spans="1:27" ht="17.100000000000001" customHeight="1">
      <c r="A423" s="105">
        <v>409</v>
      </c>
      <c r="B423" s="9" t="s">
        <v>469</v>
      </c>
      <c r="C423" s="10" t="s">
        <v>1884</v>
      </c>
      <c r="D423" s="9" t="s">
        <v>427</v>
      </c>
      <c r="E423" s="11" t="s">
        <v>449</v>
      </c>
      <c r="F423" s="45">
        <v>121.73</v>
      </c>
      <c r="G423" s="45">
        <v>0</v>
      </c>
      <c r="H423" s="45">
        <v>168.15</v>
      </c>
      <c r="I423" s="45">
        <v>16.190000000000001</v>
      </c>
      <c r="J423" s="36">
        <v>121.737117</v>
      </c>
      <c r="K423" s="36">
        <v>0</v>
      </c>
      <c r="L423" s="36">
        <v>168.15543700000001</v>
      </c>
      <c r="M423" s="36">
        <v>16.187141</v>
      </c>
      <c r="N423" s="9">
        <v>1</v>
      </c>
      <c r="O423" s="31" t="s">
        <v>1885</v>
      </c>
      <c r="P423" s="32">
        <v>43889</v>
      </c>
      <c r="Q423" s="45">
        <v>665.6</v>
      </c>
      <c r="R423" s="46">
        <f t="shared" si="42"/>
        <v>46.418320000000008</v>
      </c>
      <c r="S423" s="46">
        <f t="shared" si="43"/>
        <v>16.187141</v>
      </c>
      <c r="T423" s="46">
        <f t="shared" si="44"/>
        <v>62.605461000000005</v>
      </c>
      <c r="U423" s="46">
        <f t="shared" si="45"/>
        <v>3.8723734600000004</v>
      </c>
      <c r="V423" s="46">
        <f t="shared" si="46"/>
        <v>3.8723734600000004</v>
      </c>
      <c r="W423" s="46">
        <v>3.8723734599999999</v>
      </c>
      <c r="X423" s="47">
        <f t="shared" si="47"/>
        <v>0</v>
      </c>
      <c r="Y423" s="54"/>
      <c r="Z423" s="54"/>
      <c r="AA423" s="133"/>
    </row>
    <row r="424" spans="1:27" ht="17.100000000000001" customHeight="1">
      <c r="A424" s="105">
        <v>410</v>
      </c>
      <c r="B424" s="9" t="s">
        <v>470</v>
      </c>
      <c r="C424" s="10" t="s">
        <v>1886</v>
      </c>
      <c r="D424" s="9" t="s">
        <v>427</v>
      </c>
      <c r="E424" s="11" t="s">
        <v>449</v>
      </c>
      <c r="F424" s="45">
        <v>47.91</v>
      </c>
      <c r="G424" s="45">
        <v>10.54</v>
      </c>
      <c r="H424" s="45">
        <v>91.25</v>
      </c>
      <c r="I424" s="45">
        <v>8.32</v>
      </c>
      <c r="J424" s="36">
        <v>47.912478</v>
      </c>
      <c r="K424" s="36">
        <v>10.540452999999999</v>
      </c>
      <c r="L424" s="36">
        <v>91.257429000000002</v>
      </c>
      <c r="M424" s="36">
        <v>8.3195920000000001</v>
      </c>
      <c r="N424" s="9">
        <v>1</v>
      </c>
      <c r="O424" s="31" t="s">
        <v>1887</v>
      </c>
      <c r="P424" s="32">
        <v>44159</v>
      </c>
      <c r="Q424" s="45">
        <v>579</v>
      </c>
      <c r="R424" s="46">
        <f t="shared" si="42"/>
        <v>43.344951000000002</v>
      </c>
      <c r="S424" s="46">
        <f t="shared" si="43"/>
        <v>-2.2208609999999993</v>
      </c>
      <c r="T424" s="46">
        <f t="shared" si="44"/>
        <v>41.124090000000002</v>
      </c>
      <c r="U424" s="46">
        <f t="shared" si="45"/>
        <v>2.5758077775000001</v>
      </c>
      <c r="V424" s="46">
        <f t="shared" si="46"/>
        <v>2.5758077775000001</v>
      </c>
      <c r="W424" s="46">
        <v>2.5758077775000001</v>
      </c>
      <c r="X424" s="47">
        <f t="shared" si="47"/>
        <v>0</v>
      </c>
      <c r="Y424" s="54"/>
      <c r="Z424" s="54"/>
      <c r="AA424" s="133"/>
    </row>
    <row r="425" spans="1:27" ht="17.100000000000001" customHeight="1">
      <c r="A425" s="105">
        <v>411</v>
      </c>
      <c r="B425" s="9" t="s">
        <v>471</v>
      </c>
      <c r="C425" s="10" t="s">
        <v>1888</v>
      </c>
      <c r="D425" s="9" t="s">
        <v>427</v>
      </c>
      <c r="E425" s="11" t="s">
        <v>449</v>
      </c>
      <c r="F425" s="45">
        <v>18.87</v>
      </c>
      <c r="G425" s="45">
        <v>0</v>
      </c>
      <c r="H425" s="45">
        <v>46.95</v>
      </c>
      <c r="I425" s="45">
        <v>1.83</v>
      </c>
      <c r="J425" s="36">
        <v>18.874569999999999</v>
      </c>
      <c r="K425" s="36">
        <v>0</v>
      </c>
      <c r="L425" s="36">
        <v>46.950434000000001</v>
      </c>
      <c r="M425" s="36">
        <v>1.8321989999999999</v>
      </c>
      <c r="N425" s="9">
        <v>1</v>
      </c>
      <c r="O425" s="31" t="s">
        <v>1889</v>
      </c>
      <c r="P425" s="32">
        <v>44195</v>
      </c>
      <c r="Q425" s="45">
        <v>521</v>
      </c>
      <c r="R425" s="46">
        <f t="shared" si="42"/>
        <v>28.075864000000003</v>
      </c>
      <c r="S425" s="46">
        <f t="shared" si="43"/>
        <v>1.8321989999999999</v>
      </c>
      <c r="T425" s="46">
        <f t="shared" si="44"/>
        <v>29.908063000000002</v>
      </c>
      <c r="U425" s="46">
        <f t="shared" si="45"/>
        <v>1.8646734400000002</v>
      </c>
      <c r="V425" s="46">
        <f t="shared" si="46"/>
        <v>1.8646734400000002</v>
      </c>
      <c r="W425" s="46">
        <v>1.86467344</v>
      </c>
      <c r="X425" s="47">
        <f t="shared" si="47"/>
        <v>0</v>
      </c>
      <c r="Y425" s="54"/>
      <c r="Z425" s="54"/>
      <c r="AA425" s="133"/>
    </row>
    <row r="426" spans="1:27" ht="17.100000000000001" customHeight="1">
      <c r="A426" s="105">
        <v>412</v>
      </c>
      <c r="B426" s="9" t="s">
        <v>472</v>
      </c>
      <c r="C426" s="10" t="s">
        <v>1890</v>
      </c>
      <c r="D426" s="9" t="s">
        <v>427</v>
      </c>
      <c r="E426" s="11" t="s">
        <v>449</v>
      </c>
      <c r="F426" s="45">
        <v>0</v>
      </c>
      <c r="G426" s="45">
        <v>0</v>
      </c>
      <c r="H426" s="45">
        <v>23.82</v>
      </c>
      <c r="I426" s="45">
        <v>0</v>
      </c>
      <c r="J426" s="36">
        <v>0</v>
      </c>
      <c r="K426" s="36">
        <v>0</v>
      </c>
      <c r="L426" s="36">
        <v>23.820405000000001</v>
      </c>
      <c r="M426" s="36">
        <v>0</v>
      </c>
      <c r="N426" s="9">
        <v>1</v>
      </c>
      <c r="O426" s="31" t="s">
        <v>1891</v>
      </c>
      <c r="P426" s="32">
        <v>44073</v>
      </c>
      <c r="Q426" s="45">
        <v>544.79999999999995</v>
      </c>
      <c r="R426" s="46">
        <f t="shared" si="42"/>
        <v>23.820405000000001</v>
      </c>
      <c r="S426" s="46">
        <f t="shared" si="43"/>
        <v>0</v>
      </c>
      <c r="T426" s="46">
        <f t="shared" si="44"/>
        <v>23.820405000000001</v>
      </c>
      <c r="U426" s="46">
        <f t="shared" si="45"/>
        <v>1.4887753125000001</v>
      </c>
      <c r="V426" s="46">
        <f t="shared" si="46"/>
        <v>1.4887753125000001</v>
      </c>
      <c r="W426" s="46">
        <v>1.4887753125000001</v>
      </c>
      <c r="X426" s="47">
        <f t="shared" si="47"/>
        <v>0</v>
      </c>
      <c r="Y426" s="54"/>
      <c r="Z426" s="54"/>
      <c r="AA426" s="133"/>
    </row>
    <row r="427" spans="1:27" ht="17.100000000000001" customHeight="1">
      <c r="A427" s="105">
        <v>413</v>
      </c>
      <c r="B427" s="9" t="s">
        <v>473</v>
      </c>
      <c r="C427" s="10" t="s">
        <v>1892</v>
      </c>
      <c r="D427" s="9" t="s">
        <v>427</v>
      </c>
      <c r="E427" s="11" t="s">
        <v>449</v>
      </c>
      <c r="F427" s="45">
        <v>0</v>
      </c>
      <c r="G427" s="45">
        <v>0</v>
      </c>
      <c r="H427" s="45">
        <v>16.5</v>
      </c>
      <c r="I427" s="45">
        <v>0</v>
      </c>
      <c r="J427" s="36">
        <v>0</v>
      </c>
      <c r="K427" s="36">
        <v>0</v>
      </c>
      <c r="L427" s="36">
        <v>16.501978000000001</v>
      </c>
      <c r="M427" s="36">
        <v>0</v>
      </c>
      <c r="N427" s="9">
        <v>1</v>
      </c>
      <c r="O427" s="31" t="s">
        <v>1893</v>
      </c>
      <c r="P427" s="32">
        <v>44190</v>
      </c>
      <c r="Q427" s="45">
        <v>643.70000000000005</v>
      </c>
      <c r="R427" s="46">
        <f t="shared" si="42"/>
        <v>16.501978000000001</v>
      </c>
      <c r="S427" s="46">
        <f t="shared" si="43"/>
        <v>0</v>
      </c>
      <c r="T427" s="46">
        <f t="shared" si="44"/>
        <v>16.501978000000001</v>
      </c>
      <c r="U427" s="46">
        <f t="shared" si="45"/>
        <v>1.0313736250000001</v>
      </c>
      <c r="V427" s="46">
        <f t="shared" si="46"/>
        <v>1.0313736250000001</v>
      </c>
      <c r="W427" s="46">
        <v>1.0313736250000001</v>
      </c>
      <c r="X427" s="47">
        <f t="shared" si="47"/>
        <v>0</v>
      </c>
      <c r="Y427" s="54"/>
      <c r="Z427" s="54"/>
      <c r="AA427" s="133"/>
    </row>
    <row r="428" spans="1:27" ht="17.100000000000001" customHeight="1">
      <c r="A428" s="105">
        <v>414</v>
      </c>
      <c r="B428" s="9" t="s">
        <v>474</v>
      </c>
      <c r="C428" s="10" t="s">
        <v>1894</v>
      </c>
      <c r="D428" s="9" t="s">
        <v>427</v>
      </c>
      <c r="E428" s="11" t="s">
        <v>449</v>
      </c>
      <c r="F428" s="45">
        <v>47.6</v>
      </c>
      <c r="G428" s="45">
        <v>0.99</v>
      </c>
      <c r="H428" s="45">
        <v>62.41</v>
      </c>
      <c r="I428" s="45">
        <v>0.6</v>
      </c>
      <c r="J428" s="36">
        <v>47.606000000000002</v>
      </c>
      <c r="K428" s="36">
        <v>0.98943599999999998</v>
      </c>
      <c r="L428" s="36">
        <v>62.411183000000001</v>
      </c>
      <c r="M428" s="36">
        <v>0.60629100000000002</v>
      </c>
      <c r="N428" s="9">
        <v>1</v>
      </c>
      <c r="O428" s="31" t="s">
        <v>1895</v>
      </c>
      <c r="P428" s="32">
        <v>44196</v>
      </c>
      <c r="Q428" s="45">
        <v>514.09</v>
      </c>
      <c r="R428" s="46">
        <f t="shared" si="42"/>
        <v>14.805183</v>
      </c>
      <c r="S428" s="46">
        <f t="shared" si="43"/>
        <v>-0.38314499999999996</v>
      </c>
      <c r="T428" s="46">
        <f t="shared" si="44"/>
        <v>14.422037999999999</v>
      </c>
      <c r="U428" s="46">
        <f t="shared" si="45"/>
        <v>0.9023352375</v>
      </c>
      <c r="V428" s="46">
        <f t="shared" si="46"/>
        <v>0.9023352375</v>
      </c>
      <c r="W428" s="46">
        <v>0.9023352375</v>
      </c>
      <c r="X428" s="47">
        <f t="shared" si="47"/>
        <v>0</v>
      </c>
      <c r="Y428" s="54"/>
      <c r="Z428" s="54"/>
      <c r="AA428" s="133"/>
    </row>
    <row r="429" spans="1:27" ht="17.100000000000001" customHeight="1">
      <c r="A429" s="105">
        <v>415</v>
      </c>
      <c r="B429" s="129" t="s">
        <v>475</v>
      </c>
      <c r="C429" s="129" t="s">
        <v>1896</v>
      </c>
      <c r="D429" s="9" t="s">
        <v>427</v>
      </c>
      <c r="E429" s="11" t="s">
        <v>449</v>
      </c>
      <c r="F429" s="45">
        <v>150.84</v>
      </c>
      <c r="G429" s="45">
        <v>8.68</v>
      </c>
      <c r="H429" s="45">
        <v>245.63</v>
      </c>
      <c r="I429" s="45">
        <v>6.35</v>
      </c>
      <c r="J429" s="36">
        <v>150.84483</v>
      </c>
      <c r="K429" s="36">
        <v>8.6783389999999994</v>
      </c>
      <c r="L429" s="36">
        <v>245.63506699999999</v>
      </c>
      <c r="M429" s="36">
        <v>6.3461449999999999</v>
      </c>
      <c r="N429" s="9">
        <v>1</v>
      </c>
      <c r="O429" s="31" t="s">
        <v>1897</v>
      </c>
      <c r="P429" s="32">
        <v>44175</v>
      </c>
      <c r="Q429" s="45">
        <v>613.29999999999995</v>
      </c>
      <c r="R429" s="46">
        <f t="shared" si="42"/>
        <v>94.790236999999991</v>
      </c>
      <c r="S429" s="46">
        <f t="shared" si="43"/>
        <v>-2.3321939999999994</v>
      </c>
      <c r="T429" s="46">
        <f t="shared" si="44"/>
        <v>92.458042999999989</v>
      </c>
      <c r="U429" s="46">
        <f t="shared" si="45"/>
        <v>5.7844581724999991</v>
      </c>
      <c r="V429" s="46">
        <f t="shared" si="46"/>
        <v>5.7844581724999991</v>
      </c>
      <c r="W429" s="46">
        <v>5.7844581724999999</v>
      </c>
      <c r="X429" s="47">
        <f t="shared" si="47"/>
        <v>0</v>
      </c>
      <c r="Y429" s="54"/>
      <c r="Z429" s="54"/>
      <c r="AA429" s="133"/>
    </row>
    <row r="430" spans="1:27" ht="17.100000000000001" customHeight="1">
      <c r="A430" s="105">
        <v>416</v>
      </c>
      <c r="B430" s="9" t="s">
        <v>476</v>
      </c>
      <c r="C430" s="10" t="s">
        <v>1898</v>
      </c>
      <c r="D430" s="9" t="s">
        <v>477</v>
      </c>
      <c r="E430" s="11" t="s">
        <v>478</v>
      </c>
      <c r="F430" s="20">
        <v>1.33</v>
      </c>
      <c r="G430" s="20">
        <v>899.28</v>
      </c>
      <c r="H430" s="20">
        <v>0</v>
      </c>
      <c r="I430" s="20">
        <v>1078.8</v>
      </c>
      <c r="J430" s="36">
        <v>0</v>
      </c>
      <c r="K430" s="36">
        <v>0</v>
      </c>
      <c r="L430" s="36">
        <v>0</v>
      </c>
      <c r="M430" s="36">
        <v>0</v>
      </c>
      <c r="N430" s="9">
        <v>1</v>
      </c>
      <c r="O430" s="31" t="s">
        <v>1899</v>
      </c>
      <c r="P430" s="131">
        <v>44064</v>
      </c>
      <c r="Q430" s="20">
        <v>603</v>
      </c>
      <c r="R430" s="46">
        <f t="shared" si="42"/>
        <v>0</v>
      </c>
      <c r="S430" s="46">
        <f t="shared" si="43"/>
        <v>0</v>
      </c>
      <c r="T430" s="46">
        <f t="shared" si="44"/>
        <v>0</v>
      </c>
      <c r="U430" s="46">
        <f t="shared" si="45"/>
        <v>0</v>
      </c>
      <c r="V430" s="46">
        <f t="shared" si="46"/>
        <v>0</v>
      </c>
      <c r="W430" s="46">
        <v>0</v>
      </c>
      <c r="X430" s="47">
        <f t="shared" si="47"/>
        <v>0</v>
      </c>
      <c r="Y430" s="54"/>
      <c r="Z430" s="54">
        <v>43.186834330000003</v>
      </c>
      <c r="AA430" s="55" t="s">
        <v>1019</v>
      </c>
    </row>
    <row r="431" spans="1:27" ht="17.100000000000001" customHeight="1">
      <c r="A431" s="105">
        <v>417</v>
      </c>
      <c r="B431" s="9" t="s">
        <v>479</v>
      </c>
      <c r="C431" s="10" t="s">
        <v>1900</v>
      </c>
      <c r="D431" s="9" t="s">
        <v>427</v>
      </c>
      <c r="E431" s="11" t="s">
        <v>478</v>
      </c>
      <c r="F431" s="20">
        <v>10.18</v>
      </c>
      <c r="G431" s="20">
        <v>0</v>
      </c>
      <c r="H431" s="20">
        <v>49.39</v>
      </c>
      <c r="I431" s="20">
        <v>0</v>
      </c>
      <c r="J431" s="36">
        <v>6.0972540000000004</v>
      </c>
      <c r="K431" s="36">
        <v>0</v>
      </c>
      <c r="L431" s="36">
        <v>44.056370999999999</v>
      </c>
      <c r="M431" s="36">
        <v>0</v>
      </c>
      <c r="N431" s="9">
        <v>1</v>
      </c>
      <c r="O431" s="31" t="s">
        <v>1901</v>
      </c>
      <c r="P431" s="32">
        <v>44193</v>
      </c>
      <c r="Q431" s="20">
        <v>2129.3000000000002</v>
      </c>
      <c r="R431" s="46">
        <f t="shared" ref="R431:R494" si="48">L431-J431</f>
        <v>37.959116999999999</v>
      </c>
      <c r="S431" s="46">
        <f t="shared" ref="S431:S494" si="49">M431-K431</f>
        <v>0</v>
      </c>
      <c r="T431" s="46">
        <f t="shared" ref="T431:T494" si="50">R431+S431</f>
        <v>37.959116999999999</v>
      </c>
      <c r="U431" s="46">
        <f t="shared" ref="U431:U494" si="51">IF(T431&gt;10,R431*6.25%+S431*6%,0)</f>
        <v>2.3724448124999999</v>
      </c>
      <c r="V431" s="46">
        <f t="shared" ref="V431:V494" si="52">MIN(U431,1000,Q431/2-Y431-Z431)</f>
        <v>2.3724448124999999</v>
      </c>
      <c r="W431" s="46">
        <v>2.3724448124999999</v>
      </c>
      <c r="X431" s="47">
        <f t="shared" ref="X431:X494" si="53">IF((V431+Y431+Z431)&gt;1000,1,0)</f>
        <v>0</v>
      </c>
      <c r="Y431" s="54"/>
      <c r="Z431" s="54"/>
      <c r="AA431" s="55"/>
    </row>
    <row r="432" spans="1:27" ht="17.100000000000001" customHeight="1">
      <c r="A432" s="105">
        <v>418</v>
      </c>
      <c r="B432" s="9" t="s">
        <v>480</v>
      </c>
      <c r="C432" s="10" t="s">
        <v>1902</v>
      </c>
      <c r="D432" s="9" t="s">
        <v>427</v>
      </c>
      <c r="E432" s="11" t="s">
        <v>478</v>
      </c>
      <c r="F432" s="20">
        <v>425.17</v>
      </c>
      <c r="G432" s="20">
        <v>283.49</v>
      </c>
      <c r="H432" s="20">
        <v>644.89</v>
      </c>
      <c r="I432" s="20">
        <v>441.65</v>
      </c>
      <c r="J432" s="36">
        <v>438.71578599999998</v>
      </c>
      <c r="K432" s="36">
        <v>223.171403</v>
      </c>
      <c r="L432" s="36">
        <v>631.51980200000003</v>
      </c>
      <c r="M432" s="36">
        <v>507.10625299999998</v>
      </c>
      <c r="N432" s="9">
        <v>1</v>
      </c>
      <c r="O432" s="31" t="s">
        <v>1903</v>
      </c>
      <c r="P432" s="131">
        <v>43422</v>
      </c>
      <c r="Q432" s="20">
        <v>617</v>
      </c>
      <c r="R432" s="46">
        <f t="shared" si="48"/>
        <v>192.80401600000005</v>
      </c>
      <c r="S432" s="46">
        <f t="shared" si="49"/>
        <v>283.93484999999998</v>
      </c>
      <c r="T432" s="46">
        <f t="shared" si="50"/>
        <v>476.73886600000003</v>
      </c>
      <c r="U432" s="46">
        <f t="shared" si="51"/>
        <v>29.086342000000002</v>
      </c>
      <c r="V432" s="46">
        <f t="shared" si="52"/>
        <v>29.086342000000002</v>
      </c>
      <c r="W432" s="46">
        <v>29.086341999999998</v>
      </c>
      <c r="X432" s="47">
        <f t="shared" si="53"/>
        <v>0</v>
      </c>
      <c r="Y432" s="54">
        <v>11.3325</v>
      </c>
      <c r="Z432" s="54">
        <v>12.868316975000001</v>
      </c>
      <c r="AA432" s="55"/>
    </row>
    <row r="433" spans="1:27" ht="17.100000000000001" customHeight="1">
      <c r="A433" s="105">
        <v>419</v>
      </c>
      <c r="B433" s="9" t="s">
        <v>481</v>
      </c>
      <c r="C433" s="10" t="s">
        <v>1904</v>
      </c>
      <c r="D433" s="9" t="s">
        <v>427</v>
      </c>
      <c r="E433" s="11" t="s">
        <v>478</v>
      </c>
      <c r="F433" s="20">
        <v>29.09</v>
      </c>
      <c r="G433" s="20">
        <v>3.22</v>
      </c>
      <c r="H433" s="20">
        <v>65.33</v>
      </c>
      <c r="I433" s="20">
        <v>2.42</v>
      </c>
      <c r="J433" s="36">
        <v>25.535330999999999</v>
      </c>
      <c r="K433" s="36">
        <v>2.280246</v>
      </c>
      <c r="L433" s="36">
        <v>69.440995000000001</v>
      </c>
      <c r="M433" s="36">
        <v>2.0139930000000001</v>
      </c>
      <c r="N433" s="9">
        <v>1</v>
      </c>
      <c r="O433" s="31" t="s">
        <v>1905</v>
      </c>
      <c r="P433" s="131">
        <v>44064</v>
      </c>
      <c r="Q433" s="20">
        <v>852.6</v>
      </c>
      <c r="R433" s="46">
        <f t="shared" si="48"/>
        <v>43.905664000000002</v>
      </c>
      <c r="S433" s="46">
        <f t="shared" si="49"/>
        <v>-0.26625299999999985</v>
      </c>
      <c r="T433" s="46">
        <f t="shared" si="50"/>
        <v>43.639411000000003</v>
      </c>
      <c r="U433" s="46">
        <f t="shared" si="51"/>
        <v>2.7281288200000002</v>
      </c>
      <c r="V433" s="46">
        <f t="shared" si="52"/>
        <v>2.7281288200000002</v>
      </c>
      <c r="W433" s="46">
        <v>2.7281288199999998</v>
      </c>
      <c r="X433" s="47">
        <f t="shared" si="53"/>
        <v>0</v>
      </c>
      <c r="Y433" s="54"/>
      <c r="Z433" s="54"/>
      <c r="AA433" s="55"/>
    </row>
    <row r="434" spans="1:27" ht="17.100000000000001" customHeight="1">
      <c r="A434" s="105">
        <v>420</v>
      </c>
      <c r="B434" s="9" t="s">
        <v>482</v>
      </c>
      <c r="C434" s="10" t="s">
        <v>1906</v>
      </c>
      <c r="D434" s="9" t="s">
        <v>427</v>
      </c>
      <c r="E434" s="11" t="s">
        <v>478</v>
      </c>
      <c r="F434" s="20">
        <v>0</v>
      </c>
      <c r="G434" s="20">
        <v>0</v>
      </c>
      <c r="H434" s="20">
        <v>25.44</v>
      </c>
      <c r="I434" s="20">
        <v>0</v>
      </c>
      <c r="J434" s="36">
        <v>0</v>
      </c>
      <c r="K434" s="36">
        <v>0</v>
      </c>
      <c r="L434" s="36">
        <v>25.440871000000001</v>
      </c>
      <c r="M434" s="36">
        <v>0</v>
      </c>
      <c r="N434" s="9">
        <v>1</v>
      </c>
      <c r="O434" s="31" t="s">
        <v>1907</v>
      </c>
      <c r="P434" s="131">
        <v>43979</v>
      </c>
      <c r="Q434" s="20">
        <v>1805</v>
      </c>
      <c r="R434" s="46">
        <f t="shared" si="48"/>
        <v>25.440871000000001</v>
      </c>
      <c r="S434" s="46">
        <f t="shared" si="49"/>
        <v>0</v>
      </c>
      <c r="T434" s="46">
        <f t="shared" si="50"/>
        <v>25.440871000000001</v>
      </c>
      <c r="U434" s="46">
        <f t="shared" si="51"/>
        <v>1.5900544375000001</v>
      </c>
      <c r="V434" s="46">
        <f t="shared" si="52"/>
        <v>1.5900544375000001</v>
      </c>
      <c r="W434" s="46">
        <v>1.5900544375000001</v>
      </c>
      <c r="X434" s="47">
        <f t="shared" si="53"/>
        <v>0</v>
      </c>
      <c r="Y434" s="54"/>
      <c r="Z434" s="54"/>
      <c r="AA434" s="55"/>
    </row>
    <row r="435" spans="1:27" ht="17.100000000000001" customHeight="1">
      <c r="A435" s="105">
        <v>421</v>
      </c>
      <c r="B435" s="9" t="s">
        <v>1908</v>
      </c>
      <c r="C435" s="10" t="s">
        <v>1909</v>
      </c>
      <c r="D435" s="9" t="s">
        <v>427</v>
      </c>
      <c r="E435" s="11" t="s">
        <v>478</v>
      </c>
      <c r="F435" s="20">
        <v>245.3</v>
      </c>
      <c r="G435" s="20">
        <v>24.9</v>
      </c>
      <c r="H435" s="20">
        <v>307.2</v>
      </c>
      <c r="I435" s="20">
        <v>9.1999999999999993</v>
      </c>
      <c r="J435" s="36">
        <v>3.22533</v>
      </c>
      <c r="K435" s="36">
        <v>43.517166000000003</v>
      </c>
      <c r="L435" s="36">
        <v>-2.0810399999999998</v>
      </c>
      <c r="M435" s="36">
        <v>9.8852989999999998</v>
      </c>
      <c r="N435" s="9">
        <v>1</v>
      </c>
      <c r="O435" s="31" t="s">
        <v>1910</v>
      </c>
      <c r="P435" s="131">
        <v>43709</v>
      </c>
      <c r="Q435" s="20">
        <v>892</v>
      </c>
      <c r="R435" s="46">
        <f t="shared" si="48"/>
        <v>-5.3063699999999994</v>
      </c>
      <c r="S435" s="46">
        <f t="shared" si="49"/>
        <v>-33.631867</v>
      </c>
      <c r="T435" s="46">
        <f t="shared" si="50"/>
        <v>-38.938237000000001</v>
      </c>
      <c r="U435" s="46">
        <f t="shared" si="51"/>
        <v>0</v>
      </c>
      <c r="V435" s="46">
        <f t="shared" si="52"/>
        <v>0</v>
      </c>
      <c r="W435" s="46">
        <v>0</v>
      </c>
      <c r="X435" s="47">
        <f t="shared" si="53"/>
        <v>0</v>
      </c>
      <c r="Y435" s="54"/>
      <c r="Z435" s="54">
        <v>2.17176335</v>
      </c>
      <c r="AA435" s="55" t="s">
        <v>1019</v>
      </c>
    </row>
    <row r="436" spans="1:27" ht="17.100000000000001" customHeight="1">
      <c r="A436" s="105">
        <v>422</v>
      </c>
      <c r="B436" s="9" t="s">
        <v>483</v>
      </c>
      <c r="C436" s="10" t="s">
        <v>1911</v>
      </c>
      <c r="D436" s="9" t="s">
        <v>427</v>
      </c>
      <c r="E436" s="11" t="s">
        <v>478</v>
      </c>
      <c r="F436" s="20">
        <v>44.26</v>
      </c>
      <c r="G436" s="20">
        <v>0</v>
      </c>
      <c r="H436" s="20">
        <v>68.239999999999995</v>
      </c>
      <c r="I436" s="20">
        <v>0</v>
      </c>
      <c r="J436" s="36">
        <v>0</v>
      </c>
      <c r="K436" s="36">
        <v>0</v>
      </c>
      <c r="L436" s="36">
        <v>0</v>
      </c>
      <c r="M436" s="36">
        <v>0</v>
      </c>
      <c r="N436" s="9">
        <v>1</v>
      </c>
      <c r="O436" s="31" t="s">
        <v>1912</v>
      </c>
      <c r="P436" s="131">
        <v>44166</v>
      </c>
      <c r="Q436" s="20">
        <v>3623.8</v>
      </c>
      <c r="R436" s="46">
        <f t="shared" si="48"/>
        <v>0</v>
      </c>
      <c r="S436" s="46">
        <f t="shared" si="49"/>
        <v>0</v>
      </c>
      <c r="T436" s="46">
        <f t="shared" si="50"/>
        <v>0</v>
      </c>
      <c r="U436" s="46">
        <f t="shared" si="51"/>
        <v>0</v>
      </c>
      <c r="V436" s="46">
        <f t="shared" si="52"/>
        <v>0</v>
      </c>
      <c r="W436" s="46">
        <v>0</v>
      </c>
      <c r="X436" s="47">
        <f t="shared" si="53"/>
        <v>0</v>
      </c>
      <c r="Y436" s="54"/>
      <c r="Z436" s="54"/>
      <c r="AA436" s="55" t="s">
        <v>1019</v>
      </c>
    </row>
    <row r="437" spans="1:27" ht="17.100000000000001" customHeight="1">
      <c r="A437" s="105">
        <v>423</v>
      </c>
      <c r="B437" s="10" t="s">
        <v>484</v>
      </c>
      <c r="C437" s="10" t="s">
        <v>1913</v>
      </c>
      <c r="D437" s="10" t="s">
        <v>485</v>
      </c>
      <c r="E437" s="66" t="s">
        <v>478</v>
      </c>
      <c r="F437" s="10">
        <v>0.73</v>
      </c>
      <c r="G437" s="10">
        <v>0</v>
      </c>
      <c r="H437" s="10">
        <v>37.5</v>
      </c>
      <c r="I437" s="10">
        <v>0</v>
      </c>
      <c r="J437" s="36">
        <v>0.73519900000000005</v>
      </c>
      <c r="K437" s="36">
        <v>0</v>
      </c>
      <c r="L437" s="36">
        <v>31.692633000000001</v>
      </c>
      <c r="M437" s="36">
        <v>0</v>
      </c>
      <c r="N437" s="10" t="s">
        <v>1914</v>
      </c>
      <c r="O437" s="132" t="s">
        <v>1915</v>
      </c>
      <c r="P437" s="66" t="s">
        <v>1916</v>
      </c>
      <c r="Q437" s="10">
        <v>3970.3</v>
      </c>
      <c r="R437" s="46">
        <f t="shared" si="48"/>
        <v>30.957433999999999</v>
      </c>
      <c r="S437" s="46">
        <f t="shared" si="49"/>
        <v>0</v>
      </c>
      <c r="T437" s="46">
        <f t="shared" si="50"/>
        <v>30.957433999999999</v>
      </c>
      <c r="U437" s="46">
        <f t="shared" si="51"/>
        <v>1.934839625</v>
      </c>
      <c r="V437" s="46">
        <f t="shared" si="52"/>
        <v>1.934839625</v>
      </c>
      <c r="W437" s="46">
        <v>1.934839625</v>
      </c>
      <c r="X437" s="47">
        <f t="shared" si="53"/>
        <v>0</v>
      </c>
      <c r="Y437" s="54"/>
      <c r="Z437" s="54">
        <v>10.0099146875</v>
      </c>
      <c r="AA437" s="55"/>
    </row>
    <row r="438" spans="1:27" ht="17.100000000000001" customHeight="1">
      <c r="A438" s="105">
        <v>424</v>
      </c>
      <c r="B438" s="9" t="s">
        <v>486</v>
      </c>
      <c r="C438" s="9" t="s">
        <v>1917</v>
      </c>
      <c r="D438" s="10" t="s">
        <v>485</v>
      </c>
      <c r="E438" s="66" t="s">
        <v>478</v>
      </c>
      <c r="F438" s="9">
        <v>1.23</v>
      </c>
      <c r="G438" s="20">
        <v>0</v>
      </c>
      <c r="H438" s="9">
        <v>12.81</v>
      </c>
      <c r="I438" s="20">
        <v>0</v>
      </c>
      <c r="J438" s="36">
        <v>1.236132</v>
      </c>
      <c r="K438" s="36">
        <v>0</v>
      </c>
      <c r="L438" s="36">
        <v>12.813131</v>
      </c>
      <c r="M438" s="36">
        <v>0</v>
      </c>
      <c r="N438" s="9">
        <v>1</v>
      </c>
      <c r="O438" s="31" t="s">
        <v>1918</v>
      </c>
      <c r="P438" s="131">
        <v>44167</v>
      </c>
      <c r="Q438" s="20">
        <v>537.70000000000005</v>
      </c>
      <c r="R438" s="46">
        <f t="shared" si="48"/>
        <v>11.576999000000001</v>
      </c>
      <c r="S438" s="46">
        <f t="shared" si="49"/>
        <v>0</v>
      </c>
      <c r="T438" s="46">
        <f t="shared" si="50"/>
        <v>11.576999000000001</v>
      </c>
      <c r="U438" s="46">
        <f t="shared" si="51"/>
        <v>0.72356243750000004</v>
      </c>
      <c r="V438" s="46">
        <f t="shared" si="52"/>
        <v>0.72356243750000004</v>
      </c>
      <c r="W438" s="46">
        <v>0.72356243750000004</v>
      </c>
      <c r="X438" s="47">
        <f t="shared" si="53"/>
        <v>0</v>
      </c>
      <c r="Y438" s="54"/>
      <c r="Z438" s="54"/>
      <c r="AA438" s="55"/>
    </row>
    <row r="439" spans="1:27" ht="17.100000000000001" customHeight="1">
      <c r="A439" s="105">
        <v>425</v>
      </c>
      <c r="B439" s="9" t="s">
        <v>487</v>
      </c>
      <c r="C439" s="227" t="s">
        <v>1919</v>
      </c>
      <c r="D439" s="10" t="s">
        <v>485</v>
      </c>
      <c r="E439" s="66" t="s">
        <v>478</v>
      </c>
      <c r="F439" s="9">
        <v>244.74</v>
      </c>
      <c r="G439" s="20">
        <v>19.73</v>
      </c>
      <c r="H439" s="9">
        <v>201.12</v>
      </c>
      <c r="I439" s="20">
        <v>97.77</v>
      </c>
      <c r="J439" s="36">
        <v>222.03592499999999</v>
      </c>
      <c r="K439" s="36">
        <v>20.877096999999999</v>
      </c>
      <c r="L439" s="36">
        <v>208.69964200000001</v>
      </c>
      <c r="M439" s="36">
        <v>102.263212</v>
      </c>
      <c r="N439" s="9">
        <v>1</v>
      </c>
      <c r="O439" s="31" t="s">
        <v>1920</v>
      </c>
      <c r="P439" s="131">
        <v>44175</v>
      </c>
      <c r="Q439" s="20">
        <v>591.80999999999995</v>
      </c>
      <c r="R439" s="46">
        <f t="shared" si="48"/>
        <v>-13.33628299999998</v>
      </c>
      <c r="S439" s="46">
        <f t="shared" si="49"/>
        <v>81.38611499999999</v>
      </c>
      <c r="T439" s="46">
        <f t="shared" si="50"/>
        <v>68.049832000000009</v>
      </c>
      <c r="U439" s="46">
        <f t="shared" si="51"/>
        <v>4.0496492125000003</v>
      </c>
      <c r="V439" s="46">
        <f t="shared" si="52"/>
        <v>4.0496492125000003</v>
      </c>
      <c r="W439" s="46">
        <v>4.0496492125000003</v>
      </c>
      <c r="X439" s="47">
        <f t="shared" si="53"/>
        <v>0</v>
      </c>
      <c r="Y439" s="54"/>
      <c r="Z439" s="54"/>
      <c r="AA439" s="55"/>
    </row>
    <row r="440" spans="1:27" ht="17.100000000000001" customHeight="1">
      <c r="A440" s="105">
        <v>426</v>
      </c>
      <c r="B440" s="9" t="s">
        <v>1921</v>
      </c>
      <c r="C440" s="10" t="s">
        <v>1922</v>
      </c>
      <c r="D440" s="10" t="s">
        <v>485</v>
      </c>
      <c r="E440" s="11" t="s">
        <v>489</v>
      </c>
      <c r="F440" s="20">
        <v>744.49</v>
      </c>
      <c r="G440" s="20">
        <v>197.55</v>
      </c>
      <c r="H440" s="20">
        <v>922.59</v>
      </c>
      <c r="I440" s="20">
        <v>359</v>
      </c>
      <c r="J440" s="36">
        <v>897.14102300000002</v>
      </c>
      <c r="K440" s="36">
        <v>411.43697200000003</v>
      </c>
      <c r="L440" s="36">
        <v>984.91587600000003</v>
      </c>
      <c r="M440" s="36">
        <v>213.73698400000001</v>
      </c>
      <c r="N440" s="9">
        <v>1</v>
      </c>
      <c r="O440" s="31" t="s">
        <v>1923</v>
      </c>
      <c r="P440" s="67">
        <v>43465</v>
      </c>
      <c r="Q440" s="74">
        <v>960.2</v>
      </c>
      <c r="R440" s="46">
        <f t="shared" si="48"/>
        <v>87.774853000000007</v>
      </c>
      <c r="S440" s="46">
        <f t="shared" si="49"/>
        <v>-197.69998800000002</v>
      </c>
      <c r="T440" s="46">
        <f t="shared" si="50"/>
        <v>-109.92513500000001</v>
      </c>
      <c r="U440" s="46">
        <f t="shared" si="51"/>
        <v>0</v>
      </c>
      <c r="V440" s="46">
        <f t="shared" si="52"/>
        <v>0</v>
      </c>
      <c r="W440" s="46">
        <v>0</v>
      </c>
      <c r="X440" s="47">
        <f t="shared" si="53"/>
        <v>0</v>
      </c>
      <c r="Y440" s="54">
        <v>38.877546180000003</v>
      </c>
      <c r="Z440" s="54">
        <v>41.8799860775</v>
      </c>
      <c r="AA440" s="55" t="s">
        <v>1019</v>
      </c>
    </row>
    <row r="441" spans="1:27" ht="17.100000000000001" customHeight="1">
      <c r="A441" s="105">
        <v>427</v>
      </c>
      <c r="B441" s="9" t="s">
        <v>488</v>
      </c>
      <c r="C441" s="9" t="s">
        <v>1924</v>
      </c>
      <c r="D441" s="10" t="s">
        <v>485</v>
      </c>
      <c r="E441" s="11" t="s">
        <v>489</v>
      </c>
      <c r="F441" s="9">
        <v>0</v>
      </c>
      <c r="G441" s="9">
        <v>0</v>
      </c>
      <c r="H441" s="9">
        <v>75.2</v>
      </c>
      <c r="I441" s="9">
        <v>1.0900000000000001</v>
      </c>
      <c r="J441" s="36">
        <v>0</v>
      </c>
      <c r="K441" s="36">
        <v>0</v>
      </c>
      <c r="L441" s="36">
        <v>75.910176000000007</v>
      </c>
      <c r="M441" s="36">
        <v>1.1572340000000001</v>
      </c>
      <c r="N441" s="9">
        <v>1</v>
      </c>
      <c r="O441" s="31" t="s">
        <v>1925</v>
      </c>
      <c r="P441" s="67">
        <v>43801</v>
      </c>
      <c r="Q441" s="31">
        <v>502.31</v>
      </c>
      <c r="R441" s="46">
        <f t="shared" si="48"/>
        <v>75.910176000000007</v>
      </c>
      <c r="S441" s="46">
        <f t="shared" si="49"/>
        <v>1.1572340000000001</v>
      </c>
      <c r="T441" s="46">
        <f t="shared" si="50"/>
        <v>77.06741000000001</v>
      </c>
      <c r="U441" s="46">
        <f t="shared" si="51"/>
        <v>4.8138200400000004</v>
      </c>
      <c r="V441" s="46">
        <f t="shared" si="52"/>
        <v>4.8138200400000004</v>
      </c>
      <c r="W441" s="46">
        <v>4.8138200400000004</v>
      </c>
      <c r="X441" s="47">
        <f t="shared" si="53"/>
        <v>0</v>
      </c>
      <c r="Y441" s="54"/>
      <c r="Z441" s="54"/>
      <c r="AA441" s="55"/>
    </row>
    <row r="442" spans="1:27" ht="17.100000000000001" customHeight="1">
      <c r="A442" s="105">
        <v>428</v>
      </c>
      <c r="B442" s="9" t="s">
        <v>490</v>
      </c>
      <c r="C442" s="10" t="s">
        <v>1926</v>
      </c>
      <c r="D442" s="10" t="s">
        <v>485</v>
      </c>
      <c r="E442" s="11" t="s">
        <v>489</v>
      </c>
      <c r="F442" s="20">
        <v>103.9</v>
      </c>
      <c r="G442" s="20">
        <v>7.0999999999999994E-2</v>
      </c>
      <c r="H442" s="20">
        <v>355.06</v>
      </c>
      <c r="I442" s="20">
        <v>1.8</v>
      </c>
      <c r="J442" s="36">
        <v>112.790994</v>
      </c>
      <c r="K442" s="36">
        <v>0</v>
      </c>
      <c r="L442" s="36">
        <v>355.19580999999999</v>
      </c>
      <c r="M442" s="36">
        <v>0.36758400000000002</v>
      </c>
      <c r="N442" s="9">
        <v>1</v>
      </c>
      <c r="O442" s="31" t="s">
        <v>1927</v>
      </c>
      <c r="P442" s="67">
        <v>43718</v>
      </c>
      <c r="Q442" s="31">
        <v>508.1</v>
      </c>
      <c r="R442" s="46">
        <f t="shared" si="48"/>
        <v>242.40481599999998</v>
      </c>
      <c r="S442" s="46">
        <f t="shared" si="49"/>
        <v>0.36758400000000002</v>
      </c>
      <c r="T442" s="46">
        <f t="shared" si="50"/>
        <v>242.77239999999998</v>
      </c>
      <c r="U442" s="46">
        <f t="shared" si="51"/>
        <v>15.172356039999999</v>
      </c>
      <c r="V442" s="46">
        <f t="shared" si="52"/>
        <v>15.172356039999999</v>
      </c>
      <c r="W442" s="46">
        <v>15.17235604</v>
      </c>
      <c r="X442" s="47">
        <f t="shared" si="53"/>
        <v>0</v>
      </c>
      <c r="Y442" s="54"/>
      <c r="Z442" s="54">
        <v>2.0021238124999998</v>
      </c>
      <c r="AA442" s="55"/>
    </row>
    <row r="443" spans="1:27" ht="17.100000000000001" customHeight="1">
      <c r="A443" s="105">
        <v>429</v>
      </c>
      <c r="B443" s="9" t="s">
        <v>491</v>
      </c>
      <c r="C443" s="10" t="s">
        <v>1928</v>
      </c>
      <c r="D443" s="10" t="s">
        <v>485</v>
      </c>
      <c r="E443" s="11" t="s">
        <v>489</v>
      </c>
      <c r="F443" s="20">
        <v>266.02</v>
      </c>
      <c r="G443" s="20">
        <v>-8.15</v>
      </c>
      <c r="H443" s="20">
        <v>321.33</v>
      </c>
      <c r="I443" s="20">
        <v>78.61</v>
      </c>
      <c r="J443" s="36">
        <v>266.019904</v>
      </c>
      <c r="K443" s="36">
        <v>-8.1593800000000005</v>
      </c>
      <c r="L443" s="36">
        <v>321.33580000000001</v>
      </c>
      <c r="M443" s="36">
        <v>78.706616999999994</v>
      </c>
      <c r="N443" s="9">
        <v>1</v>
      </c>
      <c r="O443" s="31" t="s">
        <v>1929</v>
      </c>
      <c r="P443" s="67">
        <v>44166</v>
      </c>
      <c r="Q443" s="31">
        <v>517.83000000000004</v>
      </c>
      <c r="R443" s="46">
        <f t="shared" si="48"/>
        <v>55.315896000000009</v>
      </c>
      <c r="S443" s="46">
        <f t="shared" si="49"/>
        <v>86.865996999999993</v>
      </c>
      <c r="T443" s="46">
        <f t="shared" si="50"/>
        <v>142.181893</v>
      </c>
      <c r="U443" s="46">
        <f t="shared" si="51"/>
        <v>8.6692033200000012</v>
      </c>
      <c r="V443" s="46">
        <f t="shared" si="52"/>
        <v>8.6692033200000012</v>
      </c>
      <c r="W443" s="46">
        <v>8.6692033199999994</v>
      </c>
      <c r="X443" s="47">
        <f t="shared" si="53"/>
        <v>0</v>
      </c>
      <c r="Y443" s="54"/>
      <c r="Z443" s="54"/>
      <c r="AA443" s="55"/>
    </row>
    <row r="444" spans="1:27" ht="17.100000000000001" customHeight="1">
      <c r="A444" s="105">
        <v>430</v>
      </c>
      <c r="B444" s="9" t="s">
        <v>492</v>
      </c>
      <c r="C444" s="10" t="s">
        <v>1930</v>
      </c>
      <c r="D444" s="10" t="s">
        <v>485</v>
      </c>
      <c r="E444" s="11" t="s">
        <v>489</v>
      </c>
      <c r="F444" s="20">
        <v>14.1</v>
      </c>
      <c r="G444" s="20">
        <v>0.6</v>
      </c>
      <c r="H444" s="20">
        <v>109.57</v>
      </c>
      <c r="I444" s="20">
        <v>1.44</v>
      </c>
      <c r="J444" s="36">
        <v>12.41911</v>
      </c>
      <c r="K444" s="36">
        <v>0</v>
      </c>
      <c r="L444" s="36">
        <v>103.51831900000001</v>
      </c>
      <c r="M444" s="36">
        <v>1.959436</v>
      </c>
      <c r="N444" s="9">
        <v>1</v>
      </c>
      <c r="O444" s="31" t="s">
        <v>1931</v>
      </c>
      <c r="P444" s="67">
        <v>43750</v>
      </c>
      <c r="Q444" s="31">
        <v>500.15</v>
      </c>
      <c r="R444" s="46">
        <f t="shared" si="48"/>
        <v>91.099209000000002</v>
      </c>
      <c r="S444" s="46">
        <f t="shared" si="49"/>
        <v>1.959436</v>
      </c>
      <c r="T444" s="46">
        <f t="shared" si="50"/>
        <v>93.058644999999999</v>
      </c>
      <c r="U444" s="46">
        <f t="shared" si="51"/>
        <v>5.8112667225000001</v>
      </c>
      <c r="V444" s="46">
        <f t="shared" si="52"/>
        <v>5.8112667225000001</v>
      </c>
      <c r="W444" s="46">
        <v>5.8112667225000001</v>
      </c>
      <c r="X444" s="47">
        <f t="shared" si="53"/>
        <v>0</v>
      </c>
      <c r="Y444" s="54"/>
      <c r="Z444" s="54"/>
      <c r="AA444" s="55"/>
    </row>
    <row r="445" spans="1:27" ht="17.100000000000001" customHeight="1">
      <c r="A445" s="105">
        <v>431</v>
      </c>
      <c r="B445" s="9" t="s">
        <v>493</v>
      </c>
      <c r="C445" s="9" t="s">
        <v>1932</v>
      </c>
      <c r="D445" s="10" t="s">
        <v>485</v>
      </c>
      <c r="E445" s="11" t="s">
        <v>489</v>
      </c>
      <c r="F445" s="9">
        <v>762.91</v>
      </c>
      <c r="G445" s="9">
        <v>0</v>
      </c>
      <c r="H445" s="9">
        <v>2147.73</v>
      </c>
      <c r="I445" s="9">
        <v>0</v>
      </c>
      <c r="J445" s="36">
        <v>763.90364299999999</v>
      </c>
      <c r="K445" s="36">
        <v>0</v>
      </c>
      <c r="L445" s="36">
        <v>2147.989086</v>
      </c>
      <c r="M445" s="36">
        <v>0</v>
      </c>
      <c r="N445" s="9">
        <v>1</v>
      </c>
      <c r="O445" s="31" t="s">
        <v>1933</v>
      </c>
      <c r="P445" s="67">
        <v>44189</v>
      </c>
      <c r="Q445" s="31">
        <v>1618.03</v>
      </c>
      <c r="R445" s="46">
        <f t="shared" si="48"/>
        <v>1384.0854429999999</v>
      </c>
      <c r="S445" s="46">
        <f t="shared" si="49"/>
        <v>0</v>
      </c>
      <c r="T445" s="46">
        <f t="shared" si="50"/>
        <v>1384.0854429999999</v>
      </c>
      <c r="U445" s="46">
        <f t="shared" si="51"/>
        <v>86.505340187499996</v>
      </c>
      <c r="V445" s="46">
        <f t="shared" si="52"/>
        <v>86.505340187499996</v>
      </c>
      <c r="W445" s="46">
        <v>86.505340187499996</v>
      </c>
      <c r="X445" s="47">
        <f t="shared" si="53"/>
        <v>0</v>
      </c>
      <c r="Y445" s="54"/>
      <c r="Z445" s="54"/>
      <c r="AA445" s="55"/>
    </row>
    <row r="446" spans="1:27" ht="17.100000000000001" customHeight="1">
      <c r="A446" s="105">
        <v>432</v>
      </c>
      <c r="B446" s="9" t="s">
        <v>494</v>
      </c>
      <c r="C446" s="10" t="s">
        <v>1934</v>
      </c>
      <c r="D446" s="10" t="s">
        <v>485</v>
      </c>
      <c r="E446" s="11" t="s">
        <v>489</v>
      </c>
      <c r="F446" s="20">
        <v>6649.19</v>
      </c>
      <c r="G446" s="20">
        <v>0</v>
      </c>
      <c r="H446" s="20">
        <v>9343.68</v>
      </c>
      <c r="I446" s="20">
        <v>0</v>
      </c>
      <c r="J446" s="36">
        <v>5201.5773509999999</v>
      </c>
      <c r="K446" s="36">
        <v>0</v>
      </c>
      <c r="L446" s="36">
        <v>10253.198009</v>
      </c>
      <c r="M446" s="36">
        <v>0</v>
      </c>
      <c r="N446" s="9">
        <v>1</v>
      </c>
      <c r="O446" s="31" t="s">
        <v>1935</v>
      </c>
      <c r="P446" s="67">
        <v>43464</v>
      </c>
      <c r="Q446" s="74">
        <v>3268</v>
      </c>
      <c r="R446" s="46">
        <f t="shared" si="48"/>
        <v>5051.6206579999998</v>
      </c>
      <c r="S446" s="46">
        <f t="shared" si="49"/>
        <v>0</v>
      </c>
      <c r="T446" s="46">
        <f t="shared" si="50"/>
        <v>5051.6206579999998</v>
      </c>
      <c r="U446" s="46">
        <f t="shared" si="51"/>
        <v>315.72629112499999</v>
      </c>
      <c r="V446" s="46">
        <f t="shared" si="52"/>
        <v>315.72629112499999</v>
      </c>
      <c r="W446" s="46">
        <v>47.18</v>
      </c>
      <c r="X446" s="47">
        <f t="shared" si="53"/>
        <v>1</v>
      </c>
      <c r="Y446" s="54">
        <v>952.81877931250006</v>
      </c>
      <c r="Z446" s="54"/>
      <c r="AA446" s="55" t="s">
        <v>1043</v>
      </c>
    </row>
    <row r="447" spans="1:27" ht="17.100000000000001" customHeight="1">
      <c r="A447" s="105">
        <v>433</v>
      </c>
      <c r="B447" s="9" t="s">
        <v>496</v>
      </c>
      <c r="C447" s="10" t="s">
        <v>1936</v>
      </c>
      <c r="D447" s="10" t="s">
        <v>485</v>
      </c>
      <c r="E447" s="11" t="s">
        <v>489</v>
      </c>
      <c r="F447" s="20">
        <v>144.59</v>
      </c>
      <c r="G447" s="20">
        <v>4.6900000000000004</v>
      </c>
      <c r="H447" s="20">
        <v>206.16</v>
      </c>
      <c r="I447" s="20">
        <v>2.0699999999999998</v>
      </c>
      <c r="J447" s="36">
        <v>152.41911200000001</v>
      </c>
      <c r="K447" s="36">
        <v>3.0088759999999999</v>
      </c>
      <c r="L447" s="36">
        <v>212.253806</v>
      </c>
      <c r="M447" s="36">
        <v>3.6375660000000001</v>
      </c>
      <c r="N447" s="9">
        <v>1</v>
      </c>
      <c r="O447" s="31" t="s">
        <v>1937</v>
      </c>
      <c r="P447" s="67">
        <v>43800</v>
      </c>
      <c r="Q447" s="74">
        <v>508.85</v>
      </c>
      <c r="R447" s="46">
        <f t="shared" si="48"/>
        <v>59.834693999999985</v>
      </c>
      <c r="S447" s="46">
        <f t="shared" si="49"/>
        <v>0.62869000000000019</v>
      </c>
      <c r="T447" s="46">
        <f t="shared" si="50"/>
        <v>60.463383999999984</v>
      </c>
      <c r="U447" s="46">
        <f t="shared" si="51"/>
        <v>3.7773897749999992</v>
      </c>
      <c r="V447" s="46">
        <f t="shared" si="52"/>
        <v>3.7773897749999992</v>
      </c>
      <c r="W447" s="46">
        <v>3.7773897750000001</v>
      </c>
      <c r="X447" s="47">
        <f t="shared" si="53"/>
        <v>0</v>
      </c>
      <c r="Y447" s="54"/>
      <c r="Z447" s="54">
        <v>5.5638182675000003</v>
      </c>
      <c r="AA447" s="55"/>
    </row>
    <row r="448" spans="1:27" ht="17.100000000000001" customHeight="1">
      <c r="A448" s="105">
        <v>434</v>
      </c>
      <c r="B448" s="9" t="s">
        <v>497</v>
      </c>
      <c r="C448" s="10" t="s">
        <v>1938</v>
      </c>
      <c r="D448" s="10" t="s">
        <v>485</v>
      </c>
      <c r="E448" s="11" t="s">
        <v>489</v>
      </c>
      <c r="F448" s="20">
        <v>48.34</v>
      </c>
      <c r="G448" s="20">
        <v>0</v>
      </c>
      <c r="H448" s="20">
        <v>103.79</v>
      </c>
      <c r="I448" s="20">
        <v>0.64</v>
      </c>
      <c r="J448" s="36">
        <v>48.339261999999998</v>
      </c>
      <c r="K448" s="36">
        <v>0</v>
      </c>
      <c r="L448" s="36">
        <v>103.78902100000001</v>
      </c>
      <c r="M448" s="36">
        <v>0.63731499999999996</v>
      </c>
      <c r="N448" s="9">
        <v>1</v>
      </c>
      <c r="O448" s="31" t="s">
        <v>1939</v>
      </c>
      <c r="P448" s="67">
        <v>43820</v>
      </c>
      <c r="Q448" s="74">
        <v>501.38</v>
      </c>
      <c r="R448" s="46">
        <f t="shared" si="48"/>
        <v>55.449759000000007</v>
      </c>
      <c r="S448" s="46">
        <f t="shared" si="49"/>
        <v>0.63731499999999996</v>
      </c>
      <c r="T448" s="46">
        <f t="shared" si="50"/>
        <v>56.087074000000008</v>
      </c>
      <c r="U448" s="46">
        <f t="shared" si="51"/>
        <v>3.5038488375000005</v>
      </c>
      <c r="V448" s="46">
        <f t="shared" si="52"/>
        <v>3.5038488375000005</v>
      </c>
      <c r="W448" s="46">
        <v>3.5038488375000001</v>
      </c>
      <c r="X448" s="47">
        <f t="shared" si="53"/>
        <v>0</v>
      </c>
      <c r="Y448" s="54"/>
      <c r="Z448" s="54"/>
      <c r="AA448" s="55"/>
    </row>
    <row r="449" spans="1:27" ht="17.100000000000001" customHeight="1">
      <c r="A449" s="105">
        <v>435</v>
      </c>
      <c r="B449" s="9" t="s">
        <v>498</v>
      </c>
      <c r="C449" s="10" t="s">
        <v>1940</v>
      </c>
      <c r="D449" s="10" t="s">
        <v>485</v>
      </c>
      <c r="E449" s="11" t="s">
        <v>489</v>
      </c>
      <c r="F449" s="20">
        <v>141.68</v>
      </c>
      <c r="G449" s="20">
        <v>0</v>
      </c>
      <c r="H449" s="20">
        <v>1168.78</v>
      </c>
      <c r="I449" s="20">
        <v>0</v>
      </c>
      <c r="J449" s="36">
        <v>267.05188099999998</v>
      </c>
      <c r="K449" s="36">
        <v>0</v>
      </c>
      <c r="L449" s="36">
        <v>1685.3694009999999</v>
      </c>
      <c r="M449" s="36">
        <v>0</v>
      </c>
      <c r="N449" s="9">
        <v>1</v>
      </c>
      <c r="O449" s="31" t="s">
        <v>1941</v>
      </c>
      <c r="P449" s="67">
        <v>43814</v>
      </c>
      <c r="Q449" s="74">
        <v>714.75</v>
      </c>
      <c r="R449" s="46">
        <f t="shared" si="48"/>
        <v>1418.3175200000001</v>
      </c>
      <c r="S449" s="46">
        <f t="shared" si="49"/>
        <v>0</v>
      </c>
      <c r="T449" s="46">
        <f t="shared" si="50"/>
        <v>1418.3175200000001</v>
      </c>
      <c r="U449" s="46">
        <f t="shared" si="51"/>
        <v>88.644845000000004</v>
      </c>
      <c r="V449" s="46">
        <f t="shared" si="52"/>
        <v>88.644845000000004</v>
      </c>
      <c r="W449" s="46">
        <v>88.644845000000004</v>
      </c>
      <c r="X449" s="47">
        <f t="shared" si="53"/>
        <v>0</v>
      </c>
      <c r="Y449" s="54"/>
      <c r="Z449" s="54"/>
      <c r="AA449" s="55"/>
    </row>
    <row r="450" spans="1:27" ht="17.100000000000001" customHeight="1">
      <c r="A450" s="105">
        <v>436</v>
      </c>
      <c r="B450" s="9" t="s">
        <v>499</v>
      </c>
      <c r="C450" s="10" t="s">
        <v>1942</v>
      </c>
      <c r="D450" s="10" t="s">
        <v>485</v>
      </c>
      <c r="E450" s="11" t="s">
        <v>489</v>
      </c>
      <c r="F450" s="20">
        <v>1342.99</v>
      </c>
      <c r="G450" s="20">
        <v>735.27</v>
      </c>
      <c r="H450" s="20">
        <v>1823</v>
      </c>
      <c r="I450" s="20">
        <v>1225.25</v>
      </c>
      <c r="J450" s="36">
        <v>1342.989362</v>
      </c>
      <c r="K450" s="36">
        <v>735.26746600000001</v>
      </c>
      <c r="L450" s="36">
        <v>1822.9978699999999</v>
      </c>
      <c r="M450" s="36">
        <v>1227.0300560000001</v>
      </c>
      <c r="N450" s="9">
        <v>1</v>
      </c>
      <c r="O450" s="31" t="s">
        <v>1943</v>
      </c>
      <c r="P450" s="67">
        <v>43081</v>
      </c>
      <c r="Q450" s="74">
        <v>1193.56</v>
      </c>
      <c r="R450" s="46">
        <f t="shared" si="48"/>
        <v>480.00850799999989</v>
      </c>
      <c r="S450" s="46">
        <f t="shared" si="49"/>
        <v>491.76259000000005</v>
      </c>
      <c r="T450" s="46">
        <f t="shared" si="50"/>
        <v>971.77109799999994</v>
      </c>
      <c r="U450" s="46">
        <f t="shared" si="51"/>
        <v>59.506287149999991</v>
      </c>
      <c r="V450" s="46">
        <f t="shared" si="52"/>
        <v>59.506287149999991</v>
      </c>
      <c r="W450" s="46">
        <v>59.506287149999999</v>
      </c>
      <c r="X450" s="47">
        <f t="shared" si="53"/>
        <v>0</v>
      </c>
      <c r="Y450" s="54"/>
      <c r="Z450" s="54">
        <v>9.9557691174999992</v>
      </c>
      <c r="AA450" s="55"/>
    </row>
    <row r="451" spans="1:27" ht="17.100000000000001" customHeight="1">
      <c r="A451" s="105">
        <v>437</v>
      </c>
      <c r="B451" s="9" t="s">
        <v>500</v>
      </c>
      <c r="C451" s="10" t="s">
        <v>1944</v>
      </c>
      <c r="D451" s="10" t="s">
        <v>485</v>
      </c>
      <c r="E451" s="11" t="s">
        <v>489</v>
      </c>
      <c r="F451" s="20">
        <v>131.09</v>
      </c>
      <c r="G451" s="20">
        <v>0</v>
      </c>
      <c r="H451" s="20">
        <v>1416.85</v>
      </c>
      <c r="I451" s="20">
        <v>0</v>
      </c>
      <c r="J451" s="36">
        <v>171.70191199999999</v>
      </c>
      <c r="K451" s="36">
        <v>0</v>
      </c>
      <c r="L451" s="36">
        <v>1802.2525149999999</v>
      </c>
      <c r="M451" s="36">
        <v>0</v>
      </c>
      <c r="N451" s="9">
        <v>1</v>
      </c>
      <c r="O451" s="31" t="s">
        <v>1945</v>
      </c>
      <c r="P451" s="67">
        <v>43119</v>
      </c>
      <c r="Q451" s="74">
        <v>516.4</v>
      </c>
      <c r="R451" s="46">
        <f t="shared" si="48"/>
        <v>1630.5506029999999</v>
      </c>
      <c r="S451" s="46">
        <f t="shared" si="49"/>
        <v>0</v>
      </c>
      <c r="T451" s="46">
        <f t="shared" si="50"/>
        <v>1630.5506029999999</v>
      </c>
      <c r="U451" s="46">
        <f t="shared" si="51"/>
        <v>101.90941268749999</v>
      </c>
      <c r="V451" s="46">
        <f t="shared" si="52"/>
        <v>101.90941268749999</v>
      </c>
      <c r="W451" s="46">
        <v>101.90941268749999</v>
      </c>
      <c r="X451" s="47">
        <f t="shared" si="53"/>
        <v>0</v>
      </c>
      <c r="Y451" s="54">
        <v>134.7565392775</v>
      </c>
      <c r="Z451" s="54"/>
      <c r="AA451" s="55"/>
    </row>
    <row r="452" spans="1:27" ht="17.100000000000001" customHeight="1">
      <c r="A452" s="105">
        <v>438</v>
      </c>
      <c r="B452" s="9" t="s">
        <v>501</v>
      </c>
      <c r="C452" s="10" t="s">
        <v>1946</v>
      </c>
      <c r="D452" s="10" t="s">
        <v>485</v>
      </c>
      <c r="E452" s="11" t="s">
        <v>489</v>
      </c>
      <c r="F452" s="20">
        <v>3.42</v>
      </c>
      <c r="G452" s="20">
        <v>0</v>
      </c>
      <c r="H452" s="20">
        <v>1154</v>
      </c>
      <c r="I452" s="20">
        <v>0</v>
      </c>
      <c r="J452" s="36">
        <v>3.4177010000000001</v>
      </c>
      <c r="K452" s="36">
        <v>0</v>
      </c>
      <c r="L452" s="36">
        <v>756.27123800000004</v>
      </c>
      <c r="M452" s="36">
        <v>0</v>
      </c>
      <c r="N452" s="9">
        <v>1</v>
      </c>
      <c r="O452" s="31" t="s">
        <v>1947</v>
      </c>
      <c r="P452" s="67">
        <v>43830</v>
      </c>
      <c r="Q452" s="74">
        <v>1232.7</v>
      </c>
      <c r="R452" s="46">
        <f t="shared" si="48"/>
        <v>752.85353700000007</v>
      </c>
      <c r="S452" s="46">
        <f t="shared" si="49"/>
        <v>0</v>
      </c>
      <c r="T452" s="46">
        <f t="shared" si="50"/>
        <v>752.85353700000007</v>
      </c>
      <c r="U452" s="46">
        <f t="shared" si="51"/>
        <v>47.053346062500005</v>
      </c>
      <c r="V452" s="46">
        <f t="shared" si="52"/>
        <v>47.053346062500005</v>
      </c>
      <c r="W452" s="46">
        <v>47.053346062499998</v>
      </c>
      <c r="X452" s="47">
        <f t="shared" si="53"/>
        <v>0</v>
      </c>
      <c r="Y452" s="54"/>
      <c r="Z452" s="54"/>
      <c r="AA452" s="55"/>
    </row>
    <row r="453" spans="1:27" ht="17.100000000000001" customHeight="1">
      <c r="A453" s="105">
        <v>439</v>
      </c>
      <c r="B453" s="9" t="s">
        <v>1948</v>
      </c>
      <c r="C453" s="10" t="s">
        <v>1949</v>
      </c>
      <c r="D453" s="10" t="s">
        <v>485</v>
      </c>
      <c r="E453" s="11" t="s">
        <v>489</v>
      </c>
      <c r="F453" s="20">
        <v>2614.0700000000002</v>
      </c>
      <c r="G453" s="20">
        <v>2.72</v>
      </c>
      <c r="H453" s="20">
        <v>2811.59</v>
      </c>
      <c r="I453" s="20">
        <v>0</v>
      </c>
      <c r="J453" s="36">
        <v>2030.9054389999999</v>
      </c>
      <c r="K453" s="36">
        <v>0</v>
      </c>
      <c r="L453" s="36">
        <v>1463.855785</v>
      </c>
      <c r="M453" s="36">
        <v>2.7249919999999999</v>
      </c>
      <c r="N453" s="9">
        <v>1</v>
      </c>
      <c r="O453" s="31" t="s">
        <v>1950</v>
      </c>
      <c r="P453" s="67">
        <v>43414</v>
      </c>
      <c r="Q453" s="74">
        <v>1170</v>
      </c>
      <c r="R453" s="46">
        <f t="shared" si="48"/>
        <v>-567.04965399999992</v>
      </c>
      <c r="S453" s="46">
        <f t="shared" si="49"/>
        <v>2.7249919999999999</v>
      </c>
      <c r="T453" s="46">
        <f t="shared" si="50"/>
        <v>-564.32466199999988</v>
      </c>
      <c r="U453" s="46">
        <f t="shared" si="51"/>
        <v>0</v>
      </c>
      <c r="V453" s="46">
        <f t="shared" si="52"/>
        <v>0</v>
      </c>
      <c r="W453" s="46">
        <v>0</v>
      </c>
      <c r="X453" s="47">
        <f t="shared" si="53"/>
        <v>0</v>
      </c>
      <c r="Y453" s="54">
        <v>37.183842877499998</v>
      </c>
      <c r="Z453" s="54"/>
      <c r="AA453" s="55" t="s">
        <v>1019</v>
      </c>
    </row>
    <row r="454" spans="1:27" ht="17.100000000000001" customHeight="1">
      <c r="A454" s="105">
        <v>440</v>
      </c>
      <c r="B454" s="9" t="s">
        <v>502</v>
      </c>
      <c r="C454" s="10" t="s">
        <v>1951</v>
      </c>
      <c r="D454" s="10" t="s">
        <v>485</v>
      </c>
      <c r="E454" s="11" t="s">
        <v>489</v>
      </c>
      <c r="F454" s="20">
        <v>45.22</v>
      </c>
      <c r="G454" s="20">
        <v>0</v>
      </c>
      <c r="H454" s="20">
        <v>591.29</v>
      </c>
      <c r="I454" s="20">
        <v>0</v>
      </c>
      <c r="J454" s="36">
        <v>71.035580999999993</v>
      </c>
      <c r="K454" s="36">
        <v>0</v>
      </c>
      <c r="L454" s="36">
        <v>315.354152</v>
      </c>
      <c r="M454" s="36">
        <v>0</v>
      </c>
      <c r="N454" s="9">
        <v>1</v>
      </c>
      <c r="O454" s="31" t="s">
        <v>1952</v>
      </c>
      <c r="P454" s="67">
        <v>43952</v>
      </c>
      <c r="Q454" s="74">
        <v>770.42</v>
      </c>
      <c r="R454" s="46">
        <f t="shared" si="48"/>
        <v>244.31857100000002</v>
      </c>
      <c r="S454" s="46">
        <f t="shared" si="49"/>
        <v>0</v>
      </c>
      <c r="T454" s="46">
        <f t="shared" si="50"/>
        <v>244.31857100000002</v>
      </c>
      <c r="U454" s="46">
        <f t="shared" si="51"/>
        <v>15.269910687500001</v>
      </c>
      <c r="V454" s="46">
        <f t="shared" si="52"/>
        <v>15.269910687500001</v>
      </c>
      <c r="W454" s="46">
        <v>15.269910687499999</v>
      </c>
      <c r="X454" s="47">
        <f t="shared" si="53"/>
        <v>0</v>
      </c>
      <c r="Y454" s="54"/>
      <c r="Z454" s="54"/>
      <c r="AA454" s="55"/>
    </row>
    <row r="455" spans="1:27" ht="17.100000000000001" customHeight="1">
      <c r="A455" s="105">
        <v>441</v>
      </c>
      <c r="B455" s="9" t="s">
        <v>503</v>
      </c>
      <c r="C455" s="10" t="s">
        <v>1953</v>
      </c>
      <c r="D455" s="10" t="s">
        <v>485</v>
      </c>
      <c r="E455" s="11" t="s">
        <v>489</v>
      </c>
      <c r="F455" s="20">
        <v>13.21</v>
      </c>
      <c r="G455" s="20">
        <v>0.3236</v>
      </c>
      <c r="H455" s="20">
        <v>73.06</v>
      </c>
      <c r="I455" s="20">
        <v>0</v>
      </c>
      <c r="J455" s="36">
        <v>4.3135690000000002</v>
      </c>
      <c r="K455" s="36">
        <v>0</v>
      </c>
      <c r="L455" s="36">
        <v>73.801845999999998</v>
      </c>
      <c r="M455" s="36">
        <v>0.323652</v>
      </c>
      <c r="N455" s="9">
        <v>1</v>
      </c>
      <c r="O455" s="31" t="s">
        <v>1954</v>
      </c>
      <c r="P455" s="67">
        <v>43795</v>
      </c>
      <c r="Q455" s="74">
        <v>509</v>
      </c>
      <c r="R455" s="46">
        <f t="shared" si="48"/>
        <v>69.488276999999997</v>
      </c>
      <c r="S455" s="46">
        <f t="shared" si="49"/>
        <v>0.323652</v>
      </c>
      <c r="T455" s="46">
        <f t="shared" si="50"/>
        <v>69.811928999999992</v>
      </c>
      <c r="U455" s="46">
        <f t="shared" si="51"/>
        <v>4.3624364325</v>
      </c>
      <c r="V455" s="46">
        <f t="shared" si="52"/>
        <v>4.3624364325</v>
      </c>
      <c r="W455" s="46">
        <v>4.3624364325</v>
      </c>
      <c r="X455" s="47">
        <f t="shared" si="53"/>
        <v>0</v>
      </c>
      <c r="Y455" s="54"/>
      <c r="Z455" s="54"/>
      <c r="AA455" s="55"/>
    </row>
    <row r="456" spans="1:27" ht="17.100000000000001" customHeight="1">
      <c r="A456" s="105">
        <v>442</v>
      </c>
      <c r="B456" s="89" t="s">
        <v>504</v>
      </c>
      <c r="C456" s="90" t="s">
        <v>1955</v>
      </c>
      <c r="D456" s="89" t="s">
        <v>427</v>
      </c>
      <c r="E456" s="91" t="s">
        <v>505</v>
      </c>
      <c r="F456" s="51">
        <v>1.33</v>
      </c>
      <c r="G456" s="51">
        <v>30.04</v>
      </c>
      <c r="H456" s="51">
        <v>676.11</v>
      </c>
      <c r="I456" s="51">
        <v>174.2</v>
      </c>
      <c r="J456" s="36">
        <v>1.329105</v>
      </c>
      <c r="K456" s="36">
        <v>30.413686999999999</v>
      </c>
      <c r="L456" s="36">
        <v>676.10583699999995</v>
      </c>
      <c r="M456" s="36">
        <v>174.198904</v>
      </c>
      <c r="N456" s="89">
        <v>1</v>
      </c>
      <c r="O456" s="92" t="s">
        <v>1956</v>
      </c>
      <c r="P456" s="117">
        <v>44196</v>
      </c>
      <c r="Q456" s="51">
        <v>3228.92</v>
      </c>
      <c r="R456" s="46">
        <f t="shared" si="48"/>
        <v>674.77673199999992</v>
      </c>
      <c r="S456" s="46">
        <f t="shared" si="49"/>
        <v>143.78521699999999</v>
      </c>
      <c r="T456" s="46">
        <f t="shared" si="50"/>
        <v>818.56194899999991</v>
      </c>
      <c r="U456" s="46">
        <f t="shared" si="51"/>
        <v>50.800658769999998</v>
      </c>
      <c r="V456" s="46">
        <f t="shared" si="52"/>
        <v>50.800658769999998</v>
      </c>
      <c r="W456" s="46">
        <v>50.800658769999998</v>
      </c>
      <c r="X456" s="47">
        <f t="shared" si="53"/>
        <v>0</v>
      </c>
      <c r="Y456" s="54"/>
      <c r="Z456" s="54"/>
      <c r="AA456" s="55"/>
    </row>
    <row r="457" spans="1:27" ht="17.100000000000001" customHeight="1">
      <c r="A457" s="105">
        <v>443</v>
      </c>
      <c r="B457" s="89" t="s">
        <v>506</v>
      </c>
      <c r="C457" s="90" t="s">
        <v>1957</v>
      </c>
      <c r="D457" s="89" t="s">
        <v>427</v>
      </c>
      <c r="E457" s="91" t="s">
        <v>505</v>
      </c>
      <c r="F457" s="51">
        <v>212.01</v>
      </c>
      <c r="G457" s="51">
        <v>15.2</v>
      </c>
      <c r="H457" s="51">
        <v>670.55</v>
      </c>
      <c r="I457" s="51">
        <v>111.15</v>
      </c>
      <c r="J457" s="36">
        <v>258.23913299999998</v>
      </c>
      <c r="K457" s="36">
        <v>28.930596999999999</v>
      </c>
      <c r="L457" s="36">
        <v>731.09373300000004</v>
      </c>
      <c r="M457" s="36">
        <v>116.964902</v>
      </c>
      <c r="N457" s="89">
        <v>1</v>
      </c>
      <c r="O457" s="92" t="s">
        <v>1958</v>
      </c>
      <c r="P457" s="117">
        <v>44196</v>
      </c>
      <c r="Q457" s="143">
        <v>707.5</v>
      </c>
      <c r="R457" s="46">
        <f t="shared" si="48"/>
        <v>472.85460000000006</v>
      </c>
      <c r="S457" s="46">
        <f t="shared" si="49"/>
        <v>88.034304999999989</v>
      </c>
      <c r="T457" s="46">
        <f t="shared" si="50"/>
        <v>560.88890500000002</v>
      </c>
      <c r="U457" s="46">
        <f t="shared" si="51"/>
        <v>34.835470800000003</v>
      </c>
      <c r="V457" s="46">
        <f t="shared" si="52"/>
        <v>34.835470800000003</v>
      </c>
      <c r="W457" s="46">
        <v>34.835470800000003</v>
      </c>
      <c r="X457" s="47">
        <f t="shared" si="53"/>
        <v>0</v>
      </c>
      <c r="Y457" s="54"/>
      <c r="Z457" s="54"/>
      <c r="AA457" s="55"/>
    </row>
    <row r="458" spans="1:27" ht="17.100000000000001" customHeight="1">
      <c r="A458" s="105">
        <v>444</v>
      </c>
      <c r="B458" s="89" t="s">
        <v>507</v>
      </c>
      <c r="C458" s="90" t="s">
        <v>1959</v>
      </c>
      <c r="D458" s="89" t="s">
        <v>427</v>
      </c>
      <c r="E458" s="91" t="s">
        <v>505</v>
      </c>
      <c r="F458" s="51">
        <v>721.64</v>
      </c>
      <c r="G458" s="51">
        <v>255.27</v>
      </c>
      <c r="H458" s="51">
        <v>1223.32</v>
      </c>
      <c r="I458" s="51">
        <v>312.10000000000002</v>
      </c>
      <c r="J458" s="36">
        <v>721.64447399999995</v>
      </c>
      <c r="K458" s="36">
        <v>255.27108200000001</v>
      </c>
      <c r="L458" s="36">
        <v>1223.315609</v>
      </c>
      <c r="M458" s="36">
        <v>312.09538099999997</v>
      </c>
      <c r="N458" s="89">
        <v>1</v>
      </c>
      <c r="O458" s="92" t="s">
        <v>1960</v>
      </c>
      <c r="P458" s="117">
        <v>44196</v>
      </c>
      <c r="Q458" s="51">
        <v>1252.73</v>
      </c>
      <c r="R458" s="46">
        <f t="shared" si="48"/>
        <v>501.67113500000005</v>
      </c>
      <c r="S458" s="46">
        <f t="shared" si="49"/>
        <v>56.824298999999968</v>
      </c>
      <c r="T458" s="46">
        <f t="shared" si="50"/>
        <v>558.49543400000005</v>
      </c>
      <c r="U458" s="46">
        <f t="shared" si="51"/>
        <v>34.763903877499999</v>
      </c>
      <c r="V458" s="46">
        <f t="shared" si="52"/>
        <v>34.763903877499999</v>
      </c>
      <c r="W458" s="46">
        <v>34.763903877499999</v>
      </c>
      <c r="X458" s="47">
        <f t="shared" si="53"/>
        <v>0</v>
      </c>
      <c r="Y458" s="54"/>
      <c r="Z458" s="54"/>
      <c r="AA458" s="55"/>
    </row>
    <row r="459" spans="1:27" ht="17.100000000000001" customHeight="1">
      <c r="A459" s="105">
        <v>445</v>
      </c>
      <c r="B459" s="89" t="s">
        <v>508</v>
      </c>
      <c r="C459" s="90" t="s">
        <v>1961</v>
      </c>
      <c r="D459" s="89" t="s">
        <v>427</v>
      </c>
      <c r="E459" s="91" t="s">
        <v>505</v>
      </c>
      <c r="F459" s="51">
        <v>140.35</v>
      </c>
      <c r="G459" s="51"/>
      <c r="H459" s="51">
        <v>590.62</v>
      </c>
      <c r="I459" s="51"/>
      <c r="J459" s="36">
        <v>140.473299</v>
      </c>
      <c r="K459" s="36">
        <v>3.6979999999999999E-2</v>
      </c>
      <c r="L459" s="36">
        <v>590.66152299999999</v>
      </c>
      <c r="M459" s="36">
        <v>0</v>
      </c>
      <c r="N459" s="89">
        <v>1</v>
      </c>
      <c r="O459" s="92" t="s">
        <v>1962</v>
      </c>
      <c r="P459" s="117">
        <v>44196</v>
      </c>
      <c r="Q459" s="51">
        <v>517.80999999999995</v>
      </c>
      <c r="R459" s="46">
        <f t="shared" si="48"/>
        <v>450.18822399999999</v>
      </c>
      <c r="S459" s="46">
        <f t="shared" si="49"/>
        <v>-3.6979999999999999E-2</v>
      </c>
      <c r="T459" s="46">
        <f t="shared" si="50"/>
        <v>450.15124399999996</v>
      </c>
      <c r="U459" s="46">
        <f t="shared" si="51"/>
        <v>28.134545199999998</v>
      </c>
      <c r="V459" s="46">
        <f t="shared" si="52"/>
        <v>28.134545199999998</v>
      </c>
      <c r="W459" s="46">
        <v>28.134545200000002</v>
      </c>
      <c r="X459" s="47">
        <f t="shared" si="53"/>
        <v>0</v>
      </c>
      <c r="Y459" s="54"/>
      <c r="Z459" s="54"/>
      <c r="AA459" s="55"/>
    </row>
    <row r="460" spans="1:27" ht="17.100000000000001" customHeight="1">
      <c r="A460" s="105">
        <v>446</v>
      </c>
      <c r="B460" s="89" t="s">
        <v>509</v>
      </c>
      <c r="C460" s="90" t="s">
        <v>1963</v>
      </c>
      <c r="D460" s="89" t="s">
        <v>427</v>
      </c>
      <c r="E460" s="91" t="s">
        <v>505</v>
      </c>
      <c r="F460" s="51">
        <v>0</v>
      </c>
      <c r="G460" s="51">
        <v>278.22000000000003</v>
      </c>
      <c r="H460" s="51">
        <v>278.22000000000003</v>
      </c>
      <c r="I460" s="51">
        <v>303.44</v>
      </c>
      <c r="J460" s="36">
        <v>-43.997269000000003</v>
      </c>
      <c r="K460" s="36">
        <v>278.21688</v>
      </c>
      <c r="L460" s="36">
        <v>278.879908</v>
      </c>
      <c r="M460" s="36">
        <v>303.444052</v>
      </c>
      <c r="N460" s="89">
        <v>1</v>
      </c>
      <c r="O460" s="92" t="s">
        <v>1964</v>
      </c>
      <c r="P460" s="117">
        <v>43465</v>
      </c>
      <c r="Q460" s="51">
        <v>780.54</v>
      </c>
      <c r="R460" s="46">
        <f t="shared" si="48"/>
        <v>322.87717700000002</v>
      </c>
      <c r="S460" s="46">
        <f t="shared" si="49"/>
        <v>25.227171999999996</v>
      </c>
      <c r="T460" s="46">
        <f t="shared" si="50"/>
        <v>348.10434900000001</v>
      </c>
      <c r="U460" s="46">
        <f t="shared" si="51"/>
        <v>21.693453882500002</v>
      </c>
      <c r="V460" s="46">
        <f t="shared" si="52"/>
        <v>21.693453882500002</v>
      </c>
      <c r="W460" s="46">
        <v>21.693453882499998</v>
      </c>
      <c r="X460" s="47">
        <f t="shared" si="53"/>
        <v>0</v>
      </c>
      <c r="Y460" s="54">
        <v>24.835000000000001</v>
      </c>
      <c r="Z460" s="54"/>
      <c r="AA460" s="55"/>
    </row>
    <row r="461" spans="1:27" ht="17.100000000000001" customHeight="1">
      <c r="A461" s="105">
        <v>447</v>
      </c>
      <c r="B461" s="89" t="s">
        <v>510</v>
      </c>
      <c r="C461" s="90" t="s">
        <v>1965</v>
      </c>
      <c r="D461" s="89" t="s">
        <v>427</v>
      </c>
      <c r="E461" s="91" t="s">
        <v>505</v>
      </c>
      <c r="F461" s="51">
        <v>1.95</v>
      </c>
      <c r="G461" s="51">
        <v>0</v>
      </c>
      <c r="H461" s="51">
        <v>250.8</v>
      </c>
      <c r="I461" s="51">
        <v>0</v>
      </c>
      <c r="J461" s="36">
        <v>1.9520489999999999</v>
      </c>
      <c r="K461" s="36">
        <v>0</v>
      </c>
      <c r="L461" s="36">
        <v>250.80153799999999</v>
      </c>
      <c r="M461" s="36">
        <v>0</v>
      </c>
      <c r="N461" s="89">
        <v>1</v>
      </c>
      <c r="O461" s="92" t="s">
        <v>1966</v>
      </c>
      <c r="P461" s="117">
        <v>44104</v>
      </c>
      <c r="Q461" s="143">
        <v>797.29</v>
      </c>
      <c r="R461" s="46">
        <f t="shared" si="48"/>
        <v>248.84948900000001</v>
      </c>
      <c r="S461" s="46">
        <f t="shared" si="49"/>
        <v>0</v>
      </c>
      <c r="T461" s="46">
        <f t="shared" si="50"/>
        <v>248.84948900000001</v>
      </c>
      <c r="U461" s="46">
        <f t="shared" si="51"/>
        <v>15.5530930625</v>
      </c>
      <c r="V461" s="46">
        <f t="shared" si="52"/>
        <v>15.5530930625</v>
      </c>
      <c r="W461" s="46">
        <v>15.5530930625</v>
      </c>
      <c r="X461" s="47">
        <f t="shared" si="53"/>
        <v>0</v>
      </c>
      <c r="Y461" s="54"/>
      <c r="Z461" s="54"/>
      <c r="AA461" s="55"/>
    </row>
    <row r="462" spans="1:27" ht="17.100000000000001" customHeight="1">
      <c r="A462" s="105">
        <v>448</v>
      </c>
      <c r="B462" s="89" t="s">
        <v>511</v>
      </c>
      <c r="C462" s="90" t="s">
        <v>1967</v>
      </c>
      <c r="D462" s="89" t="s">
        <v>427</v>
      </c>
      <c r="E462" s="91" t="s">
        <v>505</v>
      </c>
      <c r="F462" s="51">
        <v>185.73</v>
      </c>
      <c r="G462" s="51"/>
      <c r="H462" s="51">
        <v>418.1</v>
      </c>
      <c r="I462" s="51"/>
      <c r="J462" s="36">
        <v>238.07159200000001</v>
      </c>
      <c r="K462" s="36">
        <v>122.90122</v>
      </c>
      <c r="L462" s="36">
        <v>490.497255</v>
      </c>
      <c r="M462" s="36">
        <v>10.726551000000001</v>
      </c>
      <c r="N462" s="89">
        <v>1</v>
      </c>
      <c r="O462" s="92" t="s">
        <v>1968</v>
      </c>
      <c r="P462" s="117">
        <v>43465</v>
      </c>
      <c r="Q462" s="51">
        <v>1170.72</v>
      </c>
      <c r="R462" s="46">
        <f t="shared" si="48"/>
        <v>252.42566299999999</v>
      </c>
      <c r="S462" s="46">
        <f t="shared" si="49"/>
        <v>-112.17466899999999</v>
      </c>
      <c r="T462" s="46">
        <f t="shared" si="50"/>
        <v>140.25099399999999</v>
      </c>
      <c r="U462" s="46">
        <f t="shared" si="51"/>
        <v>9.0461237975</v>
      </c>
      <c r="V462" s="46">
        <f t="shared" si="52"/>
        <v>9.0461237975</v>
      </c>
      <c r="W462" s="46">
        <v>9.0461237975</v>
      </c>
      <c r="X462" s="47">
        <f t="shared" si="53"/>
        <v>0</v>
      </c>
      <c r="Y462" s="54">
        <v>11.209849999999999</v>
      </c>
      <c r="Z462" s="54">
        <v>6.2382995074999998</v>
      </c>
      <c r="AA462" s="55"/>
    </row>
    <row r="463" spans="1:27" ht="17.100000000000001" customHeight="1">
      <c r="A463" s="105">
        <v>449</v>
      </c>
      <c r="B463" s="89" t="s">
        <v>512</v>
      </c>
      <c r="C463" s="90" t="s">
        <v>1969</v>
      </c>
      <c r="D463" s="89" t="s">
        <v>427</v>
      </c>
      <c r="E463" s="91" t="s">
        <v>505</v>
      </c>
      <c r="F463" s="51">
        <v>218.16</v>
      </c>
      <c r="G463" s="51"/>
      <c r="H463" s="51">
        <v>416.62</v>
      </c>
      <c r="I463" s="51"/>
      <c r="J463" s="36">
        <v>218.16001600000001</v>
      </c>
      <c r="K463" s="36">
        <v>16.915617999999998</v>
      </c>
      <c r="L463" s="36">
        <v>416.62031100000002</v>
      </c>
      <c r="M463" s="36">
        <v>0</v>
      </c>
      <c r="N463" s="89">
        <v>1</v>
      </c>
      <c r="O463" s="92" t="s">
        <v>1970</v>
      </c>
      <c r="P463" s="117">
        <v>44196</v>
      </c>
      <c r="Q463" s="51">
        <v>775.72</v>
      </c>
      <c r="R463" s="46">
        <f t="shared" si="48"/>
        <v>198.460295</v>
      </c>
      <c r="S463" s="46">
        <f t="shared" si="49"/>
        <v>-16.915617999999998</v>
      </c>
      <c r="T463" s="46">
        <f t="shared" si="50"/>
        <v>181.54467700000001</v>
      </c>
      <c r="U463" s="46">
        <f t="shared" si="51"/>
        <v>11.388831357500001</v>
      </c>
      <c r="V463" s="46">
        <f t="shared" si="52"/>
        <v>11.388831357500001</v>
      </c>
      <c r="W463" s="46">
        <v>11.388831357500001</v>
      </c>
      <c r="X463" s="47">
        <f t="shared" si="53"/>
        <v>0</v>
      </c>
      <c r="Y463" s="54"/>
      <c r="Z463" s="54"/>
      <c r="AA463" s="55"/>
    </row>
    <row r="464" spans="1:27" ht="17.100000000000001" customHeight="1">
      <c r="A464" s="105">
        <v>450</v>
      </c>
      <c r="B464" s="89" t="s">
        <v>513</v>
      </c>
      <c r="C464" s="90" t="s">
        <v>1971</v>
      </c>
      <c r="D464" s="89" t="s">
        <v>427</v>
      </c>
      <c r="E464" s="91" t="s">
        <v>505</v>
      </c>
      <c r="F464" s="51"/>
      <c r="G464" s="51">
        <v>268.3</v>
      </c>
      <c r="H464" s="51"/>
      <c r="I464" s="51">
        <v>424.96</v>
      </c>
      <c r="J464" s="36">
        <v>1952.50785</v>
      </c>
      <c r="K464" s="36">
        <v>268.30441400000001</v>
      </c>
      <c r="L464" s="36">
        <v>1960.2871419999999</v>
      </c>
      <c r="M464" s="36">
        <v>463.83870100000001</v>
      </c>
      <c r="N464" s="89">
        <v>1</v>
      </c>
      <c r="O464" s="92" t="s">
        <v>1972</v>
      </c>
      <c r="P464" s="117">
        <v>43465</v>
      </c>
      <c r="Q464" s="51">
        <v>5446.7</v>
      </c>
      <c r="R464" s="46">
        <f t="shared" si="48"/>
        <v>7.7792919999999413</v>
      </c>
      <c r="S464" s="46">
        <f t="shared" si="49"/>
        <v>195.53428700000001</v>
      </c>
      <c r="T464" s="46">
        <f t="shared" si="50"/>
        <v>203.31357899999995</v>
      </c>
      <c r="U464" s="46">
        <f t="shared" si="51"/>
        <v>12.218262969999996</v>
      </c>
      <c r="V464" s="46">
        <f t="shared" si="52"/>
        <v>12.218262969999996</v>
      </c>
      <c r="W464" s="46">
        <v>12.21826297</v>
      </c>
      <c r="X464" s="47">
        <f t="shared" si="53"/>
        <v>0</v>
      </c>
      <c r="Y464" s="54">
        <v>158.89727500000001</v>
      </c>
      <c r="Z464" s="54"/>
      <c r="AA464" s="55"/>
    </row>
    <row r="465" spans="1:27" ht="17.100000000000001" customHeight="1">
      <c r="A465" s="105">
        <v>451</v>
      </c>
      <c r="B465" s="89" t="s">
        <v>514</v>
      </c>
      <c r="C465" s="90" t="s">
        <v>1973</v>
      </c>
      <c r="D465" s="89" t="s">
        <v>427</v>
      </c>
      <c r="E465" s="91" t="s">
        <v>505</v>
      </c>
      <c r="F465" s="51">
        <v>191.17</v>
      </c>
      <c r="G465" s="51">
        <v>31.42</v>
      </c>
      <c r="H465" s="51">
        <v>315.62</v>
      </c>
      <c r="I465" s="51">
        <v>12.07</v>
      </c>
      <c r="J465" s="36">
        <v>191.17393999999999</v>
      </c>
      <c r="K465" s="36">
        <v>31.423110000000001</v>
      </c>
      <c r="L465" s="36">
        <v>315.61718200000001</v>
      </c>
      <c r="M465" s="36">
        <v>12.068522</v>
      </c>
      <c r="N465" s="89">
        <v>1</v>
      </c>
      <c r="O465" s="92" t="s">
        <v>1974</v>
      </c>
      <c r="P465" s="117">
        <v>44135</v>
      </c>
      <c r="Q465" s="143">
        <v>528.37</v>
      </c>
      <c r="R465" s="46">
        <f t="shared" si="48"/>
        <v>124.44324200000003</v>
      </c>
      <c r="S465" s="46">
        <f t="shared" si="49"/>
        <v>-19.354588</v>
      </c>
      <c r="T465" s="46">
        <f t="shared" si="50"/>
        <v>105.08865400000002</v>
      </c>
      <c r="U465" s="46">
        <f t="shared" si="51"/>
        <v>6.6164273450000017</v>
      </c>
      <c r="V465" s="46">
        <f t="shared" si="52"/>
        <v>6.6164273450000017</v>
      </c>
      <c r="W465" s="46">
        <v>6.616427345</v>
      </c>
      <c r="X465" s="47">
        <f t="shared" si="53"/>
        <v>0</v>
      </c>
      <c r="Y465" s="54"/>
      <c r="Z465" s="54"/>
      <c r="AA465" s="55"/>
    </row>
    <row r="466" spans="1:27" ht="17.100000000000001" customHeight="1">
      <c r="A466" s="105">
        <v>452</v>
      </c>
      <c r="B466" s="89" t="s">
        <v>515</v>
      </c>
      <c r="C466" s="90" t="s">
        <v>1975</v>
      </c>
      <c r="D466" s="89" t="s">
        <v>427</v>
      </c>
      <c r="E466" s="91" t="s">
        <v>505</v>
      </c>
      <c r="F466" s="51">
        <v>327.27</v>
      </c>
      <c r="G466" s="51">
        <v>1.25</v>
      </c>
      <c r="H466" s="51">
        <v>425.08</v>
      </c>
      <c r="I466" s="51">
        <v>1.65</v>
      </c>
      <c r="J466" s="36">
        <v>327.267787</v>
      </c>
      <c r="K466" s="36">
        <v>1.250848</v>
      </c>
      <c r="L466" s="36">
        <v>425.08475299999998</v>
      </c>
      <c r="M466" s="36">
        <v>1.6511819999999999</v>
      </c>
      <c r="N466" s="89">
        <v>1</v>
      </c>
      <c r="O466" s="92" t="s">
        <v>1976</v>
      </c>
      <c r="P466" s="117">
        <v>43830</v>
      </c>
      <c r="Q466" s="51">
        <v>2187.6999999999998</v>
      </c>
      <c r="R466" s="46">
        <f t="shared" si="48"/>
        <v>97.816965999999979</v>
      </c>
      <c r="S466" s="46">
        <f t="shared" si="49"/>
        <v>0.40033399999999997</v>
      </c>
      <c r="T466" s="46">
        <f t="shared" si="50"/>
        <v>98.21729999999998</v>
      </c>
      <c r="U466" s="46">
        <f t="shared" si="51"/>
        <v>6.1375804149999986</v>
      </c>
      <c r="V466" s="46">
        <f t="shared" si="52"/>
        <v>6.1375804149999986</v>
      </c>
      <c r="W466" s="46">
        <v>6.1375804150000004</v>
      </c>
      <c r="X466" s="47">
        <f t="shared" si="53"/>
        <v>0</v>
      </c>
      <c r="Y466" s="54"/>
      <c r="Z466" s="54">
        <v>20.529287567499999</v>
      </c>
      <c r="AA466" s="55"/>
    </row>
    <row r="467" spans="1:27" ht="17.100000000000001" customHeight="1">
      <c r="A467" s="105">
        <v>453</v>
      </c>
      <c r="B467" s="89" t="s">
        <v>516</v>
      </c>
      <c r="C467" s="90" t="s">
        <v>1977</v>
      </c>
      <c r="D467" s="89" t="s">
        <v>427</v>
      </c>
      <c r="E467" s="91" t="s">
        <v>505</v>
      </c>
      <c r="F467" s="51">
        <v>101.14</v>
      </c>
      <c r="G467" s="51">
        <v>0</v>
      </c>
      <c r="H467" s="51">
        <v>174.57</v>
      </c>
      <c r="I467" s="51">
        <v>17.8</v>
      </c>
      <c r="J467" s="36">
        <v>101.14219799999999</v>
      </c>
      <c r="K467" s="36">
        <v>-5.5220370000000001</v>
      </c>
      <c r="L467" s="36">
        <v>174.56728000000001</v>
      </c>
      <c r="M467" s="36">
        <v>17.802873999999999</v>
      </c>
      <c r="N467" s="89">
        <v>1</v>
      </c>
      <c r="O467" s="92" t="s">
        <v>1978</v>
      </c>
      <c r="P467" s="117">
        <v>43465</v>
      </c>
      <c r="Q467" s="51">
        <v>511.95</v>
      </c>
      <c r="R467" s="46">
        <f t="shared" si="48"/>
        <v>73.425082000000018</v>
      </c>
      <c r="S467" s="46">
        <f t="shared" si="49"/>
        <v>23.324911</v>
      </c>
      <c r="T467" s="46">
        <f t="shared" si="50"/>
        <v>96.749993000000018</v>
      </c>
      <c r="U467" s="46">
        <f t="shared" si="51"/>
        <v>5.9885622850000013</v>
      </c>
      <c r="V467" s="46">
        <f t="shared" si="52"/>
        <v>5.9885622850000013</v>
      </c>
      <c r="W467" s="46">
        <v>5.9885622850000004</v>
      </c>
      <c r="X467" s="47">
        <f t="shared" si="53"/>
        <v>0</v>
      </c>
      <c r="Y467" s="54">
        <v>2.6574249999999999</v>
      </c>
      <c r="Z467" s="54"/>
      <c r="AA467" s="55"/>
    </row>
    <row r="468" spans="1:27" ht="17.100000000000001" customHeight="1">
      <c r="A468" s="105">
        <v>454</v>
      </c>
      <c r="B468" s="89" t="s">
        <v>517</v>
      </c>
      <c r="C468" s="90" t="s">
        <v>1979</v>
      </c>
      <c r="D468" s="89" t="s">
        <v>427</v>
      </c>
      <c r="E468" s="91" t="s">
        <v>505</v>
      </c>
      <c r="F468" s="51">
        <v>21.59</v>
      </c>
      <c r="G468" s="51">
        <v>0</v>
      </c>
      <c r="H468" s="51">
        <v>94.69</v>
      </c>
      <c r="I468" s="51">
        <v>5.73</v>
      </c>
      <c r="J468" s="36">
        <v>21.590862000000001</v>
      </c>
      <c r="K468" s="36">
        <v>0</v>
      </c>
      <c r="L468" s="36">
        <v>94.695070999999999</v>
      </c>
      <c r="M468" s="36">
        <v>5.7265509999999997</v>
      </c>
      <c r="N468" s="89">
        <v>1</v>
      </c>
      <c r="O468" s="92" t="s">
        <v>1980</v>
      </c>
      <c r="P468" s="117">
        <v>44196</v>
      </c>
      <c r="Q468" s="51">
        <v>2726.4</v>
      </c>
      <c r="R468" s="46">
        <f t="shared" si="48"/>
        <v>73.104208999999997</v>
      </c>
      <c r="S468" s="46">
        <f t="shared" si="49"/>
        <v>5.7265509999999997</v>
      </c>
      <c r="T468" s="46">
        <f t="shared" si="50"/>
        <v>78.830759999999998</v>
      </c>
      <c r="U468" s="46">
        <f t="shared" si="51"/>
        <v>4.9126061224999997</v>
      </c>
      <c r="V468" s="46">
        <f t="shared" si="52"/>
        <v>4.9126061224999997</v>
      </c>
      <c r="W468" s="46">
        <v>4.9126061224999997</v>
      </c>
      <c r="X468" s="47">
        <f t="shared" si="53"/>
        <v>0</v>
      </c>
      <c r="Y468" s="54"/>
      <c r="Z468" s="54"/>
      <c r="AA468" s="55"/>
    </row>
    <row r="469" spans="1:27" ht="17.100000000000001" customHeight="1">
      <c r="A469" s="105">
        <v>455</v>
      </c>
      <c r="B469" s="9" t="s">
        <v>518</v>
      </c>
      <c r="C469" s="10" t="s">
        <v>1981</v>
      </c>
      <c r="D469" s="89" t="s">
        <v>427</v>
      </c>
      <c r="E469" s="11" t="s">
        <v>519</v>
      </c>
      <c r="F469" s="20">
        <v>10.32</v>
      </c>
      <c r="G469" s="20">
        <v>0</v>
      </c>
      <c r="H469" s="20">
        <v>170</v>
      </c>
      <c r="I469" s="20">
        <v>0</v>
      </c>
      <c r="J469" s="36">
        <v>-178.46827500000001</v>
      </c>
      <c r="K469" s="36">
        <v>0</v>
      </c>
      <c r="L469" s="36">
        <v>169.99591799999999</v>
      </c>
      <c r="M469" s="36">
        <v>0</v>
      </c>
      <c r="N469" s="9">
        <v>1</v>
      </c>
      <c r="O469" s="31" t="s">
        <v>1982</v>
      </c>
      <c r="P469" s="32">
        <v>44195</v>
      </c>
      <c r="Q469" s="74">
        <v>14457.65</v>
      </c>
      <c r="R469" s="46">
        <f t="shared" si="48"/>
        <v>348.46419300000002</v>
      </c>
      <c r="S469" s="46">
        <f t="shared" si="49"/>
        <v>0</v>
      </c>
      <c r="T469" s="46">
        <f t="shared" si="50"/>
        <v>348.46419300000002</v>
      </c>
      <c r="U469" s="46">
        <f t="shared" si="51"/>
        <v>21.779012062500001</v>
      </c>
      <c r="V469" s="46">
        <f t="shared" si="52"/>
        <v>21.779012062500001</v>
      </c>
      <c r="W469" s="46">
        <v>21.779012062500001</v>
      </c>
      <c r="X469" s="47">
        <f t="shared" si="53"/>
        <v>0</v>
      </c>
      <c r="Y469" s="54"/>
      <c r="Z469" s="54"/>
      <c r="AA469" s="55"/>
    </row>
    <row r="470" spans="1:27" ht="17.100000000000001" customHeight="1">
      <c r="A470" s="105">
        <v>456</v>
      </c>
      <c r="B470" s="9" t="s">
        <v>520</v>
      </c>
      <c r="C470" s="10" t="s">
        <v>1983</v>
      </c>
      <c r="D470" s="89" t="s">
        <v>427</v>
      </c>
      <c r="E470" s="11" t="s">
        <v>519</v>
      </c>
      <c r="F470" s="20">
        <v>25.41</v>
      </c>
      <c r="G470" s="20">
        <v>0</v>
      </c>
      <c r="H470" s="20">
        <v>92.75</v>
      </c>
      <c r="I470" s="20">
        <v>0</v>
      </c>
      <c r="J470" s="36">
        <v>0</v>
      </c>
      <c r="K470" s="36">
        <v>0</v>
      </c>
      <c r="L470" s="36">
        <v>0</v>
      </c>
      <c r="M470" s="36">
        <v>0</v>
      </c>
      <c r="N470" s="9">
        <v>1</v>
      </c>
      <c r="O470" s="31" t="s">
        <v>1984</v>
      </c>
      <c r="P470" s="98">
        <v>44195</v>
      </c>
      <c r="Q470" s="74">
        <v>1637.18</v>
      </c>
      <c r="R470" s="46">
        <f t="shared" si="48"/>
        <v>0</v>
      </c>
      <c r="S470" s="46">
        <f t="shared" si="49"/>
        <v>0</v>
      </c>
      <c r="T470" s="46">
        <f t="shared" si="50"/>
        <v>0</v>
      </c>
      <c r="U470" s="46">
        <f t="shared" si="51"/>
        <v>0</v>
      </c>
      <c r="V470" s="46">
        <f t="shared" si="52"/>
        <v>0</v>
      </c>
      <c r="W470" s="46">
        <v>0</v>
      </c>
      <c r="X470" s="47">
        <f t="shared" si="53"/>
        <v>0</v>
      </c>
      <c r="Y470" s="54"/>
      <c r="Z470" s="54"/>
      <c r="AA470" s="55" t="s">
        <v>1019</v>
      </c>
    </row>
    <row r="471" spans="1:27" ht="17.100000000000001" customHeight="1">
      <c r="A471" s="105">
        <v>457</v>
      </c>
      <c r="B471" s="9" t="s">
        <v>521</v>
      </c>
      <c r="C471" s="10" t="s">
        <v>1985</v>
      </c>
      <c r="D471" s="9" t="s">
        <v>427</v>
      </c>
      <c r="E471" s="11" t="s">
        <v>522</v>
      </c>
      <c r="F471" s="52">
        <v>640.56855900000005</v>
      </c>
      <c r="G471" s="52">
        <v>0</v>
      </c>
      <c r="H471" s="20">
        <v>1027.45</v>
      </c>
      <c r="I471" s="20">
        <v>25.39</v>
      </c>
      <c r="J471" s="36">
        <v>640.56855900000005</v>
      </c>
      <c r="K471" s="36">
        <v>0</v>
      </c>
      <c r="L471" s="36">
        <v>1027.4468899999999</v>
      </c>
      <c r="M471" s="36">
        <v>25.387124</v>
      </c>
      <c r="N471" s="9">
        <v>1</v>
      </c>
      <c r="O471" s="31" t="s">
        <v>1986</v>
      </c>
      <c r="P471" s="131">
        <v>43460</v>
      </c>
      <c r="Q471" s="20">
        <v>608</v>
      </c>
      <c r="R471" s="46">
        <f t="shared" si="48"/>
        <v>386.87833099999989</v>
      </c>
      <c r="S471" s="46">
        <f t="shared" si="49"/>
        <v>25.387124</v>
      </c>
      <c r="T471" s="46">
        <f t="shared" si="50"/>
        <v>412.26545499999986</v>
      </c>
      <c r="U471" s="46">
        <f t="shared" si="51"/>
        <v>25.703123127499993</v>
      </c>
      <c r="V471" s="46">
        <f t="shared" si="52"/>
        <v>25.703123127499993</v>
      </c>
      <c r="W471" s="46">
        <v>25.7031231275</v>
      </c>
      <c r="X471" s="47">
        <f t="shared" si="53"/>
        <v>0</v>
      </c>
      <c r="Y471" s="54">
        <v>7.9524999999999997</v>
      </c>
      <c r="Z471" s="54">
        <v>28.563723249999999</v>
      </c>
      <c r="AA471" s="55"/>
    </row>
    <row r="472" spans="1:27" ht="17.100000000000001" customHeight="1">
      <c r="A472" s="105">
        <v>458</v>
      </c>
      <c r="B472" s="9" t="s">
        <v>523</v>
      </c>
      <c r="C472" s="10" t="s">
        <v>1987</v>
      </c>
      <c r="D472" s="9" t="s">
        <v>427</v>
      </c>
      <c r="E472" s="11" t="s">
        <v>522</v>
      </c>
      <c r="F472" s="52">
        <v>6154.5510869999998</v>
      </c>
      <c r="G472" s="52">
        <v>2384.85</v>
      </c>
      <c r="H472" s="20">
        <v>8694.69</v>
      </c>
      <c r="I472" s="20">
        <v>2716.74</v>
      </c>
      <c r="J472" s="36">
        <v>6156.5925390000002</v>
      </c>
      <c r="K472" s="36">
        <v>2384.8456259999998</v>
      </c>
      <c r="L472" s="36">
        <v>8700.6187969999992</v>
      </c>
      <c r="M472" s="36">
        <v>2716.737376</v>
      </c>
      <c r="N472" s="9">
        <v>1</v>
      </c>
      <c r="O472" s="31" t="s">
        <v>1988</v>
      </c>
      <c r="P472" s="97">
        <v>44166</v>
      </c>
      <c r="Q472" s="20">
        <v>3409.3</v>
      </c>
      <c r="R472" s="46">
        <f t="shared" si="48"/>
        <v>2544.026257999999</v>
      </c>
      <c r="S472" s="46">
        <f t="shared" si="49"/>
        <v>331.89175000000023</v>
      </c>
      <c r="T472" s="46">
        <f t="shared" si="50"/>
        <v>2875.9180079999992</v>
      </c>
      <c r="U472" s="46">
        <f t="shared" si="51"/>
        <v>178.91514612499995</v>
      </c>
      <c r="V472" s="46">
        <f t="shared" si="52"/>
        <v>178.91514612499995</v>
      </c>
      <c r="W472" s="46">
        <v>178.91514612500001</v>
      </c>
      <c r="X472" s="47">
        <f t="shared" si="53"/>
        <v>0</v>
      </c>
      <c r="Y472" s="54">
        <v>209.52375000000001</v>
      </c>
      <c r="Z472" s="54"/>
      <c r="AA472" s="55"/>
    </row>
    <row r="473" spans="1:27" ht="17.100000000000001" customHeight="1">
      <c r="A473" s="105">
        <v>459</v>
      </c>
      <c r="B473" s="21" t="s">
        <v>524</v>
      </c>
      <c r="C473" s="72" t="s">
        <v>1989</v>
      </c>
      <c r="D473" s="9" t="s">
        <v>427</v>
      </c>
      <c r="E473" s="11" t="s">
        <v>522</v>
      </c>
      <c r="F473" s="52">
        <v>1481.9345679999999</v>
      </c>
      <c r="G473" s="52">
        <v>28.27</v>
      </c>
      <c r="H473" s="52">
        <v>1627.76</v>
      </c>
      <c r="I473" s="20">
        <v>11.93</v>
      </c>
      <c r="J473" s="36">
        <v>1481.9345679999999</v>
      </c>
      <c r="K473" s="36">
        <v>28.274277000000001</v>
      </c>
      <c r="L473" s="36">
        <v>1627.7554250000001</v>
      </c>
      <c r="M473" s="36">
        <v>11.932404999999999</v>
      </c>
      <c r="N473" s="9">
        <v>1</v>
      </c>
      <c r="O473" s="137" t="s">
        <v>1990</v>
      </c>
      <c r="P473" s="32">
        <v>44166</v>
      </c>
      <c r="Q473" s="144">
        <v>710.79</v>
      </c>
      <c r="R473" s="46">
        <f t="shared" si="48"/>
        <v>145.82085700000016</v>
      </c>
      <c r="S473" s="46">
        <f t="shared" si="49"/>
        <v>-16.341872000000002</v>
      </c>
      <c r="T473" s="46">
        <f t="shared" si="50"/>
        <v>129.47898500000016</v>
      </c>
      <c r="U473" s="46">
        <f t="shared" si="51"/>
        <v>8.1332912425000092</v>
      </c>
      <c r="V473" s="46">
        <f t="shared" si="52"/>
        <v>8.1332912425000092</v>
      </c>
      <c r="W473" s="46">
        <v>8.1332912425000092</v>
      </c>
      <c r="X473" s="47">
        <f t="shared" si="53"/>
        <v>0</v>
      </c>
      <c r="Y473" s="54">
        <v>5.6749999999999998</v>
      </c>
      <c r="Z473" s="54">
        <v>29.52330933</v>
      </c>
      <c r="AA473" s="55"/>
    </row>
    <row r="474" spans="1:27" ht="17.100000000000001" customHeight="1">
      <c r="A474" s="105">
        <v>460</v>
      </c>
      <c r="B474" s="9" t="s">
        <v>525</v>
      </c>
      <c r="C474" s="10" t="s">
        <v>1991</v>
      </c>
      <c r="D474" s="9" t="s">
        <v>427</v>
      </c>
      <c r="E474" s="11" t="s">
        <v>522</v>
      </c>
      <c r="F474" s="52">
        <v>112.652736</v>
      </c>
      <c r="G474" s="52">
        <v>0</v>
      </c>
      <c r="H474" s="20">
        <v>311.31</v>
      </c>
      <c r="I474" s="20">
        <v>55.96</v>
      </c>
      <c r="J474" s="36">
        <v>114.538616</v>
      </c>
      <c r="K474" s="36">
        <v>0.173733</v>
      </c>
      <c r="L474" s="36">
        <v>312.76565299999999</v>
      </c>
      <c r="M474" s="36">
        <v>56.179740000000002</v>
      </c>
      <c r="N474" s="9">
        <v>1</v>
      </c>
      <c r="O474" s="31" t="s">
        <v>1992</v>
      </c>
      <c r="P474" s="32">
        <v>43800</v>
      </c>
      <c r="Q474" s="20">
        <v>1498.64</v>
      </c>
      <c r="R474" s="46">
        <f t="shared" si="48"/>
        <v>198.227037</v>
      </c>
      <c r="S474" s="46">
        <f t="shared" si="49"/>
        <v>56.006007000000004</v>
      </c>
      <c r="T474" s="46">
        <f t="shared" si="50"/>
        <v>254.23304400000001</v>
      </c>
      <c r="U474" s="46">
        <f t="shared" si="51"/>
        <v>15.749550232499999</v>
      </c>
      <c r="V474" s="46">
        <f t="shared" si="52"/>
        <v>15.749550232499999</v>
      </c>
      <c r="W474" s="46">
        <v>15.749550232500001</v>
      </c>
      <c r="X474" s="47">
        <f t="shared" si="53"/>
        <v>0</v>
      </c>
      <c r="Y474" s="54"/>
      <c r="Z474" s="54">
        <v>3.203071945</v>
      </c>
      <c r="AA474" s="55"/>
    </row>
    <row r="475" spans="1:27" ht="17.100000000000001" customHeight="1">
      <c r="A475" s="105">
        <v>461</v>
      </c>
      <c r="B475" s="9" t="s">
        <v>526</v>
      </c>
      <c r="C475" s="10" t="s">
        <v>1993</v>
      </c>
      <c r="D475" s="9" t="s">
        <v>427</v>
      </c>
      <c r="E475" s="11" t="s">
        <v>522</v>
      </c>
      <c r="F475" s="52">
        <v>0</v>
      </c>
      <c r="G475" s="52">
        <v>234.44</v>
      </c>
      <c r="H475" s="18">
        <v>124.94</v>
      </c>
      <c r="I475" s="18">
        <v>239.05</v>
      </c>
      <c r="J475" s="36">
        <v>0</v>
      </c>
      <c r="K475" s="36">
        <v>234.43973399999999</v>
      </c>
      <c r="L475" s="36">
        <v>124.943704</v>
      </c>
      <c r="M475" s="36">
        <v>239.045199</v>
      </c>
      <c r="N475" s="9">
        <v>1</v>
      </c>
      <c r="O475" s="138" t="s">
        <v>1994</v>
      </c>
      <c r="P475" s="139">
        <v>43374</v>
      </c>
      <c r="Q475" s="18" t="s">
        <v>527</v>
      </c>
      <c r="R475" s="46">
        <f t="shared" si="48"/>
        <v>124.943704</v>
      </c>
      <c r="S475" s="46">
        <f t="shared" si="49"/>
        <v>4.6054650000000095</v>
      </c>
      <c r="T475" s="46">
        <f t="shared" si="50"/>
        <v>129.54916900000001</v>
      </c>
      <c r="U475" s="46">
        <f t="shared" si="51"/>
        <v>8.0853093999999999</v>
      </c>
      <c r="V475" s="46">
        <f t="shared" si="52"/>
        <v>8.0853093999999999</v>
      </c>
      <c r="W475" s="46">
        <v>8.0853093999999999</v>
      </c>
      <c r="X475" s="47">
        <f t="shared" si="53"/>
        <v>0</v>
      </c>
      <c r="Y475" s="54">
        <v>12.373200000000001</v>
      </c>
      <c r="Z475" s="54">
        <v>1.6932443399999999</v>
      </c>
      <c r="AA475" s="55"/>
    </row>
    <row r="476" spans="1:27" ht="17.100000000000001" customHeight="1">
      <c r="A476" s="105">
        <v>462</v>
      </c>
      <c r="B476" s="9" t="s">
        <v>528</v>
      </c>
      <c r="C476" s="10" t="s">
        <v>1995</v>
      </c>
      <c r="D476" s="9" t="s">
        <v>427</v>
      </c>
      <c r="E476" s="11" t="s">
        <v>522</v>
      </c>
      <c r="F476" s="52">
        <v>129.738248</v>
      </c>
      <c r="G476" s="52">
        <v>3.05</v>
      </c>
      <c r="H476" s="20">
        <v>203.77</v>
      </c>
      <c r="I476" s="20">
        <v>1.67</v>
      </c>
      <c r="J476" s="36">
        <v>129.738248</v>
      </c>
      <c r="K476" s="36">
        <v>3.0481829999999999</v>
      </c>
      <c r="L476" s="36">
        <v>203.773337</v>
      </c>
      <c r="M476" s="36">
        <v>1.67187</v>
      </c>
      <c r="N476" s="9">
        <v>1</v>
      </c>
      <c r="O476" s="31" t="s">
        <v>1996</v>
      </c>
      <c r="P476" s="32">
        <v>43647</v>
      </c>
      <c r="Q476" s="20">
        <v>511.5</v>
      </c>
      <c r="R476" s="46">
        <f t="shared" si="48"/>
        <v>74.035088999999999</v>
      </c>
      <c r="S476" s="46">
        <f t="shared" si="49"/>
        <v>-1.3763129999999999</v>
      </c>
      <c r="T476" s="46">
        <f t="shared" si="50"/>
        <v>72.658776000000003</v>
      </c>
      <c r="U476" s="46">
        <f t="shared" si="51"/>
        <v>4.5446142824999995</v>
      </c>
      <c r="V476" s="46">
        <f t="shared" si="52"/>
        <v>4.5446142824999995</v>
      </c>
      <c r="W476" s="46">
        <v>4.5446142825000004</v>
      </c>
      <c r="X476" s="47">
        <f t="shared" si="53"/>
        <v>0</v>
      </c>
      <c r="Y476" s="54"/>
      <c r="Z476" s="54">
        <v>7.2008050125</v>
      </c>
      <c r="AA476" s="55"/>
    </row>
    <row r="477" spans="1:27" ht="17.100000000000001" customHeight="1">
      <c r="A477" s="105">
        <v>463</v>
      </c>
      <c r="B477" s="9" t="s">
        <v>529</v>
      </c>
      <c r="C477" s="10" t="s">
        <v>1997</v>
      </c>
      <c r="D477" s="9" t="s">
        <v>427</v>
      </c>
      <c r="E477" s="11" t="s">
        <v>522</v>
      </c>
      <c r="F477" s="52">
        <v>216.895453</v>
      </c>
      <c r="G477" s="52">
        <v>3.71</v>
      </c>
      <c r="H477" s="20">
        <v>258.02</v>
      </c>
      <c r="I477" s="20">
        <v>24.36</v>
      </c>
      <c r="J477" s="36">
        <v>216.895453</v>
      </c>
      <c r="K477" s="36">
        <v>3.7055199999999999</v>
      </c>
      <c r="L477" s="36">
        <v>258.02225900000002</v>
      </c>
      <c r="M477" s="36">
        <v>24.364808</v>
      </c>
      <c r="N477" s="9">
        <v>1</v>
      </c>
      <c r="O477" s="31" t="s">
        <v>1998</v>
      </c>
      <c r="P477" s="32">
        <v>43678</v>
      </c>
      <c r="Q477" s="20">
        <v>519.29999999999995</v>
      </c>
      <c r="R477" s="46">
        <f t="shared" si="48"/>
        <v>41.126806000000016</v>
      </c>
      <c r="S477" s="46">
        <f t="shared" si="49"/>
        <v>20.659288</v>
      </c>
      <c r="T477" s="46">
        <f t="shared" si="50"/>
        <v>61.78609400000002</v>
      </c>
      <c r="U477" s="46">
        <f t="shared" si="51"/>
        <v>3.8099826550000007</v>
      </c>
      <c r="V477" s="46">
        <f t="shared" si="52"/>
        <v>3.8099826550000007</v>
      </c>
      <c r="W477" s="46">
        <v>3.8099826550000002</v>
      </c>
      <c r="X477" s="47">
        <f t="shared" si="53"/>
        <v>0</v>
      </c>
      <c r="Y477" s="54"/>
      <c r="Z477" s="54">
        <v>10.1448153975</v>
      </c>
      <c r="AA477" s="55"/>
    </row>
    <row r="478" spans="1:27" ht="17.100000000000001" customHeight="1">
      <c r="A478" s="105">
        <v>464</v>
      </c>
      <c r="B478" s="10" t="s">
        <v>1999</v>
      </c>
      <c r="C478" s="10" t="s">
        <v>2000</v>
      </c>
      <c r="D478" s="9" t="s">
        <v>427</v>
      </c>
      <c r="E478" s="11" t="s">
        <v>522</v>
      </c>
      <c r="F478" s="10">
        <v>87.37</v>
      </c>
      <c r="G478" s="10">
        <v>6.96</v>
      </c>
      <c r="H478" s="10">
        <v>119.99</v>
      </c>
      <c r="I478" s="10">
        <v>21.22</v>
      </c>
      <c r="J478" s="36">
        <v>88.582396000000003</v>
      </c>
      <c r="K478" s="36">
        <v>7.7426589999999997</v>
      </c>
      <c r="L478" s="36">
        <v>96.179132999999993</v>
      </c>
      <c r="M478" s="36">
        <v>3.9960049999999998</v>
      </c>
      <c r="N478" s="10">
        <v>1</v>
      </c>
      <c r="O478" s="132" t="s">
        <v>2001</v>
      </c>
      <c r="P478" s="32">
        <v>43465</v>
      </c>
      <c r="Q478" s="10">
        <v>624.24</v>
      </c>
      <c r="R478" s="46">
        <f t="shared" si="48"/>
        <v>7.5967369999999903</v>
      </c>
      <c r="S478" s="46">
        <f t="shared" si="49"/>
        <v>-3.7466539999999999</v>
      </c>
      <c r="T478" s="46">
        <f t="shared" si="50"/>
        <v>3.8500829999999904</v>
      </c>
      <c r="U478" s="46">
        <f t="shared" si="51"/>
        <v>0</v>
      </c>
      <c r="V478" s="46">
        <f t="shared" si="52"/>
        <v>0</v>
      </c>
      <c r="W478" s="46">
        <v>0</v>
      </c>
      <c r="X478" s="47">
        <f t="shared" si="53"/>
        <v>0</v>
      </c>
      <c r="Y478" s="54">
        <v>2.2381250000000001</v>
      </c>
      <c r="Z478" s="54">
        <v>3.1813752274999998</v>
      </c>
      <c r="AA478" s="55" t="s">
        <v>1019</v>
      </c>
    </row>
    <row r="479" spans="1:27" ht="17.100000000000001" customHeight="1">
      <c r="A479" s="105">
        <v>465</v>
      </c>
      <c r="B479" s="9" t="s">
        <v>530</v>
      </c>
      <c r="C479" s="10" t="s">
        <v>2002</v>
      </c>
      <c r="D479" s="9" t="s">
        <v>427</v>
      </c>
      <c r="E479" s="11" t="s">
        <v>522</v>
      </c>
      <c r="F479" s="52">
        <v>34.379728999999998</v>
      </c>
      <c r="G479" s="52">
        <v>9.9499999999999993</v>
      </c>
      <c r="H479" s="20">
        <v>143.52000000000001</v>
      </c>
      <c r="I479" s="20">
        <v>0</v>
      </c>
      <c r="J479" s="36">
        <v>34.379728999999998</v>
      </c>
      <c r="K479" s="36">
        <v>9.9491200000000006</v>
      </c>
      <c r="L479" s="36">
        <v>143.52161899999999</v>
      </c>
      <c r="M479" s="36">
        <v>0</v>
      </c>
      <c r="N479" s="9">
        <v>1</v>
      </c>
      <c r="O479" s="31" t="s">
        <v>2003</v>
      </c>
      <c r="P479" s="32">
        <v>44166</v>
      </c>
      <c r="Q479" s="20">
        <v>579.04</v>
      </c>
      <c r="R479" s="46">
        <f t="shared" si="48"/>
        <v>109.14188999999999</v>
      </c>
      <c r="S479" s="46">
        <f t="shared" si="49"/>
        <v>-9.9491200000000006</v>
      </c>
      <c r="T479" s="46">
        <f t="shared" si="50"/>
        <v>99.192769999999996</v>
      </c>
      <c r="U479" s="46">
        <f t="shared" si="51"/>
        <v>6.2244209249999995</v>
      </c>
      <c r="V479" s="46">
        <f t="shared" si="52"/>
        <v>6.2244209249999995</v>
      </c>
      <c r="W479" s="46">
        <v>6.2244209250000004</v>
      </c>
      <c r="X479" s="47">
        <f t="shared" si="53"/>
        <v>0</v>
      </c>
      <c r="Y479" s="54"/>
      <c r="Z479" s="54"/>
      <c r="AA479" s="55"/>
    </row>
    <row r="480" spans="1:27" ht="17.100000000000001" customHeight="1">
      <c r="A480" s="105">
        <v>466</v>
      </c>
      <c r="B480" s="9" t="s">
        <v>531</v>
      </c>
      <c r="C480" s="10" t="s">
        <v>2004</v>
      </c>
      <c r="D480" s="9" t="s">
        <v>427</v>
      </c>
      <c r="E480" s="11" t="s">
        <v>522</v>
      </c>
      <c r="F480" s="52">
        <v>138.76110800000001</v>
      </c>
      <c r="G480" s="52">
        <v>0</v>
      </c>
      <c r="H480" s="20">
        <v>216.53</v>
      </c>
      <c r="I480" s="20">
        <v>0</v>
      </c>
      <c r="J480" s="36">
        <v>162.88702900000001</v>
      </c>
      <c r="K480" s="36">
        <v>0</v>
      </c>
      <c r="L480" s="36">
        <v>246.870801</v>
      </c>
      <c r="M480" s="36">
        <v>0</v>
      </c>
      <c r="N480" s="9">
        <v>1</v>
      </c>
      <c r="O480" s="31" t="s">
        <v>2005</v>
      </c>
      <c r="P480" s="38">
        <v>44055</v>
      </c>
      <c r="Q480" s="20">
        <v>502.71</v>
      </c>
      <c r="R480" s="46">
        <f t="shared" si="48"/>
        <v>83.983771999999988</v>
      </c>
      <c r="S480" s="46">
        <f t="shared" si="49"/>
        <v>0</v>
      </c>
      <c r="T480" s="46">
        <f t="shared" si="50"/>
        <v>83.983771999999988</v>
      </c>
      <c r="U480" s="46">
        <f t="shared" si="51"/>
        <v>5.2489857499999992</v>
      </c>
      <c r="V480" s="46">
        <f t="shared" si="52"/>
        <v>5.2489857499999992</v>
      </c>
      <c r="W480" s="46">
        <v>5.2489857500000001</v>
      </c>
      <c r="X480" s="47">
        <f t="shared" si="53"/>
        <v>0</v>
      </c>
      <c r="Y480" s="54"/>
      <c r="Z480" s="54"/>
      <c r="AA480" s="55"/>
    </row>
    <row r="481" spans="1:27" ht="17.100000000000001" customHeight="1">
      <c r="A481" s="105">
        <v>467</v>
      </c>
      <c r="B481" s="9" t="s">
        <v>532</v>
      </c>
      <c r="C481" s="10" t="s">
        <v>2006</v>
      </c>
      <c r="D481" s="9" t="s">
        <v>427</v>
      </c>
      <c r="E481" s="11" t="s">
        <v>522</v>
      </c>
      <c r="F481" s="52">
        <v>0</v>
      </c>
      <c r="G481" s="52">
        <v>0.01</v>
      </c>
      <c r="H481" s="20">
        <v>17.260000000000002</v>
      </c>
      <c r="I481" s="20">
        <v>0.12</v>
      </c>
      <c r="J481" s="36">
        <v>0</v>
      </c>
      <c r="K481" s="36">
        <v>0</v>
      </c>
      <c r="L481" s="36">
        <v>0</v>
      </c>
      <c r="M481" s="36">
        <v>0</v>
      </c>
      <c r="N481" s="9">
        <v>1</v>
      </c>
      <c r="O481" s="31" t="s">
        <v>2007</v>
      </c>
      <c r="P481" s="32">
        <v>44181</v>
      </c>
      <c r="Q481" s="20">
        <v>3358</v>
      </c>
      <c r="R481" s="46">
        <f t="shared" si="48"/>
        <v>0</v>
      </c>
      <c r="S481" s="46">
        <f t="shared" si="49"/>
        <v>0</v>
      </c>
      <c r="T481" s="46">
        <f t="shared" si="50"/>
        <v>0</v>
      </c>
      <c r="U481" s="46">
        <f t="shared" si="51"/>
        <v>0</v>
      </c>
      <c r="V481" s="46">
        <f t="shared" si="52"/>
        <v>0</v>
      </c>
      <c r="W481" s="46">
        <v>0</v>
      </c>
      <c r="X481" s="47">
        <f t="shared" si="53"/>
        <v>0</v>
      </c>
      <c r="Y481" s="54"/>
      <c r="Z481" s="54"/>
      <c r="AA481" s="55" t="s">
        <v>1019</v>
      </c>
    </row>
    <row r="482" spans="1:27" ht="17.100000000000001" customHeight="1">
      <c r="A482" s="105">
        <v>468</v>
      </c>
      <c r="B482" s="9" t="s">
        <v>533</v>
      </c>
      <c r="C482" s="10" t="s">
        <v>2008</v>
      </c>
      <c r="D482" s="9" t="s">
        <v>427</v>
      </c>
      <c r="E482" s="11" t="s">
        <v>522</v>
      </c>
      <c r="F482" s="52">
        <v>0.29228100000000001</v>
      </c>
      <c r="G482" s="52">
        <v>18.829999999999998</v>
      </c>
      <c r="H482" s="134">
        <v>79.290000000000006</v>
      </c>
      <c r="I482" s="134">
        <v>0</v>
      </c>
      <c r="J482" s="36">
        <v>0.29228100000000001</v>
      </c>
      <c r="K482" s="36">
        <v>18.828188000000001</v>
      </c>
      <c r="L482" s="36">
        <v>79.293205</v>
      </c>
      <c r="M482" s="36">
        <v>0</v>
      </c>
      <c r="N482" s="9">
        <v>1</v>
      </c>
      <c r="O482" s="31" t="s">
        <v>2009</v>
      </c>
      <c r="P482" s="97">
        <v>43891</v>
      </c>
      <c r="Q482" s="54">
        <v>1161.3399999999999</v>
      </c>
      <c r="R482" s="46">
        <f t="shared" si="48"/>
        <v>79.000923999999998</v>
      </c>
      <c r="S482" s="46">
        <f t="shared" si="49"/>
        <v>-18.828188000000001</v>
      </c>
      <c r="T482" s="46">
        <f t="shared" si="50"/>
        <v>60.172736</v>
      </c>
      <c r="U482" s="46">
        <f t="shared" si="51"/>
        <v>3.8078664699999996</v>
      </c>
      <c r="V482" s="46">
        <f t="shared" si="52"/>
        <v>3.8078664699999996</v>
      </c>
      <c r="W482" s="46">
        <v>3.80786647</v>
      </c>
      <c r="X482" s="47">
        <f t="shared" si="53"/>
        <v>0</v>
      </c>
      <c r="Y482" s="54"/>
      <c r="Z482" s="54"/>
      <c r="AA482" s="55"/>
    </row>
    <row r="483" spans="1:27" ht="17.100000000000001" customHeight="1">
      <c r="A483" s="105">
        <v>469</v>
      </c>
      <c r="B483" s="9" t="s">
        <v>534</v>
      </c>
      <c r="C483" s="10" t="s">
        <v>2010</v>
      </c>
      <c r="D483" s="9" t="s">
        <v>427</v>
      </c>
      <c r="E483" s="17" t="s">
        <v>522</v>
      </c>
      <c r="F483" s="52">
        <v>1035.9169629999999</v>
      </c>
      <c r="G483" s="52">
        <v>0</v>
      </c>
      <c r="H483" s="18">
        <v>1597.78</v>
      </c>
      <c r="I483" s="18">
        <v>0</v>
      </c>
      <c r="J483" s="36">
        <v>1035.9169629999999</v>
      </c>
      <c r="K483" s="36">
        <v>0</v>
      </c>
      <c r="L483" s="36">
        <v>1597.7842909999999</v>
      </c>
      <c r="M483" s="36">
        <v>0</v>
      </c>
      <c r="N483" s="9">
        <v>1</v>
      </c>
      <c r="O483" s="31" t="s">
        <v>2011</v>
      </c>
      <c r="P483" s="32">
        <v>43840</v>
      </c>
      <c r="Q483" s="20">
        <v>535.87</v>
      </c>
      <c r="R483" s="46">
        <f t="shared" si="48"/>
        <v>561.86732800000004</v>
      </c>
      <c r="S483" s="46">
        <f t="shared" si="49"/>
        <v>0</v>
      </c>
      <c r="T483" s="46">
        <f t="shared" si="50"/>
        <v>561.86732800000004</v>
      </c>
      <c r="U483" s="46">
        <f t="shared" si="51"/>
        <v>35.116708000000003</v>
      </c>
      <c r="V483" s="46">
        <f t="shared" si="52"/>
        <v>35.116708000000003</v>
      </c>
      <c r="W483" s="46">
        <v>35.116708000000003</v>
      </c>
      <c r="X483" s="47">
        <f t="shared" si="53"/>
        <v>0</v>
      </c>
      <c r="Y483" s="54"/>
      <c r="Z483" s="54"/>
      <c r="AA483" s="55"/>
    </row>
    <row r="484" spans="1:27" ht="17.100000000000001" customHeight="1">
      <c r="A484" s="105">
        <v>470</v>
      </c>
      <c r="B484" s="24" t="s">
        <v>535</v>
      </c>
      <c r="C484" s="24" t="s">
        <v>2012</v>
      </c>
      <c r="D484" s="9" t="s">
        <v>427</v>
      </c>
      <c r="E484" s="11" t="s">
        <v>522</v>
      </c>
      <c r="F484" s="52">
        <v>196.026208</v>
      </c>
      <c r="G484" s="52">
        <v>8.83</v>
      </c>
      <c r="H484" s="135">
        <v>250.59</v>
      </c>
      <c r="I484" s="135">
        <v>0</v>
      </c>
      <c r="J484" s="36">
        <v>237.98881399999999</v>
      </c>
      <c r="K484" s="36">
        <v>8.8336939999999995</v>
      </c>
      <c r="L484" s="36">
        <v>281.60112400000003</v>
      </c>
      <c r="M484" s="36">
        <v>0</v>
      </c>
      <c r="N484" s="24">
        <v>1</v>
      </c>
      <c r="O484" s="41" t="s">
        <v>2013</v>
      </c>
      <c r="P484" s="140">
        <v>43800</v>
      </c>
      <c r="Q484" s="135">
        <v>872</v>
      </c>
      <c r="R484" s="46">
        <f t="shared" si="48"/>
        <v>43.612310000000036</v>
      </c>
      <c r="S484" s="46">
        <f t="shared" si="49"/>
        <v>-8.8336939999999995</v>
      </c>
      <c r="T484" s="46">
        <f t="shared" si="50"/>
        <v>34.778616000000035</v>
      </c>
      <c r="U484" s="46">
        <f t="shared" si="51"/>
        <v>2.1957477350000021</v>
      </c>
      <c r="V484" s="46">
        <f t="shared" si="52"/>
        <v>2.1957477350000021</v>
      </c>
      <c r="W484" s="46">
        <v>2.1957477349999999</v>
      </c>
      <c r="X484" s="47">
        <f t="shared" si="53"/>
        <v>0</v>
      </c>
      <c r="Y484" s="54">
        <v>14.324125</v>
      </c>
      <c r="Z484" s="54"/>
      <c r="AA484" s="55"/>
    </row>
    <row r="485" spans="1:27" ht="17.100000000000001" customHeight="1">
      <c r="A485" s="105">
        <v>471</v>
      </c>
      <c r="B485" s="9" t="s">
        <v>536</v>
      </c>
      <c r="C485" s="10" t="s">
        <v>2014</v>
      </c>
      <c r="D485" s="9" t="s">
        <v>427</v>
      </c>
      <c r="E485" s="11" t="s">
        <v>522</v>
      </c>
      <c r="F485" s="52">
        <v>31.491885</v>
      </c>
      <c r="G485" s="52">
        <v>0</v>
      </c>
      <c r="H485" s="33">
        <v>118.6</v>
      </c>
      <c r="I485" s="33">
        <v>0.99</v>
      </c>
      <c r="J485" s="36">
        <v>31.491885</v>
      </c>
      <c r="K485" s="36">
        <v>0</v>
      </c>
      <c r="L485" s="36">
        <v>118.597981</v>
      </c>
      <c r="M485" s="36">
        <v>0.98633400000000004</v>
      </c>
      <c r="N485" s="19">
        <v>1</v>
      </c>
      <c r="O485" s="141" t="s">
        <v>2015</v>
      </c>
      <c r="P485" s="142">
        <v>43992</v>
      </c>
      <c r="Q485" s="33">
        <v>5173</v>
      </c>
      <c r="R485" s="46">
        <f t="shared" si="48"/>
        <v>87.106096000000008</v>
      </c>
      <c r="S485" s="46">
        <f t="shared" si="49"/>
        <v>0.98633400000000004</v>
      </c>
      <c r="T485" s="46">
        <f t="shared" si="50"/>
        <v>88.092430000000007</v>
      </c>
      <c r="U485" s="46">
        <f t="shared" si="51"/>
        <v>5.5033110400000007</v>
      </c>
      <c r="V485" s="46">
        <f t="shared" si="52"/>
        <v>5.5033110400000007</v>
      </c>
      <c r="W485" s="46">
        <v>5.5033110399999998</v>
      </c>
      <c r="X485" s="47">
        <f t="shared" si="53"/>
        <v>0</v>
      </c>
      <c r="Y485" s="54"/>
      <c r="Z485" s="54"/>
      <c r="AA485" s="55"/>
    </row>
    <row r="486" spans="1:27" ht="17.100000000000001" customHeight="1">
      <c r="A486" s="105">
        <v>472</v>
      </c>
      <c r="B486" s="9" t="s">
        <v>537</v>
      </c>
      <c r="C486" s="10" t="s">
        <v>2016</v>
      </c>
      <c r="D486" s="9" t="s">
        <v>427</v>
      </c>
      <c r="E486" s="11" t="s">
        <v>522</v>
      </c>
      <c r="F486" s="52">
        <v>81.420762999999994</v>
      </c>
      <c r="G486" s="52">
        <v>1.85</v>
      </c>
      <c r="H486" s="20">
        <v>153.46</v>
      </c>
      <c r="I486" s="20">
        <v>3.03</v>
      </c>
      <c r="J486" s="36">
        <v>81.420762999999994</v>
      </c>
      <c r="K486" s="36">
        <v>1.8467990000000001</v>
      </c>
      <c r="L486" s="36">
        <v>153.464429</v>
      </c>
      <c r="M486" s="36">
        <v>3.0255320000000001</v>
      </c>
      <c r="N486" s="9">
        <v>1</v>
      </c>
      <c r="O486" s="31" t="s">
        <v>2017</v>
      </c>
      <c r="P486" s="32">
        <v>44053</v>
      </c>
      <c r="Q486" s="20">
        <v>1253</v>
      </c>
      <c r="R486" s="46">
        <f t="shared" si="48"/>
        <v>72.043666000000002</v>
      </c>
      <c r="S486" s="46">
        <f t="shared" si="49"/>
        <v>1.178733</v>
      </c>
      <c r="T486" s="46">
        <f t="shared" si="50"/>
        <v>73.222398999999996</v>
      </c>
      <c r="U486" s="46">
        <f t="shared" si="51"/>
        <v>4.5734531050000005</v>
      </c>
      <c r="V486" s="46">
        <f t="shared" si="52"/>
        <v>4.5734531050000005</v>
      </c>
      <c r="W486" s="46">
        <v>4.5734531049999996</v>
      </c>
      <c r="X486" s="47">
        <f t="shared" si="53"/>
        <v>0</v>
      </c>
      <c r="Y486" s="54"/>
      <c r="Z486" s="54"/>
      <c r="AA486" s="55"/>
    </row>
    <row r="487" spans="1:27" ht="17.100000000000001" customHeight="1">
      <c r="A487" s="105">
        <v>473</v>
      </c>
      <c r="B487" s="10" t="s">
        <v>538</v>
      </c>
      <c r="C487" s="10" t="s">
        <v>2018</v>
      </c>
      <c r="D487" s="9" t="s">
        <v>427</v>
      </c>
      <c r="E487" s="11" t="s">
        <v>522</v>
      </c>
      <c r="F487" s="52">
        <v>0</v>
      </c>
      <c r="G487" s="52">
        <v>0.26</v>
      </c>
      <c r="H487" s="136">
        <v>936.4</v>
      </c>
      <c r="I487" s="54">
        <v>0</v>
      </c>
      <c r="J487" s="36">
        <v>0</v>
      </c>
      <c r="K487" s="36">
        <v>0.25994899999999999</v>
      </c>
      <c r="L487" s="36">
        <v>936.40176199999996</v>
      </c>
      <c r="M487" s="36">
        <v>0</v>
      </c>
      <c r="N487" s="9">
        <v>1</v>
      </c>
      <c r="O487" s="31" t="s">
        <v>2019</v>
      </c>
      <c r="P487" s="32">
        <v>44096</v>
      </c>
      <c r="Q487" s="20">
        <v>855.3</v>
      </c>
      <c r="R487" s="46">
        <f t="shared" si="48"/>
        <v>936.40176199999996</v>
      </c>
      <c r="S487" s="46">
        <f t="shared" si="49"/>
        <v>-0.25994899999999999</v>
      </c>
      <c r="T487" s="46">
        <f t="shared" si="50"/>
        <v>936.14181299999996</v>
      </c>
      <c r="U487" s="46">
        <f t="shared" si="51"/>
        <v>58.509513184999996</v>
      </c>
      <c r="V487" s="46">
        <f t="shared" si="52"/>
        <v>58.509513184999996</v>
      </c>
      <c r="W487" s="46">
        <v>58.509513185000003</v>
      </c>
      <c r="X487" s="47">
        <f t="shared" si="53"/>
        <v>0</v>
      </c>
      <c r="Y487" s="54"/>
      <c r="Z487" s="54"/>
      <c r="AA487" s="55"/>
    </row>
    <row r="488" spans="1:27" ht="17.100000000000001" customHeight="1">
      <c r="A488" s="105">
        <v>474</v>
      </c>
      <c r="B488" s="10" t="s">
        <v>2020</v>
      </c>
      <c r="C488" s="10" t="s">
        <v>2021</v>
      </c>
      <c r="D488" s="10" t="s">
        <v>427</v>
      </c>
      <c r="E488" s="66" t="s">
        <v>522</v>
      </c>
      <c r="F488" s="52">
        <v>61.633045000000003</v>
      </c>
      <c r="G488" s="52">
        <v>0</v>
      </c>
      <c r="H488" s="20">
        <v>69.97</v>
      </c>
      <c r="I488" s="20">
        <v>129.97999999999999</v>
      </c>
      <c r="J488" s="36">
        <v>61.633045000000003</v>
      </c>
      <c r="K488" s="36">
        <v>0</v>
      </c>
      <c r="L488" s="36">
        <v>69.971907999999999</v>
      </c>
      <c r="M488" s="36">
        <v>129.98238599999999</v>
      </c>
      <c r="N488" s="10">
        <v>1</v>
      </c>
      <c r="O488" s="132" t="s">
        <v>2022</v>
      </c>
      <c r="P488" s="32">
        <v>44069</v>
      </c>
      <c r="Q488" s="20">
        <v>1281.47</v>
      </c>
      <c r="R488" s="46">
        <f t="shared" si="48"/>
        <v>8.3388629999999964</v>
      </c>
      <c r="S488" s="46">
        <f t="shared" si="49"/>
        <v>129.98238599999999</v>
      </c>
      <c r="T488" s="46">
        <f t="shared" si="50"/>
        <v>138.32124899999999</v>
      </c>
      <c r="U488" s="46">
        <f t="shared" si="51"/>
        <v>8.3201220974999988</v>
      </c>
      <c r="V488" s="46">
        <f t="shared" si="52"/>
        <v>8.3201220974999988</v>
      </c>
      <c r="W488" s="46">
        <v>8.3201220975000005</v>
      </c>
      <c r="X488" s="47">
        <f t="shared" si="53"/>
        <v>0</v>
      </c>
      <c r="Y488" s="54"/>
      <c r="Z488" s="54"/>
      <c r="AA488" s="55"/>
    </row>
    <row r="489" spans="1:27" ht="24" customHeight="1">
      <c r="A489" s="282">
        <v>475</v>
      </c>
      <c r="B489" s="21" t="s">
        <v>540</v>
      </c>
      <c r="C489" s="22" t="s">
        <v>2023</v>
      </c>
      <c r="D489" s="283" t="s">
        <v>541</v>
      </c>
      <c r="E489" s="277" t="s">
        <v>542</v>
      </c>
      <c r="F489" s="267">
        <v>6785.44</v>
      </c>
      <c r="G489" s="267">
        <v>1008.82</v>
      </c>
      <c r="H489" s="267">
        <v>9121.1</v>
      </c>
      <c r="I489" s="267">
        <v>4517.74</v>
      </c>
      <c r="J489" s="253">
        <v>6785.4393179999997</v>
      </c>
      <c r="K489" s="253">
        <v>1008.818168</v>
      </c>
      <c r="L489" s="253">
        <v>9121.1002609999996</v>
      </c>
      <c r="M489" s="253">
        <v>4517.7445969999999</v>
      </c>
      <c r="N489" s="70">
        <v>1</v>
      </c>
      <c r="O489" s="39" t="s">
        <v>2024</v>
      </c>
      <c r="P489" s="38">
        <v>43311</v>
      </c>
      <c r="Q489" s="52">
        <v>564.36</v>
      </c>
      <c r="R489" s="46">
        <f t="shared" si="48"/>
        <v>2335.6609429999999</v>
      </c>
      <c r="S489" s="46">
        <f t="shared" si="49"/>
        <v>3508.9264290000001</v>
      </c>
      <c r="T489" s="46">
        <f t="shared" si="50"/>
        <v>5844.587372</v>
      </c>
      <c r="U489" s="46">
        <f t="shared" si="51"/>
        <v>356.51439467749998</v>
      </c>
      <c r="V489" s="46">
        <f t="shared" si="52"/>
        <v>8.1779999999999973</v>
      </c>
      <c r="W489" s="250">
        <v>125.798</v>
      </c>
      <c r="X489" s="47">
        <f t="shared" si="53"/>
        <v>0</v>
      </c>
      <c r="Y489" s="54">
        <v>131.922</v>
      </c>
      <c r="Z489" s="54">
        <v>142.08000000000001</v>
      </c>
      <c r="AA489" s="55"/>
    </row>
    <row r="490" spans="1:27" ht="17.100000000000001" customHeight="1">
      <c r="A490" s="282"/>
      <c r="B490" s="21"/>
      <c r="C490" s="22"/>
      <c r="D490" s="283"/>
      <c r="E490" s="277"/>
      <c r="F490" s="267"/>
      <c r="G490" s="267"/>
      <c r="H490" s="267"/>
      <c r="I490" s="267"/>
      <c r="J490" s="261"/>
      <c r="K490" s="261">
        <v>1008.818168</v>
      </c>
      <c r="L490" s="261"/>
      <c r="M490" s="261"/>
      <c r="N490" s="70">
        <v>2</v>
      </c>
      <c r="O490" s="39" t="s">
        <v>2025</v>
      </c>
      <c r="P490" s="38">
        <v>44012</v>
      </c>
      <c r="Q490" s="52">
        <v>788.7</v>
      </c>
      <c r="R490" s="46">
        <f>R489</f>
        <v>2335.6609429999999</v>
      </c>
      <c r="S490" s="46">
        <f>S489</f>
        <v>3508.9264290000001</v>
      </c>
      <c r="T490" s="46">
        <f t="shared" si="50"/>
        <v>5844.587372</v>
      </c>
      <c r="U490" s="46">
        <f t="shared" si="51"/>
        <v>356.51439467749998</v>
      </c>
      <c r="V490" s="46">
        <f t="shared" si="52"/>
        <v>120.34799999999998</v>
      </c>
      <c r="W490" s="252"/>
      <c r="X490" s="47">
        <f t="shared" si="53"/>
        <v>0</v>
      </c>
      <c r="Y490" s="54">
        <v>131.922</v>
      </c>
      <c r="Z490" s="54">
        <v>142.08000000000001</v>
      </c>
      <c r="AA490" s="55"/>
    </row>
    <row r="491" spans="1:27" ht="17.100000000000001" customHeight="1">
      <c r="A491" s="282"/>
      <c r="B491" s="21"/>
      <c r="C491" s="22"/>
      <c r="D491" s="283"/>
      <c r="E491" s="277"/>
      <c r="F491" s="267"/>
      <c r="G491" s="267"/>
      <c r="H491" s="267"/>
      <c r="I491" s="267"/>
      <c r="J491" s="254"/>
      <c r="K491" s="254">
        <v>1008.818168</v>
      </c>
      <c r="L491" s="254"/>
      <c r="M491" s="254"/>
      <c r="N491" s="70">
        <v>3</v>
      </c>
      <c r="O491" s="39" t="s">
        <v>2026</v>
      </c>
      <c r="P491" s="38">
        <v>44134</v>
      </c>
      <c r="Q491" s="52">
        <v>799.6</v>
      </c>
      <c r="R491" s="46">
        <f>R489</f>
        <v>2335.6609429999999</v>
      </c>
      <c r="S491" s="46">
        <f>S489</f>
        <v>3508.9264290000001</v>
      </c>
      <c r="T491" s="46">
        <f t="shared" si="50"/>
        <v>5844.587372</v>
      </c>
      <c r="U491" s="46">
        <f t="shared" si="51"/>
        <v>356.51439467749998</v>
      </c>
      <c r="V491" s="46">
        <f t="shared" si="52"/>
        <v>125.79800000000003</v>
      </c>
      <c r="W491" s="251"/>
      <c r="X491" s="47">
        <f t="shared" si="53"/>
        <v>0</v>
      </c>
      <c r="Y491" s="54">
        <v>131.922</v>
      </c>
      <c r="Z491" s="54">
        <v>142.08000000000001</v>
      </c>
      <c r="AA491" s="55"/>
    </row>
    <row r="492" spans="1:27" ht="17.100000000000001" customHeight="1">
      <c r="A492" s="283">
        <v>476</v>
      </c>
      <c r="B492" s="21" t="s">
        <v>2027</v>
      </c>
      <c r="C492" s="22" t="s">
        <v>2028</v>
      </c>
      <c r="D492" s="283" t="s">
        <v>541</v>
      </c>
      <c r="E492" s="277" t="s">
        <v>542</v>
      </c>
      <c r="F492" s="267">
        <v>7088.18</v>
      </c>
      <c r="G492" s="267">
        <v>0</v>
      </c>
      <c r="H492" s="267">
        <v>3515.5527219999999</v>
      </c>
      <c r="I492" s="267">
        <v>6012.8322260000004</v>
      </c>
      <c r="J492" s="253">
        <v>7088.176211</v>
      </c>
      <c r="K492" s="253">
        <v>0</v>
      </c>
      <c r="L492" s="253">
        <v>3515.5527219999999</v>
      </c>
      <c r="M492" s="253">
        <v>6012.8322260000004</v>
      </c>
      <c r="N492" s="70">
        <v>1</v>
      </c>
      <c r="O492" s="39" t="s">
        <v>2029</v>
      </c>
      <c r="P492" s="38">
        <v>43830</v>
      </c>
      <c r="Q492" s="52">
        <v>1096</v>
      </c>
      <c r="R492" s="46">
        <f t="shared" si="48"/>
        <v>-3572.6234890000001</v>
      </c>
      <c r="S492" s="46">
        <f t="shared" si="49"/>
        <v>6012.8322260000004</v>
      </c>
      <c r="T492" s="46">
        <f t="shared" si="50"/>
        <v>2440.2087370000004</v>
      </c>
      <c r="U492" s="46">
        <f t="shared" si="51"/>
        <v>137.48096549750002</v>
      </c>
      <c r="V492" s="46">
        <f t="shared" si="52"/>
        <v>137.48096549750002</v>
      </c>
      <c r="W492" s="250">
        <v>137.48096549749999</v>
      </c>
      <c r="X492" s="47">
        <f t="shared" si="53"/>
        <v>0</v>
      </c>
      <c r="Y492" s="54"/>
      <c r="Z492" s="54">
        <v>294.34554550000001</v>
      </c>
      <c r="AA492" s="55"/>
    </row>
    <row r="493" spans="1:27" ht="17.100000000000001" customHeight="1">
      <c r="A493" s="283"/>
      <c r="B493" s="21"/>
      <c r="C493" s="22"/>
      <c r="D493" s="283"/>
      <c r="E493" s="277"/>
      <c r="F493" s="267"/>
      <c r="G493" s="267"/>
      <c r="H493" s="267"/>
      <c r="I493" s="267"/>
      <c r="J493" s="254"/>
      <c r="K493" s="254">
        <v>0</v>
      </c>
      <c r="L493" s="254">
        <v>3515.5527219999999</v>
      </c>
      <c r="M493" s="254">
        <v>6012.8322260000004</v>
      </c>
      <c r="N493" s="70">
        <v>2</v>
      </c>
      <c r="O493" s="39" t="s">
        <v>2030</v>
      </c>
      <c r="P493" s="38">
        <v>44196</v>
      </c>
      <c r="Q493" s="21">
        <v>1362.05</v>
      </c>
      <c r="R493" s="46">
        <f>R492</f>
        <v>-3572.6234890000001</v>
      </c>
      <c r="S493" s="46">
        <f>S492</f>
        <v>6012.8322260000004</v>
      </c>
      <c r="T493" s="46">
        <f t="shared" si="50"/>
        <v>2440.2087370000004</v>
      </c>
      <c r="U493" s="46">
        <f t="shared" si="51"/>
        <v>137.48096549750002</v>
      </c>
      <c r="V493" s="46">
        <f t="shared" si="52"/>
        <v>137.48096549750002</v>
      </c>
      <c r="W493" s="251"/>
      <c r="X493" s="47">
        <f t="shared" si="53"/>
        <v>0</v>
      </c>
      <c r="Y493" s="54"/>
      <c r="Z493" s="54">
        <v>294.34554550000001</v>
      </c>
      <c r="AA493" s="55"/>
    </row>
    <row r="494" spans="1:27" ht="17.100000000000001" customHeight="1">
      <c r="A494" s="21">
        <v>477</v>
      </c>
      <c r="B494" s="21" t="s">
        <v>543</v>
      </c>
      <c r="C494" s="22" t="s">
        <v>2031</v>
      </c>
      <c r="D494" s="21" t="s">
        <v>541</v>
      </c>
      <c r="E494" s="23" t="s">
        <v>542</v>
      </c>
      <c r="F494" s="52">
        <v>1401.001397</v>
      </c>
      <c r="G494" s="52">
        <v>1105.04638</v>
      </c>
      <c r="H494" s="52">
        <v>2183.5847050000002</v>
      </c>
      <c r="I494" s="52">
        <v>2057.59</v>
      </c>
      <c r="J494" s="36">
        <v>1401.001397</v>
      </c>
      <c r="K494" s="36">
        <v>1105.04638</v>
      </c>
      <c r="L494" s="36">
        <v>2183.5847050000002</v>
      </c>
      <c r="M494" s="36">
        <v>2057.5895559999999</v>
      </c>
      <c r="N494" s="21">
        <v>1</v>
      </c>
      <c r="O494" s="39" t="s">
        <v>2032</v>
      </c>
      <c r="P494" s="38">
        <v>43465</v>
      </c>
      <c r="Q494" s="52">
        <v>1362.7</v>
      </c>
      <c r="R494" s="46">
        <f t="shared" si="48"/>
        <v>782.58330800000022</v>
      </c>
      <c r="S494" s="46">
        <f t="shared" si="49"/>
        <v>952.5431759999999</v>
      </c>
      <c r="T494" s="46">
        <f t="shared" si="50"/>
        <v>1735.1264840000001</v>
      </c>
      <c r="U494" s="46">
        <f t="shared" si="51"/>
        <v>106.06404731000001</v>
      </c>
      <c r="V494" s="46">
        <f t="shared" si="52"/>
        <v>106.06404731000001</v>
      </c>
      <c r="W494" s="46">
        <v>106.06404731000001</v>
      </c>
      <c r="X494" s="47">
        <f t="shared" si="53"/>
        <v>0</v>
      </c>
      <c r="Y494" s="54"/>
      <c r="Z494" s="54"/>
      <c r="AA494" s="55"/>
    </row>
    <row r="495" spans="1:27" ht="17.100000000000001" customHeight="1">
      <c r="A495" s="21">
        <v>478</v>
      </c>
      <c r="B495" s="21" t="s">
        <v>544</v>
      </c>
      <c r="C495" s="22" t="s">
        <v>2033</v>
      </c>
      <c r="D495" s="21" t="s">
        <v>541</v>
      </c>
      <c r="E495" s="23" t="s">
        <v>542</v>
      </c>
      <c r="F495" s="52">
        <v>488.76</v>
      </c>
      <c r="G495" s="52">
        <v>0</v>
      </c>
      <c r="H495" s="52">
        <v>889.89</v>
      </c>
      <c r="I495" s="52">
        <v>99.32</v>
      </c>
      <c r="J495" s="36">
        <v>488.76378499999998</v>
      </c>
      <c r="K495" s="36">
        <v>0</v>
      </c>
      <c r="L495" s="36">
        <v>889.89423599999998</v>
      </c>
      <c r="M495" s="36">
        <v>99.321019000000007</v>
      </c>
      <c r="N495" s="21">
        <v>1</v>
      </c>
      <c r="O495" s="39" t="s">
        <v>2034</v>
      </c>
      <c r="P495" s="38">
        <v>43921</v>
      </c>
      <c r="Q495" s="52">
        <v>845.5</v>
      </c>
      <c r="R495" s="46">
        <f t="shared" ref="R495:R558" si="54">L495-J495</f>
        <v>401.13045099999999</v>
      </c>
      <c r="S495" s="46">
        <f t="shared" ref="S495:S558" si="55">M495-K495</f>
        <v>99.321019000000007</v>
      </c>
      <c r="T495" s="46">
        <f t="shared" ref="T495:T558" si="56">R495+S495</f>
        <v>500.45146999999997</v>
      </c>
      <c r="U495" s="46">
        <f t="shared" ref="U495:U558" si="57">IF(T495&gt;10,R495*6.25%+S495*6%,0)</f>
        <v>31.029914327500002</v>
      </c>
      <c r="V495" s="46">
        <f t="shared" ref="V495:V558" si="58">MIN(U495,1000,Q495/2-Y495-Z495)</f>
        <v>31.029914327500002</v>
      </c>
      <c r="W495" s="46">
        <v>31.029914327499998</v>
      </c>
      <c r="X495" s="47">
        <f t="shared" ref="X495:X558" si="59">IF((V495+Y495+Z495)&gt;1000,1,0)</f>
        <v>0</v>
      </c>
      <c r="Y495" s="54"/>
      <c r="Z495" s="54"/>
      <c r="AA495" s="55"/>
    </row>
    <row r="496" spans="1:27" ht="17.100000000000001" customHeight="1">
      <c r="A496" s="21">
        <v>479</v>
      </c>
      <c r="B496" s="21" t="s">
        <v>545</v>
      </c>
      <c r="C496" s="22" t="s">
        <v>2035</v>
      </c>
      <c r="D496" s="21" t="s">
        <v>541</v>
      </c>
      <c r="E496" s="23" t="s">
        <v>542</v>
      </c>
      <c r="F496" s="52">
        <v>89.49</v>
      </c>
      <c r="G496" s="52">
        <v>9.8699999999999992</v>
      </c>
      <c r="H496" s="52">
        <v>162.66</v>
      </c>
      <c r="I496" s="52">
        <v>0</v>
      </c>
      <c r="J496" s="36">
        <v>89.490803</v>
      </c>
      <c r="K496" s="36">
        <v>9.874689</v>
      </c>
      <c r="L496" s="36">
        <v>162.66282799999999</v>
      </c>
      <c r="M496" s="36">
        <v>0</v>
      </c>
      <c r="N496" s="21">
        <v>1</v>
      </c>
      <c r="O496" s="39" t="s">
        <v>2036</v>
      </c>
      <c r="P496" s="38">
        <v>44086</v>
      </c>
      <c r="Q496" s="52">
        <v>500</v>
      </c>
      <c r="R496" s="46">
        <f t="shared" si="54"/>
        <v>73.172024999999991</v>
      </c>
      <c r="S496" s="46">
        <f t="shared" si="55"/>
        <v>-9.874689</v>
      </c>
      <c r="T496" s="46">
        <f t="shared" si="56"/>
        <v>63.297335999999987</v>
      </c>
      <c r="U496" s="46">
        <f t="shared" si="57"/>
        <v>3.9807702224999995</v>
      </c>
      <c r="V496" s="46">
        <f t="shared" si="58"/>
        <v>3.9807702224999995</v>
      </c>
      <c r="W496" s="46">
        <v>3.9807702224999999</v>
      </c>
      <c r="X496" s="47">
        <f t="shared" si="59"/>
        <v>0</v>
      </c>
      <c r="Y496" s="54"/>
      <c r="Z496" s="54"/>
      <c r="AA496" s="55"/>
    </row>
    <row r="497" spans="1:27" ht="17.100000000000001" customHeight="1">
      <c r="A497" s="21">
        <v>480</v>
      </c>
      <c r="B497" s="21" t="s">
        <v>546</v>
      </c>
      <c r="C497" s="22" t="s">
        <v>2037</v>
      </c>
      <c r="D497" s="21" t="s">
        <v>541</v>
      </c>
      <c r="E497" s="23" t="s">
        <v>542</v>
      </c>
      <c r="F497" s="52">
        <v>0</v>
      </c>
      <c r="G497" s="52">
        <v>1.49</v>
      </c>
      <c r="H497" s="72">
        <v>639.23163999999997</v>
      </c>
      <c r="I497" s="52">
        <v>0</v>
      </c>
      <c r="J497" s="36">
        <v>0</v>
      </c>
      <c r="K497" s="36">
        <v>0</v>
      </c>
      <c r="L497" s="36">
        <v>0</v>
      </c>
      <c r="M497" s="36">
        <v>0</v>
      </c>
      <c r="N497" s="21">
        <v>1</v>
      </c>
      <c r="O497" s="39" t="s">
        <v>2038</v>
      </c>
      <c r="P497" s="38">
        <v>43829</v>
      </c>
      <c r="Q497" s="52">
        <v>2618</v>
      </c>
      <c r="R497" s="46">
        <f t="shared" si="54"/>
        <v>0</v>
      </c>
      <c r="S497" s="46">
        <f t="shared" si="55"/>
        <v>0</v>
      </c>
      <c r="T497" s="46">
        <f t="shared" si="56"/>
        <v>0</v>
      </c>
      <c r="U497" s="46">
        <f t="shared" si="57"/>
        <v>0</v>
      </c>
      <c r="V497" s="46">
        <f t="shared" si="58"/>
        <v>0</v>
      </c>
      <c r="W497" s="46">
        <v>0</v>
      </c>
      <c r="X497" s="47">
        <f t="shared" si="59"/>
        <v>0</v>
      </c>
      <c r="Y497" s="54"/>
      <c r="Z497" s="54"/>
      <c r="AA497" s="55" t="s">
        <v>1019</v>
      </c>
    </row>
    <row r="498" spans="1:27" ht="17.100000000000001" customHeight="1">
      <c r="A498" s="21">
        <v>481</v>
      </c>
      <c r="B498" s="21" t="s">
        <v>547</v>
      </c>
      <c r="C498" s="22" t="s">
        <v>2039</v>
      </c>
      <c r="D498" s="21" t="s">
        <v>541</v>
      </c>
      <c r="E498" s="23" t="s">
        <v>542</v>
      </c>
      <c r="F498" s="52">
        <v>0.16</v>
      </c>
      <c r="G498" s="52">
        <v>2404.44</v>
      </c>
      <c r="H498" s="52">
        <v>0</v>
      </c>
      <c r="I498" s="52">
        <v>3463.45</v>
      </c>
      <c r="J498" s="36">
        <v>0.16428599999999999</v>
      </c>
      <c r="K498" s="36">
        <v>2404.4465359999999</v>
      </c>
      <c r="L498" s="36">
        <v>0</v>
      </c>
      <c r="M498" s="36">
        <v>3463.4492230000001</v>
      </c>
      <c r="N498" s="21">
        <v>1</v>
      </c>
      <c r="O498" s="39" t="s">
        <v>2040</v>
      </c>
      <c r="P498" s="38">
        <v>43122</v>
      </c>
      <c r="Q498" s="52">
        <v>2093</v>
      </c>
      <c r="R498" s="46">
        <f t="shared" si="54"/>
        <v>-0.16428599999999999</v>
      </c>
      <c r="S498" s="46">
        <f t="shared" si="55"/>
        <v>1059.0026870000002</v>
      </c>
      <c r="T498" s="46">
        <f t="shared" si="56"/>
        <v>1058.8384010000002</v>
      </c>
      <c r="U498" s="46">
        <f t="shared" si="57"/>
        <v>63.529893345000012</v>
      </c>
      <c r="V498" s="46">
        <f t="shared" si="58"/>
        <v>63.529893345000012</v>
      </c>
      <c r="W498" s="46">
        <v>63.529893344999998</v>
      </c>
      <c r="X498" s="47">
        <f t="shared" si="59"/>
        <v>0</v>
      </c>
      <c r="Y498" s="54">
        <v>39.566400000000002</v>
      </c>
      <c r="Z498" s="54">
        <v>57.888409715000002</v>
      </c>
      <c r="AA498" s="55"/>
    </row>
    <row r="499" spans="1:27" ht="17.100000000000001" customHeight="1">
      <c r="A499" s="21">
        <v>482</v>
      </c>
      <c r="B499" s="21" t="s">
        <v>548</v>
      </c>
      <c r="C499" s="22" t="s">
        <v>2041</v>
      </c>
      <c r="D499" s="21" t="s">
        <v>541</v>
      </c>
      <c r="E499" s="23" t="s">
        <v>542</v>
      </c>
      <c r="F499" s="52">
        <v>254.8</v>
      </c>
      <c r="G499" s="52">
        <v>0</v>
      </c>
      <c r="H499" s="52">
        <v>345.54</v>
      </c>
      <c r="I499" s="52">
        <v>0</v>
      </c>
      <c r="J499" s="36">
        <v>254.803281</v>
      </c>
      <c r="K499" s="36">
        <v>0</v>
      </c>
      <c r="L499" s="36">
        <v>345.53705500000001</v>
      </c>
      <c r="M499" s="36">
        <v>0</v>
      </c>
      <c r="N499" s="21">
        <v>1</v>
      </c>
      <c r="O499" s="39" t="s">
        <v>2042</v>
      </c>
      <c r="P499" s="38">
        <v>43810</v>
      </c>
      <c r="Q499" s="83">
        <v>620.24</v>
      </c>
      <c r="R499" s="46">
        <f t="shared" si="54"/>
        <v>90.733774000000011</v>
      </c>
      <c r="S499" s="46">
        <f t="shared" si="55"/>
        <v>0</v>
      </c>
      <c r="T499" s="46">
        <f t="shared" si="56"/>
        <v>90.733774000000011</v>
      </c>
      <c r="U499" s="46">
        <f t="shared" si="57"/>
        <v>5.6708608750000007</v>
      </c>
      <c r="V499" s="46">
        <f t="shared" si="58"/>
        <v>5.6708608750000007</v>
      </c>
      <c r="W499" s="46">
        <v>5.6708608749999998</v>
      </c>
      <c r="X499" s="47">
        <f t="shared" si="59"/>
        <v>0</v>
      </c>
      <c r="Y499" s="54"/>
      <c r="Z499" s="54">
        <v>13.478883135</v>
      </c>
      <c r="AA499" s="55"/>
    </row>
    <row r="500" spans="1:27" ht="17.100000000000001" customHeight="1">
      <c r="A500" s="21">
        <v>483</v>
      </c>
      <c r="B500" s="21" t="s">
        <v>549</v>
      </c>
      <c r="C500" s="22" t="s">
        <v>2043</v>
      </c>
      <c r="D500" s="21" t="s">
        <v>541</v>
      </c>
      <c r="E500" s="23" t="s">
        <v>542</v>
      </c>
      <c r="F500" s="52">
        <v>683.92</v>
      </c>
      <c r="G500" s="52">
        <v>667.33</v>
      </c>
      <c r="H500" s="52">
        <v>2437.14</v>
      </c>
      <c r="I500" s="52">
        <v>378.8</v>
      </c>
      <c r="J500" s="36">
        <v>683.92406200000005</v>
      </c>
      <c r="K500" s="36">
        <v>667.33448599999997</v>
      </c>
      <c r="L500" s="36">
        <v>2437.1354820000001</v>
      </c>
      <c r="M500" s="36">
        <v>378.79372599999999</v>
      </c>
      <c r="N500" s="21">
        <v>1</v>
      </c>
      <c r="O500" s="39" t="s">
        <v>2044</v>
      </c>
      <c r="P500" s="38">
        <v>44086</v>
      </c>
      <c r="Q500" s="52">
        <v>582</v>
      </c>
      <c r="R500" s="46">
        <f t="shared" si="54"/>
        <v>1753.2114200000001</v>
      </c>
      <c r="S500" s="46">
        <f t="shared" si="55"/>
        <v>-288.54075999999998</v>
      </c>
      <c r="T500" s="46">
        <f t="shared" si="56"/>
        <v>1464.6706600000002</v>
      </c>
      <c r="U500" s="46">
        <f t="shared" si="57"/>
        <v>92.263268150000016</v>
      </c>
      <c r="V500" s="46">
        <f t="shared" si="58"/>
        <v>92.263268150000016</v>
      </c>
      <c r="W500" s="46">
        <v>92.263268150000002</v>
      </c>
      <c r="X500" s="47">
        <f t="shared" si="59"/>
        <v>0</v>
      </c>
      <c r="Y500" s="54"/>
      <c r="Z500" s="54"/>
      <c r="AA500" s="55"/>
    </row>
    <row r="501" spans="1:27" ht="17.100000000000001" customHeight="1">
      <c r="A501" s="21">
        <v>484</v>
      </c>
      <c r="B501" s="21" t="s">
        <v>550</v>
      </c>
      <c r="C501" s="22" t="s">
        <v>2045</v>
      </c>
      <c r="D501" s="21" t="s">
        <v>541</v>
      </c>
      <c r="E501" s="23" t="s">
        <v>542</v>
      </c>
      <c r="F501" s="52">
        <v>200.05</v>
      </c>
      <c r="G501" s="52">
        <v>89.81</v>
      </c>
      <c r="H501" s="52">
        <v>351.34</v>
      </c>
      <c r="I501" s="52">
        <v>110.23</v>
      </c>
      <c r="J501" s="36">
        <v>200.049149</v>
      </c>
      <c r="K501" s="36">
        <v>89.809619999999995</v>
      </c>
      <c r="L501" s="36">
        <v>341.562771</v>
      </c>
      <c r="M501" s="36">
        <v>110.23304</v>
      </c>
      <c r="N501" s="21">
        <v>1</v>
      </c>
      <c r="O501" s="39" t="s">
        <v>2046</v>
      </c>
      <c r="P501" s="96">
        <v>43965</v>
      </c>
      <c r="Q501" s="52">
        <v>594.6</v>
      </c>
      <c r="R501" s="46">
        <f t="shared" si="54"/>
        <v>141.513622</v>
      </c>
      <c r="S501" s="46">
        <f t="shared" si="55"/>
        <v>20.423420000000007</v>
      </c>
      <c r="T501" s="46">
        <f t="shared" si="56"/>
        <v>161.93704200000002</v>
      </c>
      <c r="U501" s="46">
        <f t="shared" si="57"/>
        <v>10.070006575000001</v>
      </c>
      <c r="V501" s="46">
        <f t="shared" si="58"/>
        <v>10.070006575000001</v>
      </c>
      <c r="W501" s="46">
        <v>10.070006575000001</v>
      </c>
      <c r="X501" s="47">
        <f t="shared" si="59"/>
        <v>0</v>
      </c>
      <c r="Y501" s="54"/>
      <c r="Z501" s="54"/>
      <c r="AA501" s="55"/>
    </row>
    <row r="502" spans="1:27" ht="17.100000000000001" customHeight="1">
      <c r="A502" s="21">
        <v>485</v>
      </c>
      <c r="B502" s="21" t="s">
        <v>551</v>
      </c>
      <c r="C502" s="22" t="s">
        <v>2047</v>
      </c>
      <c r="D502" s="21" t="s">
        <v>541</v>
      </c>
      <c r="E502" s="23" t="s">
        <v>542</v>
      </c>
      <c r="F502" s="52">
        <v>188.68</v>
      </c>
      <c r="G502" s="52">
        <v>13.69</v>
      </c>
      <c r="H502" s="52">
        <v>255.56</v>
      </c>
      <c r="I502" s="52">
        <v>0</v>
      </c>
      <c r="J502" s="36">
        <v>188.67883599999999</v>
      </c>
      <c r="K502" s="36">
        <v>13.689520999999999</v>
      </c>
      <c r="L502" s="36">
        <v>255.55762300000001</v>
      </c>
      <c r="M502" s="36">
        <v>0</v>
      </c>
      <c r="N502" s="21">
        <v>1</v>
      </c>
      <c r="O502" s="39" t="s">
        <v>2048</v>
      </c>
      <c r="P502" s="96">
        <v>43313</v>
      </c>
      <c r="Q502" s="52">
        <v>1246</v>
      </c>
      <c r="R502" s="46">
        <f t="shared" si="54"/>
        <v>66.878787000000017</v>
      </c>
      <c r="S502" s="46">
        <f t="shared" si="55"/>
        <v>-13.689520999999999</v>
      </c>
      <c r="T502" s="46">
        <f t="shared" si="56"/>
        <v>53.189266000000018</v>
      </c>
      <c r="U502" s="46">
        <f t="shared" si="57"/>
        <v>3.3585529275000012</v>
      </c>
      <c r="V502" s="46">
        <f t="shared" si="58"/>
        <v>3.3585529275000012</v>
      </c>
      <c r="W502" s="46">
        <v>3.3585529274999999</v>
      </c>
      <c r="X502" s="47">
        <f t="shared" si="59"/>
        <v>0</v>
      </c>
      <c r="Y502" s="54"/>
      <c r="Z502" s="54">
        <v>10.75046959</v>
      </c>
      <c r="AA502" s="55"/>
    </row>
    <row r="503" spans="1:27" ht="17.100000000000001" customHeight="1">
      <c r="A503" s="21">
        <v>486</v>
      </c>
      <c r="B503" s="21" t="s">
        <v>552</v>
      </c>
      <c r="C503" s="22" t="s">
        <v>2049</v>
      </c>
      <c r="D503" s="21" t="s">
        <v>541</v>
      </c>
      <c r="E503" s="23" t="s">
        <v>542</v>
      </c>
      <c r="F503" s="52">
        <v>364.22</v>
      </c>
      <c r="G503" s="52">
        <v>81.36</v>
      </c>
      <c r="H503" s="52">
        <v>713.28</v>
      </c>
      <c r="I503" s="52">
        <v>294.58</v>
      </c>
      <c r="J503" s="36">
        <v>364.21948099999997</v>
      </c>
      <c r="K503" s="36">
        <v>81.363793999999999</v>
      </c>
      <c r="L503" s="36">
        <v>713.27986399999998</v>
      </c>
      <c r="M503" s="36">
        <v>294.581729</v>
      </c>
      <c r="N503" s="21">
        <v>1</v>
      </c>
      <c r="O503" s="9" t="s">
        <v>2050</v>
      </c>
      <c r="P503" s="96">
        <v>43829</v>
      </c>
      <c r="Q503" s="52">
        <v>12225</v>
      </c>
      <c r="R503" s="46">
        <f t="shared" si="54"/>
        <v>349.060383</v>
      </c>
      <c r="S503" s="46">
        <f t="shared" si="55"/>
        <v>213.21793500000001</v>
      </c>
      <c r="T503" s="46">
        <f t="shared" si="56"/>
        <v>562.27831800000001</v>
      </c>
      <c r="U503" s="46">
        <f t="shared" si="57"/>
        <v>34.6093500375</v>
      </c>
      <c r="V503" s="46">
        <f t="shared" si="58"/>
        <v>34.6093500375</v>
      </c>
      <c r="W503" s="46">
        <v>34.6093500375</v>
      </c>
      <c r="X503" s="47">
        <f t="shared" si="59"/>
        <v>0</v>
      </c>
      <c r="Y503" s="54"/>
      <c r="Z503" s="54">
        <v>25.0090064625</v>
      </c>
      <c r="AA503" s="55"/>
    </row>
    <row r="504" spans="1:27" ht="17.100000000000001" customHeight="1">
      <c r="A504" s="21">
        <v>487</v>
      </c>
      <c r="B504" s="21" t="s">
        <v>553</v>
      </c>
      <c r="C504" s="22" t="s">
        <v>2051</v>
      </c>
      <c r="D504" s="21" t="s">
        <v>541</v>
      </c>
      <c r="E504" s="23" t="s">
        <v>542</v>
      </c>
      <c r="F504" s="52">
        <v>659.21</v>
      </c>
      <c r="G504" s="52">
        <v>117.73</v>
      </c>
      <c r="H504" s="52">
        <v>595</v>
      </c>
      <c r="I504" s="52">
        <v>269.64</v>
      </c>
      <c r="J504" s="36">
        <v>659.21078899999998</v>
      </c>
      <c r="K504" s="36">
        <v>117.73197500000001</v>
      </c>
      <c r="L504" s="36">
        <v>595.00011800000004</v>
      </c>
      <c r="M504" s="36">
        <v>269.63653499999998</v>
      </c>
      <c r="N504" s="21">
        <v>1</v>
      </c>
      <c r="O504" s="39" t="s">
        <v>2052</v>
      </c>
      <c r="P504" s="96">
        <v>44195</v>
      </c>
      <c r="Q504" s="52">
        <v>672</v>
      </c>
      <c r="R504" s="46">
        <f t="shared" si="54"/>
        <v>-64.210670999999934</v>
      </c>
      <c r="S504" s="46">
        <f t="shared" si="55"/>
        <v>151.90455999999998</v>
      </c>
      <c r="T504" s="46">
        <f t="shared" si="56"/>
        <v>87.693889000000041</v>
      </c>
      <c r="U504" s="46">
        <f t="shared" si="57"/>
        <v>5.101106662500003</v>
      </c>
      <c r="V504" s="46">
        <f t="shared" si="58"/>
        <v>5.101106662500003</v>
      </c>
      <c r="W504" s="46">
        <v>5.1011066625000003</v>
      </c>
      <c r="X504" s="47">
        <f t="shared" si="59"/>
        <v>0</v>
      </c>
      <c r="Y504" s="54">
        <v>18.318874999999998</v>
      </c>
      <c r="Z504" s="54"/>
      <c r="AA504" s="55"/>
    </row>
    <row r="505" spans="1:27" ht="17.100000000000001" customHeight="1">
      <c r="A505" s="21">
        <v>488</v>
      </c>
      <c r="B505" s="21" t="s">
        <v>554</v>
      </c>
      <c r="C505" s="22" t="s">
        <v>2053</v>
      </c>
      <c r="D505" s="21" t="s">
        <v>541</v>
      </c>
      <c r="E505" s="23" t="s">
        <v>542</v>
      </c>
      <c r="F505" s="52">
        <v>59.48</v>
      </c>
      <c r="G505" s="52">
        <v>1.4956419999999999</v>
      </c>
      <c r="H505" s="52">
        <v>258.99</v>
      </c>
      <c r="I505" s="52">
        <v>1.51</v>
      </c>
      <c r="J505" s="36">
        <v>59.483902</v>
      </c>
      <c r="K505" s="36">
        <v>1.4956419999999999</v>
      </c>
      <c r="L505" s="36">
        <v>258.99285700000001</v>
      </c>
      <c r="M505" s="36">
        <v>1.5124219999999999</v>
      </c>
      <c r="N505" s="21">
        <v>1</v>
      </c>
      <c r="O505" s="39" t="s">
        <v>2054</v>
      </c>
      <c r="P505" s="96">
        <v>44195</v>
      </c>
      <c r="Q505" s="52">
        <v>515</v>
      </c>
      <c r="R505" s="46">
        <f t="shared" si="54"/>
        <v>199.50895500000001</v>
      </c>
      <c r="S505" s="46">
        <f t="shared" si="55"/>
        <v>1.6780000000000017E-2</v>
      </c>
      <c r="T505" s="46">
        <f t="shared" si="56"/>
        <v>199.52573500000003</v>
      </c>
      <c r="U505" s="46">
        <f t="shared" si="57"/>
        <v>12.470316487500002</v>
      </c>
      <c r="V505" s="46">
        <f t="shared" si="58"/>
        <v>12.470316487500002</v>
      </c>
      <c r="W505" s="46">
        <v>12.4703164875</v>
      </c>
      <c r="X505" s="47">
        <f t="shared" si="59"/>
        <v>0</v>
      </c>
      <c r="Y505" s="54"/>
      <c r="Z505" s="54"/>
      <c r="AA505" s="55"/>
    </row>
    <row r="506" spans="1:27" ht="17.100000000000001" customHeight="1">
      <c r="A506" s="21">
        <v>489</v>
      </c>
      <c r="B506" s="21" t="s">
        <v>555</v>
      </c>
      <c r="C506" s="22" t="s">
        <v>2055</v>
      </c>
      <c r="D506" s="21" t="s">
        <v>541</v>
      </c>
      <c r="E506" s="23" t="s">
        <v>542</v>
      </c>
      <c r="F506" s="52">
        <v>5.0999999999999996</v>
      </c>
      <c r="G506" s="52">
        <v>6.88</v>
      </c>
      <c r="H506" s="52">
        <v>396.19</v>
      </c>
      <c r="I506" s="52">
        <v>13.79</v>
      </c>
      <c r="J506" s="36">
        <v>5.1079639999999999</v>
      </c>
      <c r="K506" s="36">
        <v>6.8808299999999996</v>
      </c>
      <c r="L506" s="36">
        <v>396.18965100000003</v>
      </c>
      <c r="M506" s="36">
        <v>13.791487</v>
      </c>
      <c r="N506" s="21">
        <v>1</v>
      </c>
      <c r="O506" s="39" t="s">
        <v>2056</v>
      </c>
      <c r="P506" s="96">
        <v>44195</v>
      </c>
      <c r="Q506" s="52">
        <v>1183</v>
      </c>
      <c r="R506" s="46">
        <f t="shared" si="54"/>
        <v>391.08168700000004</v>
      </c>
      <c r="S506" s="46">
        <f t="shared" si="55"/>
        <v>6.9106570000000005</v>
      </c>
      <c r="T506" s="46">
        <f t="shared" si="56"/>
        <v>397.99234400000006</v>
      </c>
      <c r="U506" s="46">
        <f t="shared" si="57"/>
        <v>24.857244857500003</v>
      </c>
      <c r="V506" s="46">
        <f t="shared" si="58"/>
        <v>24.857244857500003</v>
      </c>
      <c r="W506" s="46">
        <v>24.8572448575</v>
      </c>
      <c r="X506" s="47">
        <f t="shared" si="59"/>
        <v>0</v>
      </c>
      <c r="Y506" s="54"/>
      <c r="Z506" s="54"/>
      <c r="AA506" s="55"/>
    </row>
    <row r="507" spans="1:27" ht="17.100000000000001" customHeight="1">
      <c r="A507" s="21">
        <v>490</v>
      </c>
      <c r="B507" s="21" t="s">
        <v>556</v>
      </c>
      <c r="C507" s="22" t="s">
        <v>2057</v>
      </c>
      <c r="D507" s="21" t="s">
        <v>541</v>
      </c>
      <c r="E507" s="23" t="s">
        <v>542</v>
      </c>
      <c r="F507" s="52">
        <v>7.9</v>
      </c>
      <c r="G507" s="52">
        <v>0</v>
      </c>
      <c r="H507" s="52">
        <v>81.63</v>
      </c>
      <c r="I507" s="52">
        <v>0</v>
      </c>
      <c r="J507" s="36">
        <v>7.8980059999999996</v>
      </c>
      <c r="K507" s="36">
        <v>0</v>
      </c>
      <c r="L507" s="36">
        <v>81.630919000000006</v>
      </c>
      <c r="M507" s="36">
        <v>0</v>
      </c>
      <c r="N507" s="21">
        <v>1</v>
      </c>
      <c r="O507" s="39" t="s">
        <v>2058</v>
      </c>
      <c r="P507" s="96">
        <v>44195</v>
      </c>
      <c r="Q507" s="52">
        <v>504.9</v>
      </c>
      <c r="R507" s="46">
        <f t="shared" si="54"/>
        <v>73.732913000000011</v>
      </c>
      <c r="S507" s="46">
        <f t="shared" si="55"/>
        <v>0</v>
      </c>
      <c r="T507" s="46">
        <f t="shared" si="56"/>
        <v>73.732913000000011</v>
      </c>
      <c r="U507" s="46">
        <f t="shared" si="57"/>
        <v>4.6083070625000007</v>
      </c>
      <c r="V507" s="46">
        <f t="shared" si="58"/>
        <v>4.6083070625000007</v>
      </c>
      <c r="W507" s="46">
        <v>4.6083070624999998</v>
      </c>
      <c r="X507" s="47">
        <f t="shared" si="59"/>
        <v>0</v>
      </c>
      <c r="Y507" s="54"/>
      <c r="Z507" s="54"/>
      <c r="AA507" s="55"/>
    </row>
    <row r="508" spans="1:27" ht="17.100000000000001" customHeight="1">
      <c r="A508" s="21">
        <v>491</v>
      </c>
      <c r="B508" s="21" t="s">
        <v>557</v>
      </c>
      <c r="C508" s="22" t="s">
        <v>2059</v>
      </c>
      <c r="D508" s="21" t="s">
        <v>541</v>
      </c>
      <c r="E508" s="23" t="s">
        <v>542</v>
      </c>
      <c r="F508" s="52">
        <v>286.47000000000003</v>
      </c>
      <c r="G508" s="52">
        <v>0</v>
      </c>
      <c r="H508" s="52">
        <v>350.29</v>
      </c>
      <c r="I508" s="52">
        <v>0</v>
      </c>
      <c r="J508" s="36">
        <v>286.47493900000001</v>
      </c>
      <c r="K508" s="36">
        <v>0</v>
      </c>
      <c r="L508" s="36">
        <v>350.29333200000002</v>
      </c>
      <c r="M508" s="36">
        <v>0</v>
      </c>
      <c r="N508" s="21">
        <v>1</v>
      </c>
      <c r="O508" s="39" t="s">
        <v>2060</v>
      </c>
      <c r="P508" s="96">
        <v>44195</v>
      </c>
      <c r="Q508" s="52">
        <v>692.4</v>
      </c>
      <c r="R508" s="46">
        <f t="shared" si="54"/>
        <v>63.818393000000015</v>
      </c>
      <c r="S508" s="46">
        <f t="shared" si="55"/>
        <v>0</v>
      </c>
      <c r="T508" s="46">
        <f t="shared" si="56"/>
        <v>63.818393000000015</v>
      </c>
      <c r="U508" s="46">
        <f t="shared" si="57"/>
        <v>3.9886495625000009</v>
      </c>
      <c r="V508" s="46">
        <f t="shared" si="58"/>
        <v>3.9886495625000009</v>
      </c>
      <c r="W508" s="46">
        <v>3.9886495625</v>
      </c>
      <c r="X508" s="47">
        <f t="shared" si="59"/>
        <v>0</v>
      </c>
      <c r="Y508" s="54"/>
      <c r="Z508" s="54"/>
      <c r="AA508" s="55"/>
    </row>
    <row r="509" spans="1:27" ht="17.100000000000001" customHeight="1">
      <c r="A509" s="21">
        <v>492</v>
      </c>
      <c r="B509" s="21" t="s">
        <v>558</v>
      </c>
      <c r="C509" s="22" t="s">
        <v>2061</v>
      </c>
      <c r="D509" s="21" t="s">
        <v>541</v>
      </c>
      <c r="E509" s="23" t="s">
        <v>542</v>
      </c>
      <c r="F509" s="52">
        <v>0</v>
      </c>
      <c r="G509" s="52">
        <v>0</v>
      </c>
      <c r="H509" s="52">
        <v>0</v>
      </c>
      <c r="I509" s="52">
        <v>111.6</v>
      </c>
      <c r="J509" s="36">
        <v>0</v>
      </c>
      <c r="K509" s="36">
        <v>0</v>
      </c>
      <c r="L509" s="36">
        <v>0</v>
      </c>
      <c r="M509" s="36">
        <v>111.686761</v>
      </c>
      <c r="N509" s="21">
        <v>1</v>
      </c>
      <c r="O509" s="39" t="s">
        <v>2062</v>
      </c>
      <c r="P509" s="96">
        <v>44195</v>
      </c>
      <c r="Q509" s="52">
        <v>1970</v>
      </c>
      <c r="R509" s="46">
        <f t="shared" si="54"/>
        <v>0</v>
      </c>
      <c r="S509" s="46">
        <f t="shared" si="55"/>
        <v>111.686761</v>
      </c>
      <c r="T509" s="46">
        <f t="shared" si="56"/>
        <v>111.686761</v>
      </c>
      <c r="U509" s="46">
        <f t="shared" si="57"/>
        <v>6.7012056600000003</v>
      </c>
      <c r="V509" s="46">
        <f t="shared" si="58"/>
        <v>6.7012056600000003</v>
      </c>
      <c r="W509" s="46">
        <v>6.7012056600000003</v>
      </c>
      <c r="X509" s="47">
        <f t="shared" si="59"/>
        <v>0</v>
      </c>
      <c r="Y509" s="54"/>
      <c r="Z509" s="54"/>
      <c r="AA509" s="55"/>
    </row>
    <row r="510" spans="1:27" ht="17.100000000000001" customHeight="1">
      <c r="A510" s="21">
        <v>493</v>
      </c>
      <c r="B510" s="21" t="s">
        <v>559</v>
      </c>
      <c r="C510" s="22" t="s">
        <v>2063</v>
      </c>
      <c r="D510" s="21" t="s">
        <v>541</v>
      </c>
      <c r="E510" s="23" t="s">
        <v>542</v>
      </c>
      <c r="F510" s="52">
        <v>1474.64</v>
      </c>
      <c r="G510" s="52">
        <v>844.78</v>
      </c>
      <c r="H510" s="52">
        <v>775.47</v>
      </c>
      <c r="I510" s="52">
        <v>1588.29</v>
      </c>
      <c r="J510" s="36">
        <v>1474.6389630000001</v>
      </c>
      <c r="K510" s="36">
        <v>844.77736000000004</v>
      </c>
      <c r="L510" s="36">
        <v>775.47021500000005</v>
      </c>
      <c r="M510" s="36">
        <v>1588.290072</v>
      </c>
      <c r="N510" s="21">
        <v>1</v>
      </c>
      <c r="O510" s="39" t="s">
        <v>2064</v>
      </c>
      <c r="P510" s="95">
        <v>43462</v>
      </c>
      <c r="Q510" s="52">
        <v>1192</v>
      </c>
      <c r="R510" s="46">
        <f t="shared" si="54"/>
        <v>-699.16874800000005</v>
      </c>
      <c r="S510" s="46">
        <f t="shared" si="55"/>
        <v>743.51271199999996</v>
      </c>
      <c r="T510" s="46">
        <f t="shared" si="56"/>
        <v>44.343963999999914</v>
      </c>
      <c r="U510" s="46">
        <f t="shared" si="57"/>
        <v>0.9127159699999936</v>
      </c>
      <c r="V510" s="46">
        <f t="shared" si="58"/>
        <v>0.9127159699999936</v>
      </c>
      <c r="W510" s="46">
        <v>0.91271596999999405</v>
      </c>
      <c r="X510" s="47">
        <f t="shared" si="59"/>
        <v>0</v>
      </c>
      <c r="Y510" s="54">
        <v>59.5914</v>
      </c>
      <c r="Z510" s="54">
        <v>26.645344699999999</v>
      </c>
      <c r="AA510" s="55"/>
    </row>
    <row r="511" spans="1:27" ht="17.100000000000001" customHeight="1">
      <c r="A511" s="21">
        <v>494</v>
      </c>
      <c r="B511" s="21" t="s">
        <v>560</v>
      </c>
      <c r="C511" s="22" t="s">
        <v>2065</v>
      </c>
      <c r="D511" s="21" t="s">
        <v>541</v>
      </c>
      <c r="E511" s="23" t="s">
        <v>542</v>
      </c>
      <c r="F511" s="52">
        <v>0</v>
      </c>
      <c r="G511" s="52">
        <v>0</v>
      </c>
      <c r="H511" s="52">
        <v>168.05</v>
      </c>
      <c r="I511" s="52">
        <v>24.25</v>
      </c>
      <c r="J511" s="36">
        <v>32.200721999999999</v>
      </c>
      <c r="K511" s="36">
        <v>36.437846999999998</v>
      </c>
      <c r="L511" s="36">
        <v>168.05439999999999</v>
      </c>
      <c r="M511" s="36">
        <v>76.766133999999994</v>
      </c>
      <c r="N511" s="21">
        <v>1</v>
      </c>
      <c r="O511" s="39" t="s">
        <v>2066</v>
      </c>
      <c r="P511" s="96">
        <v>44074</v>
      </c>
      <c r="Q511" s="52">
        <v>624.5</v>
      </c>
      <c r="R511" s="46">
        <f t="shared" si="54"/>
        <v>135.853678</v>
      </c>
      <c r="S511" s="46">
        <f t="shared" si="55"/>
        <v>40.328286999999996</v>
      </c>
      <c r="T511" s="46">
        <f t="shared" si="56"/>
        <v>176.18196499999999</v>
      </c>
      <c r="U511" s="46">
        <f t="shared" si="57"/>
        <v>10.910552095</v>
      </c>
      <c r="V511" s="46">
        <f t="shared" si="58"/>
        <v>10.910552095</v>
      </c>
      <c r="W511" s="46">
        <v>10.910552095</v>
      </c>
      <c r="X511" s="47">
        <f t="shared" si="59"/>
        <v>0</v>
      </c>
      <c r="Y511" s="54"/>
      <c r="Z511" s="54"/>
      <c r="AA511" s="55"/>
    </row>
    <row r="512" spans="1:27" ht="17.100000000000001" customHeight="1">
      <c r="A512" s="21">
        <v>495</v>
      </c>
      <c r="B512" s="21" t="s">
        <v>561</v>
      </c>
      <c r="C512" s="72" t="s">
        <v>2067</v>
      </c>
      <c r="D512" s="21" t="s">
        <v>541</v>
      </c>
      <c r="E512" s="23" t="s">
        <v>542</v>
      </c>
      <c r="F512" s="52">
        <v>7.29</v>
      </c>
      <c r="G512" s="52">
        <v>0</v>
      </c>
      <c r="H512" s="52">
        <v>130.16999999999999</v>
      </c>
      <c r="I512" s="52">
        <v>0</v>
      </c>
      <c r="J512" s="36">
        <v>7.2884549999999999</v>
      </c>
      <c r="K512" s="36">
        <v>0</v>
      </c>
      <c r="L512" s="36">
        <v>130.174273</v>
      </c>
      <c r="M512" s="36">
        <v>0</v>
      </c>
      <c r="N512" s="21">
        <v>1</v>
      </c>
      <c r="O512" s="39" t="s">
        <v>2068</v>
      </c>
      <c r="P512" s="77" t="s">
        <v>1156</v>
      </c>
      <c r="Q512" s="52">
        <v>605.1</v>
      </c>
      <c r="R512" s="46">
        <f t="shared" si="54"/>
        <v>122.885818</v>
      </c>
      <c r="S512" s="46">
        <f t="shared" si="55"/>
        <v>0</v>
      </c>
      <c r="T512" s="46">
        <f t="shared" si="56"/>
        <v>122.885818</v>
      </c>
      <c r="U512" s="46">
        <f t="shared" si="57"/>
        <v>7.680363625</v>
      </c>
      <c r="V512" s="46">
        <f t="shared" si="58"/>
        <v>7.680363625</v>
      </c>
      <c r="W512" s="46">
        <v>7.680363625</v>
      </c>
      <c r="X512" s="47">
        <f t="shared" si="59"/>
        <v>0</v>
      </c>
      <c r="Y512" s="54"/>
      <c r="Z512" s="54"/>
      <c r="AA512" s="55"/>
    </row>
    <row r="513" spans="1:27" ht="17.100000000000001" customHeight="1">
      <c r="A513" s="21">
        <v>496</v>
      </c>
      <c r="B513" s="21" t="s">
        <v>562</v>
      </c>
      <c r="C513" s="22" t="s">
        <v>2069</v>
      </c>
      <c r="D513" s="21" t="s">
        <v>541</v>
      </c>
      <c r="E513" s="23" t="s">
        <v>542</v>
      </c>
      <c r="F513" s="52">
        <v>178.6</v>
      </c>
      <c r="G513" s="52">
        <v>0</v>
      </c>
      <c r="H513" s="52">
        <v>343.12</v>
      </c>
      <c r="I513" s="52">
        <v>0</v>
      </c>
      <c r="J513" s="36">
        <v>178.59971300000001</v>
      </c>
      <c r="K513" s="36">
        <v>0</v>
      </c>
      <c r="L513" s="36">
        <v>343.11869200000001</v>
      </c>
      <c r="M513" s="36">
        <v>0</v>
      </c>
      <c r="N513" s="21">
        <v>1</v>
      </c>
      <c r="O513" s="39" t="s">
        <v>2070</v>
      </c>
      <c r="P513" s="38">
        <v>43493</v>
      </c>
      <c r="Q513" s="83">
        <v>1400</v>
      </c>
      <c r="R513" s="46">
        <f t="shared" si="54"/>
        <v>164.518979</v>
      </c>
      <c r="S513" s="46">
        <f t="shared" si="55"/>
        <v>0</v>
      </c>
      <c r="T513" s="46">
        <f t="shared" si="56"/>
        <v>164.518979</v>
      </c>
      <c r="U513" s="46">
        <f t="shared" si="57"/>
        <v>10.2824361875</v>
      </c>
      <c r="V513" s="46">
        <f t="shared" si="58"/>
        <v>10.2824361875</v>
      </c>
      <c r="W513" s="46">
        <v>10.2824361875</v>
      </c>
      <c r="X513" s="47">
        <f t="shared" si="59"/>
        <v>0</v>
      </c>
      <c r="Y513" s="54">
        <v>4.7331250000000002</v>
      </c>
      <c r="Z513" s="54">
        <v>1.7868297500000001</v>
      </c>
      <c r="AA513" s="55"/>
    </row>
    <row r="514" spans="1:27" ht="17.100000000000001" customHeight="1">
      <c r="A514" s="21">
        <v>497</v>
      </c>
      <c r="B514" s="21" t="s">
        <v>563</v>
      </c>
      <c r="C514" s="22" t="s">
        <v>2071</v>
      </c>
      <c r="D514" s="21" t="s">
        <v>541</v>
      </c>
      <c r="E514" s="23" t="s">
        <v>542</v>
      </c>
      <c r="F514" s="52">
        <v>316.67</v>
      </c>
      <c r="G514" s="52">
        <v>0.82</v>
      </c>
      <c r="H514" s="52">
        <v>463.17</v>
      </c>
      <c r="I514" s="52">
        <v>9.1</v>
      </c>
      <c r="J514" s="36">
        <v>316.66905300000002</v>
      </c>
      <c r="K514" s="36">
        <v>0.82469499999999996</v>
      </c>
      <c r="L514" s="36">
        <v>463.16946100000001</v>
      </c>
      <c r="M514" s="36">
        <v>9.1321910000000006</v>
      </c>
      <c r="N514" s="21">
        <v>1</v>
      </c>
      <c r="O514" s="39" t="s">
        <v>2072</v>
      </c>
      <c r="P514" s="38">
        <v>43896</v>
      </c>
      <c r="Q514" s="52">
        <v>518</v>
      </c>
      <c r="R514" s="46">
        <f t="shared" si="54"/>
        <v>146.50040799999999</v>
      </c>
      <c r="S514" s="46">
        <f t="shared" si="55"/>
        <v>8.3074960000000004</v>
      </c>
      <c r="T514" s="46">
        <f t="shared" si="56"/>
        <v>154.80790400000001</v>
      </c>
      <c r="U514" s="46">
        <f t="shared" si="57"/>
        <v>9.6547252599999993</v>
      </c>
      <c r="V514" s="46">
        <f t="shared" si="58"/>
        <v>9.6547252599999993</v>
      </c>
      <c r="W514" s="46">
        <v>9.6547252599999993</v>
      </c>
      <c r="X514" s="47">
        <f t="shared" si="59"/>
        <v>0</v>
      </c>
      <c r="Y514" s="54"/>
      <c r="Z514" s="54">
        <v>1.4609352</v>
      </c>
      <c r="AA514" s="55"/>
    </row>
    <row r="515" spans="1:27" ht="17.100000000000001" customHeight="1">
      <c r="A515" s="21">
        <v>498</v>
      </c>
      <c r="B515" s="21" t="s">
        <v>564</v>
      </c>
      <c r="C515" s="22" t="s">
        <v>2073</v>
      </c>
      <c r="D515" s="21" t="s">
        <v>541</v>
      </c>
      <c r="E515" s="23" t="s">
        <v>542</v>
      </c>
      <c r="F515" s="52">
        <v>1112.43</v>
      </c>
      <c r="G515" s="52">
        <v>45.19</v>
      </c>
      <c r="H515" s="52">
        <v>1651.83</v>
      </c>
      <c r="I515" s="52">
        <v>249.22</v>
      </c>
      <c r="J515" s="36">
        <v>1112.4310989999999</v>
      </c>
      <c r="K515" s="36">
        <v>37.069166000000003</v>
      </c>
      <c r="L515" s="36">
        <v>1646.819982</v>
      </c>
      <c r="M515" s="36">
        <v>234.900507</v>
      </c>
      <c r="N515" s="21">
        <v>1</v>
      </c>
      <c r="O515" s="39" t="s">
        <v>2074</v>
      </c>
      <c r="P515" s="77" t="s">
        <v>1156</v>
      </c>
      <c r="Q515" s="52">
        <v>549.9</v>
      </c>
      <c r="R515" s="46">
        <f t="shared" si="54"/>
        <v>534.38888300000008</v>
      </c>
      <c r="S515" s="46">
        <f t="shared" si="55"/>
        <v>197.83134100000001</v>
      </c>
      <c r="T515" s="46">
        <f t="shared" si="56"/>
        <v>732.22022400000014</v>
      </c>
      <c r="U515" s="46">
        <f t="shared" si="57"/>
        <v>45.269185647500009</v>
      </c>
      <c r="V515" s="46">
        <f t="shared" si="58"/>
        <v>45.269185647500009</v>
      </c>
      <c r="W515" s="46">
        <v>45.269185647500002</v>
      </c>
      <c r="X515" s="47">
        <f t="shared" si="59"/>
        <v>0</v>
      </c>
      <c r="Y515" s="54"/>
      <c r="Z515" s="54"/>
      <c r="AA515" s="55"/>
    </row>
    <row r="516" spans="1:27" ht="17.100000000000001" customHeight="1">
      <c r="A516" s="21">
        <v>499</v>
      </c>
      <c r="B516" s="21" t="s">
        <v>565</v>
      </c>
      <c r="C516" s="22" t="s">
        <v>2075</v>
      </c>
      <c r="D516" s="21" t="s">
        <v>541</v>
      </c>
      <c r="E516" s="23" t="s">
        <v>542</v>
      </c>
      <c r="F516" s="52">
        <v>93.26</v>
      </c>
      <c r="G516" s="52">
        <v>0</v>
      </c>
      <c r="H516" s="52">
        <v>116.21</v>
      </c>
      <c r="I516" s="52">
        <v>0</v>
      </c>
      <c r="J516" s="36">
        <v>93.263292000000007</v>
      </c>
      <c r="K516" s="36">
        <v>0.19341900000000001</v>
      </c>
      <c r="L516" s="36">
        <v>116.209238</v>
      </c>
      <c r="M516" s="36">
        <v>0</v>
      </c>
      <c r="N516" s="21">
        <v>1</v>
      </c>
      <c r="O516" s="39" t="s">
        <v>2076</v>
      </c>
      <c r="P516" s="38">
        <v>43313</v>
      </c>
      <c r="Q516" s="52">
        <v>3535</v>
      </c>
      <c r="R516" s="46">
        <f t="shared" si="54"/>
        <v>22.945945999999992</v>
      </c>
      <c r="S516" s="46">
        <f t="shared" si="55"/>
        <v>-0.19341900000000001</v>
      </c>
      <c r="T516" s="46">
        <f t="shared" si="56"/>
        <v>22.752526999999994</v>
      </c>
      <c r="U516" s="46">
        <f t="shared" si="57"/>
        <v>1.4225164849999996</v>
      </c>
      <c r="V516" s="46">
        <f t="shared" si="58"/>
        <v>1.4225164849999996</v>
      </c>
      <c r="W516" s="46">
        <v>1.4225164850000001</v>
      </c>
      <c r="X516" s="47">
        <f t="shared" si="59"/>
        <v>0</v>
      </c>
      <c r="Y516" s="54">
        <v>2.5325000000000002</v>
      </c>
      <c r="Z516" s="54"/>
      <c r="AA516" s="55"/>
    </row>
    <row r="517" spans="1:27" ht="17.100000000000001" customHeight="1">
      <c r="A517" s="271">
        <v>500</v>
      </c>
      <c r="B517" s="89" t="s">
        <v>566</v>
      </c>
      <c r="C517" s="10" t="s">
        <v>2077</v>
      </c>
      <c r="D517" s="271" t="s">
        <v>541</v>
      </c>
      <c r="E517" s="278" t="s">
        <v>567</v>
      </c>
      <c r="F517" s="268">
        <v>220.1189</v>
      </c>
      <c r="G517" s="268">
        <v>10344.1209</v>
      </c>
      <c r="H517" s="268">
        <v>26220.400000000001</v>
      </c>
      <c r="I517" s="268">
        <v>12521.086799999999</v>
      </c>
      <c r="J517" s="253">
        <v>220.11894599999999</v>
      </c>
      <c r="K517" s="253">
        <v>10344.120972999999</v>
      </c>
      <c r="L517" s="253">
        <v>26220.395987</v>
      </c>
      <c r="M517" s="253">
        <v>12521.086841</v>
      </c>
      <c r="N517" s="30">
        <v>1</v>
      </c>
      <c r="O517" s="31" t="s">
        <v>2078</v>
      </c>
      <c r="P517" s="66" t="s">
        <v>2079</v>
      </c>
      <c r="Q517" s="20">
        <v>3177.4</v>
      </c>
      <c r="R517" s="46">
        <f t="shared" si="54"/>
        <v>26000.277041000001</v>
      </c>
      <c r="S517" s="46">
        <f t="shared" si="55"/>
        <v>2176.9658680000011</v>
      </c>
      <c r="T517" s="46">
        <f t="shared" si="56"/>
        <v>28177.242909000001</v>
      </c>
      <c r="U517" s="46">
        <f t="shared" si="57"/>
        <v>1755.6352671425002</v>
      </c>
      <c r="V517" s="46">
        <f t="shared" si="58"/>
        <v>954.29530749500009</v>
      </c>
      <c r="W517" s="250">
        <v>365.6</v>
      </c>
      <c r="X517" s="47">
        <f t="shared" si="59"/>
        <v>1</v>
      </c>
      <c r="Y517" s="54"/>
      <c r="Z517" s="54">
        <v>634.40469250499996</v>
      </c>
      <c r="AA517" s="55" t="s">
        <v>1043</v>
      </c>
    </row>
    <row r="518" spans="1:27" ht="17.100000000000001" customHeight="1">
      <c r="A518" s="271"/>
      <c r="B518" s="89"/>
      <c r="C518" s="10"/>
      <c r="D518" s="271"/>
      <c r="E518" s="278"/>
      <c r="F518" s="268"/>
      <c r="G518" s="268"/>
      <c r="H518" s="268"/>
      <c r="I518" s="268"/>
      <c r="J518" s="254"/>
      <c r="K518" s="254">
        <v>10344.120972999999</v>
      </c>
      <c r="L518" s="254">
        <v>26220.395987</v>
      </c>
      <c r="M518" s="254">
        <v>12521.086841</v>
      </c>
      <c r="N518" s="30">
        <v>2</v>
      </c>
      <c r="O518" s="39" t="s">
        <v>2080</v>
      </c>
      <c r="P518" s="77" t="s">
        <v>1633</v>
      </c>
      <c r="Q518" s="52">
        <v>3059.41</v>
      </c>
      <c r="R518" s="46">
        <f>R517</f>
        <v>26000.277041000001</v>
      </c>
      <c r="S518" s="46">
        <f>S517</f>
        <v>2176.9658680000011</v>
      </c>
      <c r="T518" s="46">
        <f t="shared" si="56"/>
        <v>28177.242909000001</v>
      </c>
      <c r="U518" s="46">
        <f t="shared" si="57"/>
        <v>1755.6352671425002</v>
      </c>
      <c r="V518" s="46">
        <f t="shared" si="58"/>
        <v>895.30030749499997</v>
      </c>
      <c r="W518" s="251"/>
      <c r="X518" s="47">
        <f t="shared" si="59"/>
        <v>1</v>
      </c>
      <c r="Y518" s="54"/>
      <c r="Z518" s="54">
        <v>634.40469250499996</v>
      </c>
      <c r="AA518" s="55" t="s">
        <v>1043</v>
      </c>
    </row>
    <row r="519" spans="1:27" ht="17.100000000000001" customHeight="1">
      <c r="A519" s="271">
        <v>501</v>
      </c>
      <c r="B519" s="89" t="s">
        <v>568</v>
      </c>
      <c r="C519" s="9" t="s">
        <v>2081</v>
      </c>
      <c r="D519" s="271" t="s">
        <v>541</v>
      </c>
      <c r="E519" s="278" t="s">
        <v>567</v>
      </c>
      <c r="F519" s="268">
        <v>4475.6635999999999</v>
      </c>
      <c r="G519" s="268">
        <v>3540.5255999999999</v>
      </c>
      <c r="H519" s="268">
        <v>8439.732</v>
      </c>
      <c r="I519" s="268">
        <v>6302.3221000000003</v>
      </c>
      <c r="J519" s="253">
        <v>4472.3989220000003</v>
      </c>
      <c r="K519" s="253">
        <v>3539.7604649999998</v>
      </c>
      <c r="L519" s="253">
        <v>8439.7320139999993</v>
      </c>
      <c r="M519" s="253">
        <v>6302.3221510000003</v>
      </c>
      <c r="N519" s="30">
        <v>1</v>
      </c>
      <c r="O519" s="31" t="s">
        <v>2082</v>
      </c>
      <c r="P519" s="66" t="s">
        <v>2083</v>
      </c>
      <c r="Q519" s="20">
        <v>981.85</v>
      </c>
      <c r="R519" s="46">
        <f t="shared" si="54"/>
        <v>3967.3330919999989</v>
      </c>
      <c r="S519" s="46">
        <f t="shared" si="55"/>
        <v>2762.5616860000005</v>
      </c>
      <c r="T519" s="46">
        <f t="shared" si="56"/>
        <v>6729.8947779999999</v>
      </c>
      <c r="U519" s="46">
        <f t="shared" si="57"/>
        <v>413.71201940999993</v>
      </c>
      <c r="V519" s="46">
        <f t="shared" si="58"/>
        <v>102.61751289500003</v>
      </c>
      <c r="W519" s="250">
        <v>297.98251289500001</v>
      </c>
      <c r="X519" s="47">
        <f t="shared" si="59"/>
        <v>0</v>
      </c>
      <c r="Y519" s="54">
        <v>240.90514999999999</v>
      </c>
      <c r="Z519" s="54">
        <v>147.40233710499999</v>
      </c>
      <c r="AA519" s="55"/>
    </row>
    <row r="520" spans="1:27" ht="17.100000000000001" customHeight="1">
      <c r="A520" s="271"/>
      <c r="B520" s="89"/>
      <c r="C520" s="9"/>
      <c r="D520" s="271"/>
      <c r="E520" s="278"/>
      <c r="F520" s="268"/>
      <c r="G520" s="268"/>
      <c r="H520" s="268"/>
      <c r="I520" s="268"/>
      <c r="J520" s="254"/>
      <c r="K520" s="254">
        <v>3539.7604649999998</v>
      </c>
      <c r="L520" s="254">
        <v>8439.7320139999993</v>
      </c>
      <c r="M520" s="254">
        <v>6302.3221510000003</v>
      </c>
      <c r="N520" s="30">
        <v>2</v>
      </c>
      <c r="O520" s="31" t="s">
        <v>2084</v>
      </c>
      <c r="P520" s="145" t="s">
        <v>1325</v>
      </c>
      <c r="Q520" s="20">
        <v>1372.58</v>
      </c>
      <c r="R520" s="46">
        <f>R519</f>
        <v>3967.3330919999989</v>
      </c>
      <c r="S520" s="46">
        <f>S519</f>
        <v>2762.5616860000005</v>
      </c>
      <c r="T520" s="46">
        <f t="shared" si="56"/>
        <v>6729.8947779999999</v>
      </c>
      <c r="U520" s="46">
        <f t="shared" si="57"/>
        <v>413.71201940999993</v>
      </c>
      <c r="V520" s="46">
        <f t="shared" si="58"/>
        <v>297.98251289500001</v>
      </c>
      <c r="W520" s="251"/>
      <c r="X520" s="47">
        <f t="shared" si="59"/>
        <v>0</v>
      </c>
      <c r="Y520" s="54">
        <v>240.90514999999999</v>
      </c>
      <c r="Z520" s="54">
        <v>147.40233710499999</v>
      </c>
      <c r="AA520" s="55"/>
    </row>
    <row r="521" spans="1:27" ht="17.100000000000001" customHeight="1">
      <c r="A521" s="9">
        <v>502</v>
      </c>
      <c r="B521" s="89" t="s">
        <v>569</v>
      </c>
      <c r="C521" s="10" t="s">
        <v>2085</v>
      </c>
      <c r="D521" s="9" t="s">
        <v>541</v>
      </c>
      <c r="E521" s="11" t="s">
        <v>567</v>
      </c>
      <c r="F521" s="20">
        <v>1845.0441000000001</v>
      </c>
      <c r="G521" s="20">
        <v>176.01499999999999</v>
      </c>
      <c r="H521" s="20">
        <v>1211.8279</v>
      </c>
      <c r="I521" s="20">
        <v>901.13459999999998</v>
      </c>
      <c r="J521" s="36">
        <v>1845.0441760000001</v>
      </c>
      <c r="K521" s="36">
        <v>176.015095</v>
      </c>
      <c r="L521" s="36">
        <v>1211.8279339999999</v>
      </c>
      <c r="M521" s="36">
        <v>901.13460899999995</v>
      </c>
      <c r="N521" s="9">
        <v>1</v>
      </c>
      <c r="O521" s="31" t="s">
        <v>2086</v>
      </c>
      <c r="P521" s="67">
        <v>43785</v>
      </c>
      <c r="Q521" s="20">
        <v>682.32</v>
      </c>
      <c r="R521" s="46">
        <f t="shared" si="54"/>
        <v>-633.21624200000019</v>
      </c>
      <c r="S521" s="46">
        <f t="shared" si="55"/>
        <v>725.11951399999998</v>
      </c>
      <c r="T521" s="46">
        <f t="shared" si="56"/>
        <v>91.903271999999788</v>
      </c>
      <c r="U521" s="46">
        <f t="shared" si="57"/>
        <v>3.9311557149999885</v>
      </c>
      <c r="V521" s="46">
        <f t="shared" si="58"/>
        <v>3.9311557149999885</v>
      </c>
      <c r="W521" s="46">
        <v>3.9311557149999898</v>
      </c>
      <c r="X521" s="47">
        <f t="shared" si="59"/>
        <v>0</v>
      </c>
      <c r="Y521" s="54"/>
      <c r="Z521" s="54">
        <v>17.682803337500001</v>
      </c>
      <c r="AA521" s="55"/>
    </row>
    <row r="522" spans="1:27" ht="17.100000000000001" customHeight="1">
      <c r="A522" s="9">
        <v>503</v>
      </c>
      <c r="B522" s="89" t="s">
        <v>570</v>
      </c>
      <c r="C522" s="10" t="s">
        <v>2087</v>
      </c>
      <c r="D522" s="9" t="s">
        <v>541</v>
      </c>
      <c r="E522" s="11" t="s">
        <v>567</v>
      </c>
      <c r="F522" s="20">
        <v>280.7414</v>
      </c>
      <c r="G522" s="20">
        <v>265.11599999999999</v>
      </c>
      <c r="H522" s="20">
        <v>470.26499999999999</v>
      </c>
      <c r="I522" s="20">
        <v>648.92880000000002</v>
      </c>
      <c r="J522" s="36">
        <v>280.74141600000002</v>
      </c>
      <c r="K522" s="36">
        <v>265.11602199999999</v>
      </c>
      <c r="L522" s="36">
        <v>470.26505800000001</v>
      </c>
      <c r="M522" s="36">
        <v>648.92883300000005</v>
      </c>
      <c r="N522" s="9">
        <v>1</v>
      </c>
      <c r="O522" s="39" t="s">
        <v>2088</v>
      </c>
      <c r="P522" s="38" t="s">
        <v>2089</v>
      </c>
      <c r="Q522" s="52">
        <v>1161.5999999999999</v>
      </c>
      <c r="R522" s="46">
        <f t="shared" si="54"/>
        <v>189.523642</v>
      </c>
      <c r="S522" s="46">
        <f t="shared" si="55"/>
        <v>383.81281100000007</v>
      </c>
      <c r="T522" s="46">
        <f t="shared" si="56"/>
        <v>573.33645300000012</v>
      </c>
      <c r="U522" s="46">
        <f t="shared" si="57"/>
        <v>34.873996285000004</v>
      </c>
      <c r="V522" s="46">
        <f t="shared" si="58"/>
        <v>34.873996285000004</v>
      </c>
      <c r="W522" s="46">
        <v>34.873996284999997</v>
      </c>
      <c r="X522" s="47">
        <f t="shared" si="59"/>
        <v>0</v>
      </c>
      <c r="Y522" s="54">
        <v>12.67165</v>
      </c>
      <c r="Z522" s="54">
        <v>9.0204581650000009</v>
      </c>
      <c r="AA522" s="55"/>
    </row>
    <row r="523" spans="1:27" ht="17.100000000000001" customHeight="1">
      <c r="A523" s="9">
        <v>504</v>
      </c>
      <c r="B523" s="89" t="s">
        <v>571</v>
      </c>
      <c r="C523" s="10" t="s">
        <v>2090</v>
      </c>
      <c r="D523" s="9" t="s">
        <v>541</v>
      </c>
      <c r="E523" s="11" t="s">
        <v>567</v>
      </c>
      <c r="F523" s="20">
        <v>601.20719999999994</v>
      </c>
      <c r="G523" s="20">
        <v>17.723400000000002</v>
      </c>
      <c r="H523" s="20">
        <v>753.10479999999995</v>
      </c>
      <c r="I523" s="20">
        <v>141.59639999999999</v>
      </c>
      <c r="J523" s="36">
        <v>601.20728299999996</v>
      </c>
      <c r="K523" s="36">
        <v>17.723476000000002</v>
      </c>
      <c r="L523" s="36">
        <v>753.10482999999999</v>
      </c>
      <c r="M523" s="36">
        <v>141.596405</v>
      </c>
      <c r="N523" s="9">
        <v>1</v>
      </c>
      <c r="O523" s="31" t="s">
        <v>2091</v>
      </c>
      <c r="P523" s="32">
        <v>43830</v>
      </c>
      <c r="Q523" s="20">
        <v>552.30999999999995</v>
      </c>
      <c r="R523" s="46">
        <f t="shared" si="54"/>
        <v>151.89754700000003</v>
      </c>
      <c r="S523" s="46">
        <f t="shared" si="55"/>
        <v>123.872929</v>
      </c>
      <c r="T523" s="46">
        <f t="shared" si="56"/>
        <v>275.77047600000003</v>
      </c>
      <c r="U523" s="46">
        <f t="shared" si="57"/>
        <v>16.9259724275</v>
      </c>
      <c r="V523" s="46">
        <f t="shared" si="58"/>
        <v>16.9259724275</v>
      </c>
      <c r="W523" s="46">
        <v>16.9259724275</v>
      </c>
      <c r="X523" s="47">
        <f t="shared" si="59"/>
        <v>0</v>
      </c>
      <c r="Y523" s="54"/>
      <c r="Z523" s="54">
        <v>8.3349431850000002</v>
      </c>
      <c r="AA523" s="55"/>
    </row>
    <row r="524" spans="1:27" ht="17.100000000000001" customHeight="1">
      <c r="A524" s="9">
        <v>505</v>
      </c>
      <c r="B524" s="89" t="s">
        <v>572</v>
      </c>
      <c r="C524" s="10" t="s">
        <v>2092</v>
      </c>
      <c r="D524" s="9" t="s">
        <v>541</v>
      </c>
      <c r="E524" s="11" t="s">
        <v>567</v>
      </c>
      <c r="F524" s="20">
        <v>599.63419999999996</v>
      </c>
      <c r="G524" s="20">
        <v>55.339100000000002</v>
      </c>
      <c r="H524" s="20">
        <v>907.04129999999998</v>
      </c>
      <c r="I524" s="20">
        <v>98.209699999999998</v>
      </c>
      <c r="J524" s="36">
        <v>599.63422500000001</v>
      </c>
      <c r="K524" s="36">
        <v>55.339131999999999</v>
      </c>
      <c r="L524" s="36">
        <v>907.04133300000001</v>
      </c>
      <c r="M524" s="36">
        <v>98.209720000000004</v>
      </c>
      <c r="N524" s="9">
        <v>1</v>
      </c>
      <c r="O524" s="31" t="s">
        <v>2093</v>
      </c>
      <c r="P524" s="32">
        <v>44196</v>
      </c>
      <c r="Q524" s="20">
        <v>1228.5494000000001</v>
      </c>
      <c r="R524" s="46">
        <f t="shared" si="54"/>
        <v>307.40710799999999</v>
      </c>
      <c r="S524" s="46">
        <f t="shared" si="55"/>
        <v>42.870588000000005</v>
      </c>
      <c r="T524" s="46">
        <f t="shared" si="56"/>
        <v>350.27769599999999</v>
      </c>
      <c r="U524" s="46">
        <f t="shared" si="57"/>
        <v>21.785179530000001</v>
      </c>
      <c r="V524" s="46">
        <f t="shared" si="58"/>
        <v>21.785179530000001</v>
      </c>
      <c r="W524" s="46">
        <v>21.785179530000001</v>
      </c>
      <c r="X524" s="47">
        <f t="shared" si="59"/>
        <v>0</v>
      </c>
      <c r="Y524" s="54">
        <v>4.4848749999999997</v>
      </c>
      <c r="Z524" s="54">
        <v>25.652760122499998</v>
      </c>
      <c r="AA524" s="55"/>
    </row>
    <row r="525" spans="1:27" ht="17.100000000000001" customHeight="1">
      <c r="A525" s="9">
        <v>506</v>
      </c>
      <c r="B525" s="89" t="s">
        <v>573</v>
      </c>
      <c r="C525" s="10" t="s">
        <v>2094</v>
      </c>
      <c r="D525" s="9" t="s">
        <v>541</v>
      </c>
      <c r="E525" s="11" t="s">
        <v>567</v>
      </c>
      <c r="F525" s="20">
        <v>1175.3026</v>
      </c>
      <c r="G525" s="20">
        <v>150.21</v>
      </c>
      <c r="H525" s="20">
        <v>1541.5721000000001</v>
      </c>
      <c r="I525" s="20">
        <v>349.88830000000002</v>
      </c>
      <c r="J525" s="36">
        <v>1175.302631</v>
      </c>
      <c r="K525" s="36">
        <v>150.20855</v>
      </c>
      <c r="L525" s="36">
        <v>1541.572152</v>
      </c>
      <c r="M525" s="36">
        <v>349.88838700000002</v>
      </c>
      <c r="N525" s="9">
        <v>1</v>
      </c>
      <c r="O525" s="31" t="s">
        <v>2095</v>
      </c>
      <c r="P525" s="32">
        <v>43428</v>
      </c>
      <c r="Q525" s="20">
        <v>598.02</v>
      </c>
      <c r="R525" s="46">
        <f t="shared" si="54"/>
        <v>366.26952099999994</v>
      </c>
      <c r="S525" s="46">
        <f t="shared" si="55"/>
        <v>199.67983700000002</v>
      </c>
      <c r="T525" s="46">
        <f t="shared" si="56"/>
        <v>565.94935799999996</v>
      </c>
      <c r="U525" s="46">
        <f t="shared" si="57"/>
        <v>34.872635282499999</v>
      </c>
      <c r="V525" s="46">
        <f t="shared" si="58"/>
        <v>34.872635282499999</v>
      </c>
      <c r="W525" s="46">
        <v>34.872635282499999</v>
      </c>
      <c r="X525" s="47">
        <f t="shared" si="59"/>
        <v>0</v>
      </c>
      <c r="Y525" s="54">
        <v>27.216875000000002</v>
      </c>
      <c r="Z525" s="54">
        <v>19.781774437500001</v>
      </c>
      <c r="AA525" s="55"/>
    </row>
    <row r="526" spans="1:27" ht="17.100000000000001" customHeight="1">
      <c r="A526" s="9">
        <v>507</v>
      </c>
      <c r="B526" s="89" t="s">
        <v>574</v>
      </c>
      <c r="C526" s="10" t="s">
        <v>2096</v>
      </c>
      <c r="D526" s="9" t="s">
        <v>541</v>
      </c>
      <c r="E526" s="11" t="s">
        <v>567</v>
      </c>
      <c r="F526" s="20">
        <v>568.57119999999998</v>
      </c>
      <c r="G526" s="20">
        <v>0</v>
      </c>
      <c r="H526" s="20">
        <v>1002.8502999999999</v>
      </c>
      <c r="I526" s="20">
        <v>17.162500000000001</v>
      </c>
      <c r="J526" s="36">
        <v>568.57121199999995</v>
      </c>
      <c r="K526" s="36">
        <v>0</v>
      </c>
      <c r="L526" s="36">
        <v>1002.850399</v>
      </c>
      <c r="M526" s="36">
        <v>17.162590000000002</v>
      </c>
      <c r="N526" s="9">
        <v>1</v>
      </c>
      <c r="O526" s="31" t="s">
        <v>2097</v>
      </c>
      <c r="P526" s="32">
        <v>43465</v>
      </c>
      <c r="Q526" s="20">
        <v>610.79999999999995</v>
      </c>
      <c r="R526" s="46">
        <f t="shared" si="54"/>
        <v>434.27918700000009</v>
      </c>
      <c r="S526" s="46">
        <f t="shared" si="55"/>
        <v>17.162590000000002</v>
      </c>
      <c r="T526" s="46">
        <f t="shared" si="56"/>
        <v>451.44177700000012</v>
      </c>
      <c r="U526" s="46">
        <f t="shared" si="57"/>
        <v>28.172204587500005</v>
      </c>
      <c r="V526" s="46">
        <f t="shared" si="58"/>
        <v>28.172204587500005</v>
      </c>
      <c r="W526" s="46">
        <v>28.172204587500001</v>
      </c>
      <c r="X526" s="47">
        <f t="shared" si="59"/>
        <v>0</v>
      </c>
      <c r="Y526" s="54">
        <v>14.683125</v>
      </c>
      <c r="Z526" s="54">
        <v>8.5838831874999997</v>
      </c>
      <c r="AA526" s="55"/>
    </row>
    <row r="527" spans="1:27" ht="17.100000000000001" customHeight="1">
      <c r="A527" s="9">
        <v>508</v>
      </c>
      <c r="B527" s="89" t="s">
        <v>575</v>
      </c>
      <c r="C527" s="10" t="s">
        <v>2098</v>
      </c>
      <c r="D527" s="9" t="s">
        <v>541</v>
      </c>
      <c r="E527" s="11" t="s">
        <v>567</v>
      </c>
      <c r="F527" s="20">
        <v>319.64580000000001</v>
      </c>
      <c r="G527" s="20">
        <v>2.1114000000000002</v>
      </c>
      <c r="H527" s="20">
        <v>500.02</v>
      </c>
      <c r="I527" s="20">
        <v>11.7127</v>
      </c>
      <c r="J527" s="36">
        <v>319.64586300000002</v>
      </c>
      <c r="K527" s="36">
        <v>2.1114809999999999</v>
      </c>
      <c r="L527" s="36">
        <v>500.02001999999999</v>
      </c>
      <c r="M527" s="36">
        <v>11.71279</v>
      </c>
      <c r="N527" s="9">
        <v>1</v>
      </c>
      <c r="O527" s="31" t="s">
        <v>2099</v>
      </c>
      <c r="P527" s="32">
        <v>43830</v>
      </c>
      <c r="Q527" s="20">
        <v>897.65</v>
      </c>
      <c r="R527" s="46">
        <f t="shared" si="54"/>
        <v>180.37415699999997</v>
      </c>
      <c r="S527" s="46">
        <f t="shared" si="55"/>
        <v>9.6013090000000005</v>
      </c>
      <c r="T527" s="46">
        <f t="shared" si="56"/>
        <v>189.97546599999998</v>
      </c>
      <c r="U527" s="46">
        <f t="shared" si="57"/>
        <v>11.849463352499997</v>
      </c>
      <c r="V527" s="46">
        <f t="shared" si="58"/>
        <v>11.849463352499997</v>
      </c>
      <c r="W527" s="46">
        <v>11.849463352500001</v>
      </c>
      <c r="X527" s="47">
        <f t="shared" si="59"/>
        <v>0</v>
      </c>
      <c r="Y527" s="54"/>
      <c r="Z527" s="54">
        <v>6.9941235974999998</v>
      </c>
      <c r="AA527" s="55"/>
    </row>
    <row r="528" spans="1:27" ht="17.100000000000001" customHeight="1">
      <c r="A528" s="9">
        <v>509</v>
      </c>
      <c r="B528" s="89" t="s">
        <v>576</v>
      </c>
      <c r="C528" s="90" t="s">
        <v>2100</v>
      </c>
      <c r="D528" s="9" t="s">
        <v>541</v>
      </c>
      <c r="E528" s="11" t="s">
        <v>567</v>
      </c>
      <c r="F528" s="51">
        <v>217.02180000000001</v>
      </c>
      <c r="G528" s="51">
        <v>38.386400000000002</v>
      </c>
      <c r="H528" s="20">
        <v>283.63380000000001</v>
      </c>
      <c r="I528" s="20">
        <v>23.086200000000002</v>
      </c>
      <c r="J528" s="36">
        <v>217.02185</v>
      </c>
      <c r="K528" s="36">
        <v>38.386425000000003</v>
      </c>
      <c r="L528" s="36">
        <v>283.63381099999998</v>
      </c>
      <c r="M528" s="36">
        <v>23.086216</v>
      </c>
      <c r="N528" s="9">
        <v>1</v>
      </c>
      <c r="O528" s="39" t="s">
        <v>2101</v>
      </c>
      <c r="P528" s="38">
        <v>43830</v>
      </c>
      <c r="Q528" s="52">
        <v>535.22</v>
      </c>
      <c r="R528" s="46">
        <f t="shared" si="54"/>
        <v>66.61196099999998</v>
      </c>
      <c r="S528" s="46">
        <f t="shared" si="55"/>
        <v>-15.300209000000002</v>
      </c>
      <c r="T528" s="46">
        <f t="shared" si="56"/>
        <v>51.311751999999977</v>
      </c>
      <c r="U528" s="46">
        <f t="shared" si="57"/>
        <v>3.2452350224999984</v>
      </c>
      <c r="V528" s="46">
        <f t="shared" si="58"/>
        <v>3.2452350224999984</v>
      </c>
      <c r="W528" s="46">
        <v>3.2452350225000002</v>
      </c>
      <c r="X528" s="47">
        <f t="shared" si="59"/>
        <v>0</v>
      </c>
      <c r="Y528" s="54"/>
      <c r="Z528" s="54">
        <v>8.8861135324999996</v>
      </c>
      <c r="AA528" s="55"/>
    </row>
    <row r="529" spans="1:27" ht="17.100000000000001" customHeight="1">
      <c r="A529" s="9">
        <v>510</v>
      </c>
      <c r="B529" s="89" t="s">
        <v>577</v>
      </c>
      <c r="C529" s="10" t="s">
        <v>2102</v>
      </c>
      <c r="D529" s="9" t="s">
        <v>541</v>
      </c>
      <c r="E529" s="11" t="s">
        <v>567</v>
      </c>
      <c r="F529" s="20">
        <v>108.7179</v>
      </c>
      <c r="G529" s="20">
        <v>0</v>
      </c>
      <c r="H529" s="20">
        <v>188.22569999999999</v>
      </c>
      <c r="I529" s="20">
        <v>2.1227</v>
      </c>
      <c r="J529" s="36">
        <v>108.71973300000001</v>
      </c>
      <c r="K529" s="36">
        <v>0</v>
      </c>
      <c r="L529" s="36">
        <v>188.22570300000001</v>
      </c>
      <c r="M529" s="36">
        <v>2.122725</v>
      </c>
      <c r="N529" s="9">
        <v>1</v>
      </c>
      <c r="O529" s="31" t="s">
        <v>2103</v>
      </c>
      <c r="P529" s="32">
        <v>43830</v>
      </c>
      <c r="Q529" s="20">
        <v>1068.4000000000001</v>
      </c>
      <c r="R529" s="46">
        <f t="shared" si="54"/>
        <v>79.505970000000005</v>
      </c>
      <c r="S529" s="46">
        <f t="shared" si="55"/>
        <v>2.122725</v>
      </c>
      <c r="T529" s="46">
        <f t="shared" si="56"/>
        <v>81.628695000000008</v>
      </c>
      <c r="U529" s="46">
        <f t="shared" si="57"/>
        <v>5.0964866250000007</v>
      </c>
      <c r="V529" s="46">
        <f t="shared" si="58"/>
        <v>5.0964866250000007</v>
      </c>
      <c r="W529" s="46">
        <v>5.0964866249999998</v>
      </c>
      <c r="X529" s="47">
        <f t="shared" si="59"/>
        <v>0</v>
      </c>
      <c r="Y529" s="54"/>
      <c r="Z529" s="54">
        <v>3.5281974775</v>
      </c>
      <c r="AA529" s="55"/>
    </row>
    <row r="530" spans="1:27" ht="17.100000000000001" customHeight="1">
      <c r="A530" s="9">
        <v>511</v>
      </c>
      <c r="B530" s="89" t="s">
        <v>578</v>
      </c>
      <c r="C530" s="10" t="s">
        <v>2104</v>
      </c>
      <c r="D530" s="9" t="s">
        <v>541</v>
      </c>
      <c r="E530" s="11" t="s">
        <v>567</v>
      </c>
      <c r="F530" s="20">
        <v>93.165400000000005</v>
      </c>
      <c r="G530" s="20">
        <v>0</v>
      </c>
      <c r="H530" s="20">
        <v>154.249</v>
      </c>
      <c r="I530" s="20">
        <v>0</v>
      </c>
      <c r="J530" s="36">
        <v>93.165452000000002</v>
      </c>
      <c r="K530" s="36">
        <v>0</v>
      </c>
      <c r="L530" s="36">
        <v>154.249088</v>
      </c>
      <c r="M530" s="36">
        <v>0</v>
      </c>
      <c r="N530" s="9">
        <v>1</v>
      </c>
      <c r="O530" s="31" t="s">
        <v>2105</v>
      </c>
      <c r="P530" s="32">
        <v>43794</v>
      </c>
      <c r="Q530" s="20">
        <v>512.80999999999995</v>
      </c>
      <c r="R530" s="46">
        <f t="shared" si="54"/>
        <v>61.083635999999998</v>
      </c>
      <c r="S530" s="46">
        <f t="shared" si="55"/>
        <v>0</v>
      </c>
      <c r="T530" s="46">
        <f t="shared" si="56"/>
        <v>61.083635999999998</v>
      </c>
      <c r="U530" s="46">
        <f t="shared" si="57"/>
        <v>3.8177272499999999</v>
      </c>
      <c r="V530" s="46">
        <f t="shared" si="58"/>
        <v>3.8177272499999999</v>
      </c>
      <c r="W530" s="46">
        <v>3.8177272499999999</v>
      </c>
      <c r="X530" s="47">
        <f t="shared" si="59"/>
        <v>0</v>
      </c>
      <c r="Y530" s="54"/>
      <c r="Z530" s="54">
        <v>21.2314368125</v>
      </c>
      <c r="AA530" s="55"/>
    </row>
    <row r="531" spans="1:27" ht="17.100000000000001" customHeight="1">
      <c r="A531" s="9">
        <v>512</v>
      </c>
      <c r="B531" s="89" t="s">
        <v>579</v>
      </c>
      <c r="C531" s="10" t="s">
        <v>2106</v>
      </c>
      <c r="D531" s="9" t="s">
        <v>541</v>
      </c>
      <c r="E531" s="11" t="s">
        <v>567</v>
      </c>
      <c r="F531" s="20">
        <v>311.53949999999998</v>
      </c>
      <c r="G531" s="20">
        <v>3.0552000000000001</v>
      </c>
      <c r="H531" s="20">
        <v>409.2747</v>
      </c>
      <c r="I531" s="20">
        <v>90.9495</v>
      </c>
      <c r="J531" s="36">
        <v>311.539557</v>
      </c>
      <c r="K531" s="36">
        <v>3.0552990000000002</v>
      </c>
      <c r="L531" s="36">
        <v>409.27478200000002</v>
      </c>
      <c r="M531" s="36">
        <v>90.949513999999994</v>
      </c>
      <c r="N531" s="9">
        <v>1</v>
      </c>
      <c r="O531" s="39" t="s">
        <v>2107</v>
      </c>
      <c r="P531" s="38">
        <v>43819</v>
      </c>
      <c r="Q531" s="51">
        <v>1064</v>
      </c>
      <c r="R531" s="46">
        <f t="shared" si="54"/>
        <v>97.735225000000014</v>
      </c>
      <c r="S531" s="46">
        <f t="shared" si="55"/>
        <v>87.894214999999988</v>
      </c>
      <c r="T531" s="46">
        <f t="shared" si="56"/>
        <v>185.62943999999999</v>
      </c>
      <c r="U531" s="46">
        <f t="shared" si="57"/>
        <v>11.382104462499999</v>
      </c>
      <c r="V531" s="46">
        <f t="shared" si="58"/>
        <v>11.382104462499999</v>
      </c>
      <c r="W531" s="46">
        <v>11.382104462499999</v>
      </c>
      <c r="X531" s="47">
        <f t="shared" si="59"/>
        <v>0</v>
      </c>
      <c r="Y531" s="54"/>
      <c r="Z531" s="54">
        <v>15.7198702925</v>
      </c>
      <c r="AA531" s="55"/>
    </row>
    <row r="532" spans="1:27" ht="17.100000000000001" customHeight="1">
      <c r="A532" s="9">
        <v>513</v>
      </c>
      <c r="B532" s="89" t="s">
        <v>580</v>
      </c>
      <c r="C532" s="10" t="s">
        <v>2108</v>
      </c>
      <c r="D532" s="9" t="s">
        <v>541</v>
      </c>
      <c r="E532" s="11" t="s">
        <v>567</v>
      </c>
      <c r="F532" s="54">
        <v>452.26659999999998</v>
      </c>
      <c r="G532" s="54">
        <v>7.5829000000000004</v>
      </c>
      <c r="H532" s="54">
        <v>746.87440000000004</v>
      </c>
      <c r="I532" s="54">
        <v>159.87970000000001</v>
      </c>
      <c r="J532" s="36">
        <v>452.26662099999999</v>
      </c>
      <c r="K532" s="36">
        <v>7.5829000000000004</v>
      </c>
      <c r="L532" s="36">
        <v>746.87444000000005</v>
      </c>
      <c r="M532" s="36">
        <v>159.879707</v>
      </c>
      <c r="N532" s="9">
        <v>1</v>
      </c>
      <c r="O532" s="39" t="s">
        <v>2109</v>
      </c>
      <c r="P532" s="38" t="s">
        <v>2110</v>
      </c>
      <c r="Q532" s="51">
        <v>606.94000000000005</v>
      </c>
      <c r="R532" s="46">
        <f t="shared" si="54"/>
        <v>294.60781900000006</v>
      </c>
      <c r="S532" s="46">
        <f t="shared" si="55"/>
        <v>152.296807</v>
      </c>
      <c r="T532" s="46">
        <f t="shared" si="56"/>
        <v>446.90462600000006</v>
      </c>
      <c r="U532" s="46">
        <f t="shared" si="57"/>
        <v>27.550797107500003</v>
      </c>
      <c r="V532" s="46">
        <f t="shared" si="58"/>
        <v>27.550797107500003</v>
      </c>
      <c r="W532" s="46">
        <v>27.550797107499999</v>
      </c>
      <c r="X532" s="47">
        <f t="shared" si="59"/>
        <v>0</v>
      </c>
      <c r="Y532" s="54"/>
      <c r="Z532" s="54"/>
      <c r="AA532" s="55"/>
    </row>
    <row r="533" spans="1:27" ht="17.100000000000001" customHeight="1">
      <c r="A533" s="9">
        <v>514</v>
      </c>
      <c r="B533" s="89" t="s">
        <v>581</v>
      </c>
      <c r="C533" s="10" t="s">
        <v>2111</v>
      </c>
      <c r="D533" s="9" t="s">
        <v>541</v>
      </c>
      <c r="E533" s="11" t="s">
        <v>567</v>
      </c>
      <c r="F533" s="20">
        <v>623.04669999999999</v>
      </c>
      <c r="G533" s="20">
        <v>23.1434</v>
      </c>
      <c r="H533" s="20">
        <v>497.60899999999998</v>
      </c>
      <c r="I533" s="20">
        <v>402.15260000000001</v>
      </c>
      <c r="J533" s="36">
        <v>623.04670399999998</v>
      </c>
      <c r="K533" s="36">
        <v>23.143414</v>
      </c>
      <c r="L533" s="36">
        <v>497.60901799999999</v>
      </c>
      <c r="M533" s="36">
        <v>402.15264000000002</v>
      </c>
      <c r="N533" s="9">
        <v>1</v>
      </c>
      <c r="O533" s="31" t="s">
        <v>2112</v>
      </c>
      <c r="P533" s="32">
        <v>44196</v>
      </c>
      <c r="Q533" s="51">
        <v>1234.1199999999999</v>
      </c>
      <c r="R533" s="46">
        <f t="shared" si="54"/>
        <v>-125.43768599999999</v>
      </c>
      <c r="S533" s="46">
        <f t="shared" si="55"/>
        <v>379.00922600000001</v>
      </c>
      <c r="T533" s="46">
        <f t="shared" si="56"/>
        <v>253.57154000000003</v>
      </c>
      <c r="U533" s="46">
        <f t="shared" si="57"/>
        <v>14.900698185</v>
      </c>
      <c r="V533" s="46">
        <f t="shared" si="58"/>
        <v>14.900698185</v>
      </c>
      <c r="W533" s="46">
        <v>14.900698185</v>
      </c>
      <c r="X533" s="47">
        <f t="shared" si="59"/>
        <v>0</v>
      </c>
      <c r="Y533" s="54">
        <v>19.932774999999999</v>
      </c>
      <c r="Z533" s="54">
        <v>7.8464117174999997</v>
      </c>
      <c r="AA533" s="55"/>
    </row>
    <row r="534" spans="1:27" ht="17.100000000000001" customHeight="1">
      <c r="A534" s="9">
        <v>515</v>
      </c>
      <c r="B534" s="89" t="s">
        <v>582</v>
      </c>
      <c r="C534" s="10" t="s">
        <v>2113</v>
      </c>
      <c r="D534" s="9" t="s">
        <v>541</v>
      </c>
      <c r="E534" s="11" t="s">
        <v>567</v>
      </c>
      <c r="F534" s="20">
        <v>121.49890000000001</v>
      </c>
      <c r="G534" s="20">
        <v>4.1946000000000003</v>
      </c>
      <c r="H534" s="20">
        <v>246.91419999999999</v>
      </c>
      <c r="I534" s="20">
        <v>13.246499999999999</v>
      </c>
      <c r="J534" s="36">
        <v>121.498965</v>
      </c>
      <c r="K534" s="36">
        <v>4.1946820000000002</v>
      </c>
      <c r="L534" s="36">
        <v>246.91420500000001</v>
      </c>
      <c r="M534" s="36">
        <v>13.246563</v>
      </c>
      <c r="N534" s="9">
        <v>1</v>
      </c>
      <c r="O534" s="31" t="s">
        <v>2114</v>
      </c>
      <c r="P534" s="32">
        <v>44181</v>
      </c>
      <c r="Q534" s="51">
        <v>750.38</v>
      </c>
      <c r="R534" s="46">
        <f t="shared" si="54"/>
        <v>125.41524000000001</v>
      </c>
      <c r="S534" s="46">
        <f t="shared" si="55"/>
        <v>9.0518809999999998</v>
      </c>
      <c r="T534" s="46">
        <f t="shared" si="56"/>
        <v>134.46712100000002</v>
      </c>
      <c r="U534" s="46">
        <f t="shared" si="57"/>
        <v>8.3815653599999997</v>
      </c>
      <c r="V534" s="46">
        <f t="shared" si="58"/>
        <v>8.3815653599999997</v>
      </c>
      <c r="W534" s="46">
        <v>8.3815653599999997</v>
      </c>
      <c r="X534" s="47">
        <f t="shared" si="59"/>
        <v>0</v>
      </c>
      <c r="Y534" s="54"/>
      <c r="Z534" s="54"/>
      <c r="AA534" s="55"/>
    </row>
    <row r="535" spans="1:27" ht="17.100000000000001" customHeight="1">
      <c r="A535" s="9">
        <v>516</v>
      </c>
      <c r="B535" s="89" t="s">
        <v>583</v>
      </c>
      <c r="C535" s="10" t="s">
        <v>2115</v>
      </c>
      <c r="D535" s="9" t="s">
        <v>541</v>
      </c>
      <c r="E535" s="11" t="s">
        <v>567</v>
      </c>
      <c r="F535" s="20">
        <v>13.7845</v>
      </c>
      <c r="G535" s="20">
        <v>9.4999999999999998E-3</v>
      </c>
      <c r="H535" s="20">
        <v>199.31020000000001</v>
      </c>
      <c r="I535" s="20">
        <v>0</v>
      </c>
      <c r="J535" s="36">
        <v>13.784542999999999</v>
      </c>
      <c r="K535" s="36">
        <v>9.5149999999999992E-3</v>
      </c>
      <c r="L535" s="36">
        <v>199.31022300000001</v>
      </c>
      <c r="M535" s="36">
        <v>0</v>
      </c>
      <c r="N535" s="9">
        <v>1</v>
      </c>
      <c r="O535" s="92" t="s">
        <v>2116</v>
      </c>
      <c r="P535" s="91" t="s">
        <v>1387</v>
      </c>
      <c r="Q535" s="51">
        <v>882.74</v>
      </c>
      <c r="R535" s="46">
        <f t="shared" si="54"/>
        <v>185.52568000000002</v>
      </c>
      <c r="S535" s="46">
        <f t="shared" si="55"/>
        <v>-9.5149999999999992E-3</v>
      </c>
      <c r="T535" s="46">
        <f t="shared" si="56"/>
        <v>185.51616500000003</v>
      </c>
      <c r="U535" s="46">
        <f t="shared" si="57"/>
        <v>11.594784100000002</v>
      </c>
      <c r="V535" s="46">
        <f t="shared" si="58"/>
        <v>11.594784100000002</v>
      </c>
      <c r="W535" s="46">
        <v>11.5947841</v>
      </c>
      <c r="X535" s="47">
        <f t="shared" si="59"/>
        <v>0</v>
      </c>
      <c r="Y535" s="54"/>
      <c r="Z535" s="54"/>
      <c r="AA535" s="55"/>
    </row>
    <row r="536" spans="1:27" ht="17.100000000000001" customHeight="1">
      <c r="A536" s="9">
        <v>517</v>
      </c>
      <c r="B536" s="89" t="s">
        <v>584</v>
      </c>
      <c r="C536" s="10" t="s">
        <v>2117</v>
      </c>
      <c r="D536" s="9" t="s">
        <v>541</v>
      </c>
      <c r="E536" s="11" t="s">
        <v>567</v>
      </c>
      <c r="F536" s="20">
        <v>99.876999999999995</v>
      </c>
      <c r="G536" s="20">
        <v>0</v>
      </c>
      <c r="H536" s="20">
        <v>247.9357</v>
      </c>
      <c r="I536" s="20">
        <v>33.361899999999999</v>
      </c>
      <c r="J536" s="36">
        <v>99.877015</v>
      </c>
      <c r="K536" s="36">
        <v>0</v>
      </c>
      <c r="L536" s="36">
        <v>247.935712</v>
      </c>
      <c r="M536" s="36">
        <v>33.361932000000003</v>
      </c>
      <c r="N536" s="9">
        <v>1</v>
      </c>
      <c r="O536" s="92" t="s">
        <v>2118</v>
      </c>
      <c r="P536" s="93">
        <v>44196</v>
      </c>
      <c r="Q536" s="51">
        <v>881.3</v>
      </c>
      <c r="R536" s="46">
        <f t="shared" si="54"/>
        <v>148.058697</v>
      </c>
      <c r="S536" s="46">
        <f t="shared" si="55"/>
        <v>33.361932000000003</v>
      </c>
      <c r="T536" s="46">
        <f t="shared" si="56"/>
        <v>181.42062899999999</v>
      </c>
      <c r="U536" s="46">
        <f t="shared" si="57"/>
        <v>11.2553844825</v>
      </c>
      <c r="V536" s="46">
        <f t="shared" si="58"/>
        <v>11.2553844825</v>
      </c>
      <c r="W536" s="46">
        <v>11.2553844825</v>
      </c>
      <c r="X536" s="47">
        <f t="shared" si="59"/>
        <v>0</v>
      </c>
      <c r="Y536" s="54"/>
      <c r="Z536" s="54"/>
      <c r="AA536" s="55"/>
    </row>
    <row r="537" spans="1:27" ht="17.100000000000001" customHeight="1">
      <c r="A537" s="9">
        <v>518</v>
      </c>
      <c r="B537" s="89" t="s">
        <v>585</v>
      </c>
      <c r="C537" s="10" t="s">
        <v>2119</v>
      </c>
      <c r="D537" s="9" t="s">
        <v>541</v>
      </c>
      <c r="E537" s="11" t="s">
        <v>567</v>
      </c>
      <c r="F537" s="20">
        <v>224.2071</v>
      </c>
      <c r="G537" s="20">
        <v>1.4152</v>
      </c>
      <c r="H537" s="20">
        <v>247.67420000000001</v>
      </c>
      <c r="I537" s="20">
        <v>44.518300000000004</v>
      </c>
      <c r="J537" s="36">
        <v>224.207154</v>
      </c>
      <c r="K537" s="36">
        <v>1.4152450000000001</v>
      </c>
      <c r="L537" s="36">
        <v>247.67428899999999</v>
      </c>
      <c r="M537" s="36">
        <v>44.518383</v>
      </c>
      <c r="N537" s="9">
        <v>1</v>
      </c>
      <c r="O537" s="39" t="s">
        <v>2120</v>
      </c>
      <c r="P537" s="96">
        <v>44183</v>
      </c>
      <c r="Q537" s="52">
        <v>573.59</v>
      </c>
      <c r="R537" s="46">
        <f t="shared" si="54"/>
        <v>23.467134999999985</v>
      </c>
      <c r="S537" s="46">
        <f t="shared" si="55"/>
        <v>43.103138000000001</v>
      </c>
      <c r="T537" s="46">
        <f t="shared" si="56"/>
        <v>66.570272999999986</v>
      </c>
      <c r="U537" s="46">
        <f t="shared" si="57"/>
        <v>4.0528842174999991</v>
      </c>
      <c r="V537" s="46">
        <f t="shared" si="58"/>
        <v>4.0528842174999991</v>
      </c>
      <c r="W537" s="46">
        <v>4.0528842174999999</v>
      </c>
      <c r="X537" s="47">
        <f t="shared" si="59"/>
        <v>0</v>
      </c>
      <c r="Y537" s="54"/>
      <c r="Z537" s="54"/>
      <c r="AA537" s="55"/>
    </row>
    <row r="538" spans="1:27" ht="17.100000000000001" customHeight="1">
      <c r="A538" s="9">
        <v>519</v>
      </c>
      <c r="B538" s="89" t="s">
        <v>586</v>
      </c>
      <c r="C538" s="10" t="s">
        <v>2121</v>
      </c>
      <c r="D538" s="9" t="s">
        <v>541</v>
      </c>
      <c r="E538" s="11" t="s">
        <v>567</v>
      </c>
      <c r="F538" s="20">
        <v>0</v>
      </c>
      <c r="G538" s="20">
        <v>8.5599999999999996E-2</v>
      </c>
      <c r="H538" s="20">
        <v>48.5535</v>
      </c>
      <c r="I538" s="20">
        <v>10.42</v>
      </c>
      <c r="J538" s="36">
        <v>0</v>
      </c>
      <c r="K538" s="36">
        <v>0</v>
      </c>
      <c r="L538" s="36">
        <v>48.553576999999997</v>
      </c>
      <c r="M538" s="36">
        <v>10.415538</v>
      </c>
      <c r="N538" s="9">
        <v>1</v>
      </c>
      <c r="O538" s="92" t="s">
        <v>2122</v>
      </c>
      <c r="P538" s="93">
        <v>44175</v>
      </c>
      <c r="Q538" s="51">
        <v>1366.1</v>
      </c>
      <c r="R538" s="46">
        <f t="shared" si="54"/>
        <v>48.553576999999997</v>
      </c>
      <c r="S538" s="46">
        <f t="shared" si="55"/>
        <v>10.415538</v>
      </c>
      <c r="T538" s="46">
        <f t="shared" si="56"/>
        <v>58.969114999999995</v>
      </c>
      <c r="U538" s="46">
        <f t="shared" si="57"/>
        <v>3.6595308424999997</v>
      </c>
      <c r="V538" s="46">
        <f t="shared" si="58"/>
        <v>3.6595308424999997</v>
      </c>
      <c r="W538" s="46">
        <v>3.6595308425000002</v>
      </c>
      <c r="X538" s="47">
        <f t="shared" si="59"/>
        <v>0</v>
      </c>
      <c r="Y538" s="54"/>
      <c r="Z538" s="54"/>
      <c r="AA538" s="55"/>
    </row>
    <row r="539" spans="1:27" ht="17.100000000000001" customHeight="1">
      <c r="A539" s="9">
        <v>520</v>
      </c>
      <c r="B539" s="89" t="s">
        <v>587</v>
      </c>
      <c r="C539" s="10" t="s">
        <v>2123</v>
      </c>
      <c r="D539" s="9" t="s">
        <v>541</v>
      </c>
      <c r="E539" s="11" t="s">
        <v>567</v>
      </c>
      <c r="F539" s="20">
        <v>179.6842</v>
      </c>
      <c r="G539" s="20">
        <v>122.9041</v>
      </c>
      <c r="H539" s="20">
        <v>270.79450000000003</v>
      </c>
      <c r="I539" s="20">
        <v>243.01</v>
      </c>
      <c r="J539" s="36">
        <v>179.68420800000001</v>
      </c>
      <c r="K539" s="36">
        <v>122.90418</v>
      </c>
      <c r="L539" s="36">
        <v>270.79457000000002</v>
      </c>
      <c r="M539" s="36">
        <v>243.01003800000001</v>
      </c>
      <c r="N539" s="9">
        <v>1</v>
      </c>
      <c r="O539" s="92" t="s">
        <v>2124</v>
      </c>
      <c r="P539" s="93">
        <v>44190</v>
      </c>
      <c r="Q539" s="51">
        <v>1790.48</v>
      </c>
      <c r="R539" s="46">
        <f t="shared" si="54"/>
        <v>91.110362000000009</v>
      </c>
      <c r="S539" s="46">
        <f t="shared" si="55"/>
        <v>120.10585800000001</v>
      </c>
      <c r="T539" s="46">
        <f t="shared" si="56"/>
        <v>211.21622000000002</v>
      </c>
      <c r="U539" s="46">
        <f t="shared" si="57"/>
        <v>12.900749105000001</v>
      </c>
      <c r="V539" s="46">
        <f t="shared" si="58"/>
        <v>12.900749105000001</v>
      </c>
      <c r="W539" s="46">
        <v>12.900749104999999</v>
      </c>
      <c r="X539" s="47">
        <f t="shared" si="59"/>
        <v>0</v>
      </c>
      <c r="Y539" s="54"/>
      <c r="Z539" s="54"/>
      <c r="AA539" s="55"/>
    </row>
    <row r="540" spans="1:27" ht="17.100000000000001" customHeight="1">
      <c r="A540" s="9">
        <v>521</v>
      </c>
      <c r="B540" s="89" t="s">
        <v>588</v>
      </c>
      <c r="C540" s="10" t="s">
        <v>2125</v>
      </c>
      <c r="D540" s="9" t="s">
        <v>541</v>
      </c>
      <c r="E540" s="11" t="s">
        <v>567</v>
      </c>
      <c r="F540" s="20">
        <v>0</v>
      </c>
      <c r="G540" s="20">
        <v>0</v>
      </c>
      <c r="H540" s="20">
        <v>93.822100000000006</v>
      </c>
      <c r="I540" s="20">
        <v>0.46360000000000001</v>
      </c>
      <c r="J540" s="36">
        <v>0</v>
      </c>
      <c r="K540" s="36">
        <v>0</v>
      </c>
      <c r="L540" s="36">
        <v>93.822175999999999</v>
      </c>
      <c r="M540" s="36">
        <v>0.46368399999999999</v>
      </c>
      <c r="N540" s="9">
        <v>1</v>
      </c>
      <c r="O540" s="92" t="s">
        <v>2126</v>
      </c>
      <c r="P540" s="93">
        <v>44175</v>
      </c>
      <c r="Q540" s="51">
        <v>523.20000000000005</v>
      </c>
      <c r="R540" s="46">
        <f t="shared" si="54"/>
        <v>93.822175999999999</v>
      </c>
      <c r="S540" s="46">
        <f t="shared" si="55"/>
        <v>0.46368399999999999</v>
      </c>
      <c r="T540" s="46">
        <f t="shared" si="56"/>
        <v>94.28586</v>
      </c>
      <c r="U540" s="46">
        <f t="shared" si="57"/>
        <v>5.89170704</v>
      </c>
      <c r="V540" s="46">
        <f t="shared" si="58"/>
        <v>5.89170704</v>
      </c>
      <c r="W540" s="46">
        <v>5.89170704</v>
      </c>
      <c r="X540" s="47">
        <f t="shared" si="59"/>
        <v>0</v>
      </c>
      <c r="Y540" s="54"/>
      <c r="Z540" s="54"/>
      <c r="AA540" s="55"/>
    </row>
    <row r="541" spans="1:27" ht="17.100000000000001" customHeight="1">
      <c r="A541" s="9">
        <v>522</v>
      </c>
      <c r="B541" s="89" t="s">
        <v>589</v>
      </c>
      <c r="C541" s="10" t="s">
        <v>2127</v>
      </c>
      <c r="D541" s="9" t="s">
        <v>541</v>
      </c>
      <c r="E541" s="11" t="s">
        <v>567</v>
      </c>
      <c r="F541" s="20">
        <v>11.0402</v>
      </c>
      <c r="G541" s="20">
        <v>1.6999999999999999E-3</v>
      </c>
      <c r="H541" s="20">
        <v>99.738500000000002</v>
      </c>
      <c r="I541" s="20">
        <v>0</v>
      </c>
      <c r="J541" s="36">
        <v>11.040296</v>
      </c>
      <c r="K541" s="36">
        <v>1.722E-3</v>
      </c>
      <c r="L541" s="36">
        <v>99.738519999999994</v>
      </c>
      <c r="M541" s="36">
        <v>0</v>
      </c>
      <c r="N541" s="9">
        <v>1</v>
      </c>
      <c r="O541" s="92" t="s">
        <v>2128</v>
      </c>
      <c r="P541" s="93">
        <v>44190</v>
      </c>
      <c r="Q541" s="51">
        <v>728.2</v>
      </c>
      <c r="R541" s="46">
        <f t="shared" si="54"/>
        <v>88.698223999999996</v>
      </c>
      <c r="S541" s="46">
        <f t="shared" si="55"/>
        <v>-1.722E-3</v>
      </c>
      <c r="T541" s="46">
        <f t="shared" si="56"/>
        <v>88.696501999999995</v>
      </c>
      <c r="U541" s="46">
        <f t="shared" si="57"/>
        <v>5.5435356799999997</v>
      </c>
      <c r="V541" s="46">
        <f t="shared" si="58"/>
        <v>5.5435356799999997</v>
      </c>
      <c r="W541" s="46">
        <v>5.5435356799999997</v>
      </c>
      <c r="X541" s="47">
        <f t="shared" si="59"/>
        <v>0</v>
      </c>
      <c r="Y541" s="54"/>
      <c r="Z541" s="54"/>
      <c r="AA541" s="55"/>
    </row>
    <row r="542" spans="1:27" ht="17.100000000000001" customHeight="1">
      <c r="A542" s="9">
        <v>523</v>
      </c>
      <c r="B542" s="9" t="s">
        <v>590</v>
      </c>
      <c r="C542" s="10" t="s">
        <v>2129</v>
      </c>
      <c r="D542" s="9" t="s">
        <v>541</v>
      </c>
      <c r="E542" s="11" t="s">
        <v>591</v>
      </c>
      <c r="F542" s="79">
        <v>383.51111700000001</v>
      </c>
      <c r="G542" s="79">
        <v>0</v>
      </c>
      <c r="H542" s="20">
        <v>432.76</v>
      </c>
      <c r="I542" s="79">
        <v>0</v>
      </c>
      <c r="J542" s="36">
        <v>0</v>
      </c>
      <c r="K542" s="36">
        <v>0</v>
      </c>
      <c r="L542" s="36">
        <v>0</v>
      </c>
      <c r="M542" s="36">
        <v>0</v>
      </c>
      <c r="N542" s="9">
        <v>1</v>
      </c>
      <c r="O542" s="31" t="s">
        <v>2130</v>
      </c>
      <c r="P542" s="67">
        <v>43797</v>
      </c>
      <c r="Q542" s="20">
        <v>612.9</v>
      </c>
      <c r="R542" s="46">
        <f t="shared" si="54"/>
        <v>0</v>
      </c>
      <c r="S542" s="46">
        <f t="shared" si="55"/>
        <v>0</v>
      </c>
      <c r="T542" s="46">
        <f t="shared" si="56"/>
        <v>0</v>
      </c>
      <c r="U542" s="46">
        <f t="shared" si="57"/>
        <v>0</v>
      </c>
      <c r="V542" s="46">
        <f t="shared" si="58"/>
        <v>0</v>
      </c>
      <c r="W542" s="46">
        <v>0</v>
      </c>
      <c r="X542" s="47">
        <f t="shared" si="59"/>
        <v>0</v>
      </c>
      <c r="Y542" s="54"/>
      <c r="Z542" s="54">
        <v>10.165650749999999</v>
      </c>
      <c r="AA542" s="55" t="s">
        <v>1019</v>
      </c>
    </row>
    <row r="543" spans="1:27" ht="17.100000000000001" customHeight="1">
      <c r="A543" s="9">
        <v>524</v>
      </c>
      <c r="B543" s="9" t="s">
        <v>592</v>
      </c>
      <c r="C543" s="10" t="s">
        <v>2131</v>
      </c>
      <c r="D543" s="9" t="s">
        <v>541</v>
      </c>
      <c r="E543" s="11" t="s">
        <v>593</v>
      </c>
      <c r="F543" s="9">
        <v>422.51</v>
      </c>
      <c r="G543" s="9">
        <v>146.02000000000001</v>
      </c>
      <c r="H543" s="20">
        <v>423.2</v>
      </c>
      <c r="I543" s="20">
        <v>206.34</v>
      </c>
      <c r="J543" s="36">
        <v>422.51099199999999</v>
      </c>
      <c r="K543" s="36">
        <v>146.023471</v>
      </c>
      <c r="L543" s="36">
        <v>423.20058599999999</v>
      </c>
      <c r="M543" s="36">
        <v>206.340551</v>
      </c>
      <c r="N543" s="9">
        <v>1</v>
      </c>
      <c r="O543" s="31" t="s">
        <v>2132</v>
      </c>
      <c r="P543" s="37">
        <v>44166</v>
      </c>
      <c r="Q543" s="20">
        <v>532.79</v>
      </c>
      <c r="R543" s="46">
        <f t="shared" si="54"/>
        <v>0.6895939999999996</v>
      </c>
      <c r="S543" s="46">
        <f t="shared" si="55"/>
        <v>60.317080000000004</v>
      </c>
      <c r="T543" s="46">
        <f t="shared" si="56"/>
        <v>61.006674000000004</v>
      </c>
      <c r="U543" s="46">
        <f t="shared" si="57"/>
        <v>3.662124425</v>
      </c>
      <c r="V543" s="46">
        <f t="shared" si="58"/>
        <v>3.662124425</v>
      </c>
      <c r="W543" s="46">
        <v>3.662124425</v>
      </c>
      <c r="X543" s="47">
        <f t="shared" si="59"/>
        <v>0</v>
      </c>
      <c r="Y543" s="54"/>
      <c r="Z543" s="54">
        <v>4.4762937174999999</v>
      </c>
      <c r="AA543" s="55"/>
    </row>
    <row r="544" spans="1:27" ht="17.100000000000001" customHeight="1">
      <c r="A544" s="9">
        <v>525</v>
      </c>
      <c r="B544" s="9" t="s">
        <v>594</v>
      </c>
      <c r="C544" s="10" t="s">
        <v>2133</v>
      </c>
      <c r="D544" s="9" t="s">
        <v>541</v>
      </c>
      <c r="E544" s="11" t="s">
        <v>593</v>
      </c>
      <c r="F544" s="20">
        <v>436.48</v>
      </c>
      <c r="G544" s="20">
        <v>65.42</v>
      </c>
      <c r="H544" s="20">
        <v>441.36</v>
      </c>
      <c r="I544" s="20">
        <v>116.4</v>
      </c>
      <c r="J544" s="36">
        <v>436.47671500000001</v>
      </c>
      <c r="K544" s="36">
        <v>65.420395999999997</v>
      </c>
      <c r="L544" s="36">
        <v>441.355862</v>
      </c>
      <c r="M544" s="36">
        <v>116.395974</v>
      </c>
      <c r="N544" s="9">
        <v>1</v>
      </c>
      <c r="O544" s="31" t="s">
        <v>2134</v>
      </c>
      <c r="P544" s="37">
        <v>44196</v>
      </c>
      <c r="Q544" s="20">
        <v>736.54</v>
      </c>
      <c r="R544" s="46">
        <f t="shared" si="54"/>
        <v>4.879146999999989</v>
      </c>
      <c r="S544" s="46">
        <f t="shared" si="55"/>
        <v>50.975577999999999</v>
      </c>
      <c r="T544" s="46">
        <f t="shared" si="56"/>
        <v>55.854724999999988</v>
      </c>
      <c r="U544" s="46">
        <f t="shared" si="57"/>
        <v>3.363481367499999</v>
      </c>
      <c r="V544" s="46">
        <f t="shared" si="58"/>
        <v>3.363481367499999</v>
      </c>
      <c r="W544" s="46">
        <v>3.3634813674999999</v>
      </c>
      <c r="X544" s="47">
        <f t="shared" si="59"/>
        <v>0</v>
      </c>
      <c r="Y544" s="54">
        <v>8.2355750000000008</v>
      </c>
      <c r="Z544" s="54">
        <v>13.037323065000001</v>
      </c>
      <c r="AA544" s="55"/>
    </row>
    <row r="545" spans="1:27" ht="17.100000000000001" customHeight="1">
      <c r="A545" s="9">
        <v>526</v>
      </c>
      <c r="B545" s="9" t="s">
        <v>595</v>
      </c>
      <c r="C545" s="10" t="s">
        <v>2135</v>
      </c>
      <c r="D545" s="9" t="s">
        <v>541</v>
      </c>
      <c r="E545" s="11" t="s">
        <v>593</v>
      </c>
      <c r="F545" s="20">
        <v>231.84</v>
      </c>
      <c r="G545" s="20">
        <v>0</v>
      </c>
      <c r="H545" s="20">
        <v>271.02</v>
      </c>
      <c r="I545" s="20">
        <v>0</v>
      </c>
      <c r="J545" s="36">
        <v>231.80558400000001</v>
      </c>
      <c r="K545" s="36">
        <v>0</v>
      </c>
      <c r="L545" s="36">
        <v>271.02382799999998</v>
      </c>
      <c r="M545" s="36">
        <v>0</v>
      </c>
      <c r="N545" s="9">
        <v>1</v>
      </c>
      <c r="O545" s="92" t="s">
        <v>2136</v>
      </c>
      <c r="P545" s="37">
        <v>43835</v>
      </c>
      <c r="Q545" s="20">
        <v>800</v>
      </c>
      <c r="R545" s="46">
        <f t="shared" si="54"/>
        <v>39.21824399999997</v>
      </c>
      <c r="S545" s="46">
        <f t="shared" si="55"/>
        <v>0</v>
      </c>
      <c r="T545" s="46">
        <f t="shared" si="56"/>
        <v>39.21824399999997</v>
      </c>
      <c r="U545" s="46">
        <f t="shared" si="57"/>
        <v>2.4511402499999981</v>
      </c>
      <c r="V545" s="46">
        <f t="shared" si="58"/>
        <v>2.4511402499999981</v>
      </c>
      <c r="W545" s="46">
        <v>2.4511402499999999</v>
      </c>
      <c r="X545" s="47">
        <f t="shared" si="59"/>
        <v>0</v>
      </c>
      <c r="Y545" s="54"/>
      <c r="Z545" s="54">
        <v>14.487849000000001</v>
      </c>
      <c r="AA545" s="55"/>
    </row>
    <row r="546" spans="1:27" ht="17.100000000000001" customHeight="1">
      <c r="A546" s="9">
        <v>527</v>
      </c>
      <c r="B546" s="9" t="s">
        <v>596</v>
      </c>
      <c r="C546" s="9" t="s">
        <v>2137</v>
      </c>
      <c r="D546" s="9" t="s">
        <v>541</v>
      </c>
      <c r="E546" s="11" t="s">
        <v>593</v>
      </c>
      <c r="F546" s="5">
        <v>175.51</v>
      </c>
      <c r="G546" s="20">
        <v>36.42</v>
      </c>
      <c r="H546" s="5">
        <v>482.28</v>
      </c>
      <c r="I546" s="20">
        <v>17.940000000000001</v>
      </c>
      <c r="J546" s="36">
        <v>175.507957</v>
      </c>
      <c r="K546" s="36">
        <v>36.416043000000002</v>
      </c>
      <c r="L546" s="36">
        <v>482.28361999999998</v>
      </c>
      <c r="M546" s="36">
        <v>17.938381</v>
      </c>
      <c r="N546" s="9">
        <v>1</v>
      </c>
      <c r="O546" s="92" t="s">
        <v>2138</v>
      </c>
      <c r="P546" s="37">
        <v>43839</v>
      </c>
      <c r="Q546" s="20">
        <v>572.78</v>
      </c>
      <c r="R546" s="46">
        <f t="shared" si="54"/>
        <v>306.77566300000001</v>
      </c>
      <c r="S546" s="46">
        <f t="shared" si="55"/>
        <v>-18.477662000000002</v>
      </c>
      <c r="T546" s="46">
        <f t="shared" si="56"/>
        <v>288.298001</v>
      </c>
      <c r="U546" s="46">
        <f t="shared" si="57"/>
        <v>18.064819217500002</v>
      </c>
      <c r="V546" s="46">
        <f t="shared" si="58"/>
        <v>18.064819217500002</v>
      </c>
      <c r="W546" s="46">
        <v>18.064819217499998</v>
      </c>
      <c r="X546" s="47">
        <f t="shared" si="59"/>
        <v>0</v>
      </c>
      <c r="Y546" s="54"/>
      <c r="Z546" s="54">
        <v>10.420570035000001</v>
      </c>
      <c r="AA546" s="55"/>
    </row>
    <row r="547" spans="1:27" ht="17.100000000000001" customHeight="1">
      <c r="A547" s="9">
        <v>528</v>
      </c>
      <c r="B547" s="9" t="s">
        <v>597</v>
      </c>
      <c r="C547" s="9" t="s">
        <v>2139</v>
      </c>
      <c r="D547" s="9" t="s">
        <v>541</v>
      </c>
      <c r="E547" s="11" t="s">
        <v>593</v>
      </c>
      <c r="F547" s="9">
        <v>161.26</v>
      </c>
      <c r="G547" s="9">
        <v>7.07</v>
      </c>
      <c r="H547" s="9">
        <v>238.09</v>
      </c>
      <c r="I547" s="9">
        <v>13.15</v>
      </c>
      <c r="J547" s="36">
        <v>161.263113</v>
      </c>
      <c r="K547" s="36">
        <v>7.0660699999999999</v>
      </c>
      <c r="L547" s="36">
        <v>238.094976</v>
      </c>
      <c r="M547" s="36">
        <v>13.148159</v>
      </c>
      <c r="N547" s="9">
        <v>1</v>
      </c>
      <c r="O547" s="31" t="s">
        <v>2140</v>
      </c>
      <c r="P547" s="67">
        <v>44175</v>
      </c>
      <c r="Q547" s="20">
        <v>730</v>
      </c>
      <c r="R547" s="46">
        <f t="shared" si="54"/>
        <v>76.831862999999998</v>
      </c>
      <c r="S547" s="46">
        <f t="shared" si="55"/>
        <v>6.0820889999999999</v>
      </c>
      <c r="T547" s="46">
        <f t="shared" si="56"/>
        <v>82.913951999999995</v>
      </c>
      <c r="U547" s="46">
        <f t="shared" si="57"/>
        <v>5.1669167775</v>
      </c>
      <c r="V547" s="46">
        <f t="shared" si="58"/>
        <v>5.1669167775</v>
      </c>
      <c r="W547" s="46">
        <v>5.1669167775</v>
      </c>
      <c r="X547" s="47">
        <f t="shared" si="59"/>
        <v>0</v>
      </c>
      <c r="Y547" s="54"/>
      <c r="Z547" s="54"/>
      <c r="AA547" s="55"/>
    </row>
    <row r="548" spans="1:27" ht="17.100000000000001" customHeight="1">
      <c r="A548" s="9">
        <v>529</v>
      </c>
      <c r="B548" s="9" t="s">
        <v>598</v>
      </c>
      <c r="C548" s="10" t="s">
        <v>2141</v>
      </c>
      <c r="D548" s="9" t="s">
        <v>541</v>
      </c>
      <c r="E548" s="11" t="s">
        <v>599</v>
      </c>
      <c r="F548" s="87">
        <v>976.46067200000005</v>
      </c>
      <c r="G548" s="87">
        <v>555.93081800000004</v>
      </c>
      <c r="H548" s="87">
        <v>3834.5430719999999</v>
      </c>
      <c r="I548" s="87">
        <v>2413.5049399999998</v>
      </c>
      <c r="J548" s="36">
        <v>976.46067200000005</v>
      </c>
      <c r="K548" s="36">
        <v>555.93081800000004</v>
      </c>
      <c r="L548" s="36">
        <v>3834.5430719999999</v>
      </c>
      <c r="M548" s="36">
        <v>2413.5049399999998</v>
      </c>
      <c r="N548" s="9">
        <v>1</v>
      </c>
      <c r="O548" s="31" t="s">
        <v>2142</v>
      </c>
      <c r="P548" s="32">
        <v>44074</v>
      </c>
      <c r="Q548" s="87">
        <v>2278.3000000000002</v>
      </c>
      <c r="R548" s="46">
        <f t="shared" si="54"/>
        <v>2858.0823999999998</v>
      </c>
      <c r="S548" s="46">
        <f t="shared" si="55"/>
        <v>1857.5741219999998</v>
      </c>
      <c r="T548" s="46">
        <f t="shared" si="56"/>
        <v>4715.6565219999993</v>
      </c>
      <c r="U548" s="46">
        <f t="shared" si="57"/>
        <v>290.08459731999994</v>
      </c>
      <c r="V548" s="46">
        <f t="shared" si="58"/>
        <v>290.08459731999994</v>
      </c>
      <c r="W548" s="46">
        <v>290.08459732</v>
      </c>
      <c r="X548" s="47">
        <f t="shared" si="59"/>
        <v>0</v>
      </c>
      <c r="Y548" s="54"/>
      <c r="Z548" s="54">
        <v>11.239968622499999</v>
      </c>
      <c r="AA548" s="55"/>
    </row>
    <row r="549" spans="1:27" ht="17.100000000000001" customHeight="1">
      <c r="A549" s="9">
        <v>530</v>
      </c>
      <c r="B549" s="9" t="s">
        <v>600</v>
      </c>
      <c r="C549" s="10" t="s">
        <v>2143</v>
      </c>
      <c r="D549" s="9" t="s">
        <v>541</v>
      </c>
      <c r="E549" s="11" t="s">
        <v>599</v>
      </c>
      <c r="F549" s="87">
        <v>3.3160940000000001</v>
      </c>
      <c r="G549" s="87">
        <v>0</v>
      </c>
      <c r="H549" s="87">
        <v>234.219888</v>
      </c>
      <c r="I549" s="87">
        <v>0</v>
      </c>
      <c r="J549" s="36">
        <v>3.3160940000000001</v>
      </c>
      <c r="K549" s="36">
        <v>0</v>
      </c>
      <c r="L549" s="36">
        <v>234.219888</v>
      </c>
      <c r="M549" s="36">
        <v>0</v>
      </c>
      <c r="N549" s="9">
        <v>1</v>
      </c>
      <c r="O549" s="31" t="s">
        <v>2144</v>
      </c>
      <c r="P549" s="32">
        <v>44053</v>
      </c>
      <c r="Q549" s="87">
        <v>1047.45</v>
      </c>
      <c r="R549" s="46">
        <f t="shared" si="54"/>
        <v>230.903794</v>
      </c>
      <c r="S549" s="46">
        <f t="shared" si="55"/>
        <v>0</v>
      </c>
      <c r="T549" s="46">
        <f t="shared" si="56"/>
        <v>230.903794</v>
      </c>
      <c r="U549" s="46">
        <f t="shared" si="57"/>
        <v>14.431487125</v>
      </c>
      <c r="V549" s="46">
        <f t="shared" si="58"/>
        <v>14.431487125</v>
      </c>
      <c r="W549" s="46">
        <v>14.431487125</v>
      </c>
      <c r="X549" s="47">
        <f t="shared" si="59"/>
        <v>0</v>
      </c>
      <c r="Y549" s="54"/>
      <c r="Z549" s="54"/>
      <c r="AA549" s="55"/>
    </row>
    <row r="550" spans="1:27" ht="17.100000000000001" customHeight="1">
      <c r="A550" s="9">
        <v>531</v>
      </c>
      <c r="B550" s="9" t="s">
        <v>601</v>
      </c>
      <c r="C550" s="10" t="s">
        <v>2145</v>
      </c>
      <c r="D550" s="9" t="s">
        <v>541</v>
      </c>
      <c r="E550" s="11" t="s">
        <v>599</v>
      </c>
      <c r="F550" s="87">
        <v>2.2158880000000001</v>
      </c>
      <c r="G550" s="87">
        <v>0</v>
      </c>
      <c r="H550" s="87">
        <v>54.867305999999999</v>
      </c>
      <c r="I550" s="87">
        <v>3.0339000000000001E-2</v>
      </c>
      <c r="J550" s="36">
        <v>2.2158880000000001</v>
      </c>
      <c r="K550" s="36">
        <v>0</v>
      </c>
      <c r="L550" s="36">
        <v>54.867305999999999</v>
      </c>
      <c r="M550" s="36">
        <v>3.0339000000000001E-2</v>
      </c>
      <c r="N550" s="9">
        <v>1</v>
      </c>
      <c r="O550" s="31" t="s">
        <v>2146</v>
      </c>
      <c r="P550" s="32">
        <v>44050</v>
      </c>
      <c r="Q550" s="87">
        <v>1051.81</v>
      </c>
      <c r="R550" s="46">
        <f t="shared" si="54"/>
        <v>52.651418</v>
      </c>
      <c r="S550" s="46">
        <f t="shared" si="55"/>
        <v>3.0339000000000001E-2</v>
      </c>
      <c r="T550" s="46">
        <f t="shared" si="56"/>
        <v>52.681756999999998</v>
      </c>
      <c r="U550" s="46">
        <f t="shared" si="57"/>
        <v>3.2925339650000001</v>
      </c>
      <c r="V550" s="46">
        <f t="shared" si="58"/>
        <v>3.2925339650000001</v>
      </c>
      <c r="W550" s="46">
        <v>3.2925339650000001</v>
      </c>
      <c r="X550" s="47">
        <f t="shared" si="59"/>
        <v>0</v>
      </c>
      <c r="Y550" s="54"/>
      <c r="Z550" s="54"/>
      <c r="AA550" s="55"/>
    </row>
    <row r="551" spans="1:27" ht="17.100000000000001" customHeight="1">
      <c r="A551" s="9">
        <v>532</v>
      </c>
      <c r="B551" s="9" t="s">
        <v>602</v>
      </c>
      <c r="C551" s="10" t="s">
        <v>2147</v>
      </c>
      <c r="D551" s="9" t="s">
        <v>541</v>
      </c>
      <c r="E551" s="11" t="s">
        <v>599</v>
      </c>
      <c r="F551" s="87">
        <v>0.60417699999999996</v>
      </c>
      <c r="G551" s="87">
        <v>0</v>
      </c>
      <c r="H551" s="87">
        <v>142.55200300000001</v>
      </c>
      <c r="I551" s="87">
        <v>0</v>
      </c>
      <c r="J551" s="36">
        <v>0.60417699999999996</v>
      </c>
      <c r="K551" s="36">
        <v>0</v>
      </c>
      <c r="L551" s="36">
        <v>142.55200300000001</v>
      </c>
      <c r="M551" s="36">
        <v>0</v>
      </c>
      <c r="N551" s="9">
        <v>1</v>
      </c>
      <c r="O551" s="31" t="s">
        <v>2148</v>
      </c>
      <c r="P551" s="32">
        <v>44062</v>
      </c>
      <c r="Q551" s="87">
        <v>844.58</v>
      </c>
      <c r="R551" s="46">
        <f t="shared" si="54"/>
        <v>141.94782600000002</v>
      </c>
      <c r="S551" s="46">
        <f t="shared" si="55"/>
        <v>0</v>
      </c>
      <c r="T551" s="46">
        <f t="shared" si="56"/>
        <v>141.94782600000002</v>
      </c>
      <c r="U551" s="46">
        <f t="shared" si="57"/>
        <v>8.8717391250000013</v>
      </c>
      <c r="V551" s="46">
        <f t="shared" si="58"/>
        <v>8.8717391250000013</v>
      </c>
      <c r="W551" s="46">
        <v>8.8717391249999995</v>
      </c>
      <c r="X551" s="47">
        <f t="shared" si="59"/>
        <v>0</v>
      </c>
      <c r="Y551" s="54"/>
      <c r="Z551" s="54"/>
      <c r="AA551" s="55"/>
    </row>
    <row r="552" spans="1:27" ht="17.100000000000001" customHeight="1">
      <c r="A552" s="9">
        <v>533</v>
      </c>
      <c r="B552" s="9" t="s">
        <v>603</v>
      </c>
      <c r="C552" s="10" t="s">
        <v>2149</v>
      </c>
      <c r="D552" s="9" t="s">
        <v>541</v>
      </c>
      <c r="E552" s="11" t="s">
        <v>599</v>
      </c>
      <c r="F552" s="87">
        <v>52.646248999999997</v>
      </c>
      <c r="G552" s="87">
        <v>0</v>
      </c>
      <c r="H552" s="87">
        <v>378.92330399999997</v>
      </c>
      <c r="I552" s="87">
        <v>0</v>
      </c>
      <c r="J552" s="36">
        <v>52.646248999999997</v>
      </c>
      <c r="K552" s="36">
        <v>0</v>
      </c>
      <c r="L552" s="36">
        <v>378.92330399999997</v>
      </c>
      <c r="M552" s="36">
        <v>0</v>
      </c>
      <c r="N552" s="9">
        <v>1</v>
      </c>
      <c r="O552" s="31" t="s">
        <v>2150</v>
      </c>
      <c r="P552" s="32">
        <v>43251</v>
      </c>
      <c r="Q552" s="87">
        <v>562.79999999999995</v>
      </c>
      <c r="R552" s="46">
        <f t="shared" si="54"/>
        <v>326.27705499999996</v>
      </c>
      <c r="S552" s="46">
        <f t="shared" si="55"/>
        <v>0</v>
      </c>
      <c r="T552" s="46">
        <f t="shared" si="56"/>
        <v>326.27705499999996</v>
      </c>
      <c r="U552" s="46">
        <f t="shared" si="57"/>
        <v>20.392315937499998</v>
      </c>
      <c r="V552" s="46">
        <f t="shared" si="58"/>
        <v>20.392315937499998</v>
      </c>
      <c r="W552" s="46">
        <v>20.392315937500001</v>
      </c>
      <c r="X552" s="47">
        <f t="shared" si="59"/>
        <v>0</v>
      </c>
      <c r="Y552" s="54"/>
      <c r="Z552" s="54"/>
      <c r="AA552" s="55"/>
    </row>
    <row r="553" spans="1:27" ht="24" customHeight="1">
      <c r="A553" s="9">
        <v>534</v>
      </c>
      <c r="B553" s="9" t="s">
        <v>604</v>
      </c>
      <c r="C553" s="10" t="s">
        <v>2151</v>
      </c>
      <c r="D553" s="9" t="s">
        <v>541</v>
      </c>
      <c r="E553" s="11" t="s">
        <v>599</v>
      </c>
      <c r="F553" s="87">
        <v>1104.540178</v>
      </c>
      <c r="G553" s="87">
        <v>94.526470000000003</v>
      </c>
      <c r="H553" s="87">
        <v>1214.127418</v>
      </c>
      <c r="I553" s="87">
        <v>92.516897999999998</v>
      </c>
      <c r="J553" s="36">
        <v>1104.540178</v>
      </c>
      <c r="K553" s="36">
        <v>94.526470000000003</v>
      </c>
      <c r="L553" s="36">
        <v>1214.127418</v>
      </c>
      <c r="M553" s="36">
        <v>92.516897999999998</v>
      </c>
      <c r="N553" s="9">
        <v>1</v>
      </c>
      <c r="O553" s="31" t="s">
        <v>2152</v>
      </c>
      <c r="P553" s="32">
        <v>43631</v>
      </c>
      <c r="Q553" s="87">
        <v>532.29999999999995</v>
      </c>
      <c r="R553" s="46">
        <f t="shared" si="54"/>
        <v>109.58724000000007</v>
      </c>
      <c r="S553" s="46">
        <f t="shared" si="55"/>
        <v>-2.0095720000000057</v>
      </c>
      <c r="T553" s="46">
        <f t="shared" si="56"/>
        <v>107.57766800000006</v>
      </c>
      <c r="U553" s="46">
        <f t="shared" si="57"/>
        <v>6.7286281800000038</v>
      </c>
      <c r="V553" s="46">
        <f t="shared" si="58"/>
        <v>6.7286281800000038</v>
      </c>
      <c r="W553" s="46">
        <v>6.7286281800000003</v>
      </c>
      <c r="X553" s="47">
        <f t="shared" si="59"/>
        <v>0</v>
      </c>
      <c r="Y553" s="54"/>
      <c r="Z553" s="54">
        <v>27.305099932499999</v>
      </c>
      <c r="AA553" s="55"/>
    </row>
    <row r="554" spans="1:27" ht="21.95" customHeight="1">
      <c r="A554" s="9">
        <v>535</v>
      </c>
      <c r="B554" s="9" t="s">
        <v>605</v>
      </c>
      <c r="C554" s="10" t="s">
        <v>2153</v>
      </c>
      <c r="D554" s="9" t="s">
        <v>541</v>
      </c>
      <c r="E554" s="11" t="s">
        <v>599</v>
      </c>
      <c r="F554" s="87">
        <v>212.794287</v>
      </c>
      <c r="G554" s="87">
        <v>0</v>
      </c>
      <c r="H554" s="87">
        <v>275.40244300000001</v>
      </c>
      <c r="I554" s="87">
        <v>0</v>
      </c>
      <c r="J554" s="36">
        <v>212.794287</v>
      </c>
      <c r="K554" s="36">
        <v>0</v>
      </c>
      <c r="L554" s="36">
        <v>275.40244300000001</v>
      </c>
      <c r="M554" s="36">
        <v>0</v>
      </c>
      <c r="N554" s="9">
        <v>1</v>
      </c>
      <c r="O554" s="31" t="s">
        <v>2154</v>
      </c>
      <c r="P554" s="32">
        <v>43183</v>
      </c>
      <c r="Q554" s="87">
        <v>656.87</v>
      </c>
      <c r="R554" s="46">
        <f t="shared" si="54"/>
        <v>62.608156000000008</v>
      </c>
      <c r="S554" s="46">
        <f t="shared" si="55"/>
        <v>0</v>
      </c>
      <c r="T554" s="46">
        <f t="shared" si="56"/>
        <v>62.608156000000008</v>
      </c>
      <c r="U554" s="46">
        <f t="shared" si="57"/>
        <v>3.9130097500000005</v>
      </c>
      <c r="V554" s="46">
        <f t="shared" si="58"/>
        <v>3.9130097500000005</v>
      </c>
      <c r="W554" s="46">
        <v>3.9130097500000001</v>
      </c>
      <c r="X554" s="47">
        <f t="shared" si="59"/>
        <v>0</v>
      </c>
      <c r="Y554" s="54">
        <v>6.6131250000000001</v>
      </c>
      <c r="Z554" s="54">
        <v>5.8313126874999996</v>
      </c>
      <c r="AA554" s="55"/>
    </row>
    <row r="555" spans="1:27" ht="17.100000000000001" customHeight="1">
      <c r="A555" s="9">
        <v>536</v>
      </c>
      <c r="B555" s="9" t="s">
        <v>606</v>
      </c>
      <c r="C555" s="10" t="s">
        <v>2155</v>
      </c>
      <c r="D555" s="9" t="s">
        <v>541</v>
      </c>
      <c r="E555" s="11" t="s">
        <v>599</v>
      </c>
      <c r="F555" s="87">
        <v>19.655521</v>
      </c>
      <c r="G555" s="87">
        <v>0</v>
      </c>
      <c r="H555" s="87">
        <v>153.16309000000001</v>
      </c>
      <c r="I555" s="87">
        <v>0.119556</v>
      </c>
      <c r="J555" s="36">
        <v>19.655521</v>
      </c>
      <c r="K555" s="36">
        <v>0</v>
      </c>
      <c r="L555" s="36">
        <v>153.16309000000001</v>
      </c>
      <c r="M555" s="36">
        <v>0.119556</v>
      </c>
      <c r="N555" s="9">
        <v>1</v>
      </c>
      <c r="O555" s="31" t="s">
        <v>2156</v>
      </c>
      <c r="P555" s="32">
        <v>44105</v>
      </c>
      <c r="Q555" s="87">
        <v>834.5</v>
      </c>
      <c r="R555" s="46">
        <f t="shared" si="54"/>
        <v>133.50756900000002</v>
      </c>
      <c r="S555" s="46">
        <f t="shared" si="55"/>
        <v>0.119556</v>
      </c>
      <c r="T555" s="46">
        <f t="shared" si="56"/>
        <v>133.62712500000001</v>
      </c>
      <c r="U555" s="46">
        <f t="shared" si="57"/>
        <v>8.3513964225000006</v>
      </c>
      <c r="V555" s="46">
        <f t="shared" si="58"/>
        <v>8.3513964225000006</v>
      </c>
      <c r="W555" s="46">
        <v>8.3513964225000006</v>
      </c>
      <c r="X555" s="47">
        <f t="shared" si="59"/>
        <v>0</v>
      </c>
      <c r="Y555" s="54"/>
      <c r="Z555" s="54"/>
      <c r="AA555" s="55"/>
    </row>
    <row r="556" spans="1:27" ht="17.100000000000001" customHeight="1">
      <c r="A556" s="271">
        <v>537</v>
      </c>
      <c r="B556" s="9" t="s">
        <v>607</v>
      </c>
      <c r="C556" s="10" t="s">
        <v>2157</v>
      </c>
      <c r="D556" s="271" t="s">
        <v>541</v>
      </c>
      <c r="E556" s="279" t="s">
        <v>608</v>
      </c>
      <c r="F556" s="262">
        <v>6322</v>
      </c>
      <c r="G556" s="262">
        <v>931</v>
      </c>
      <c r="H556" s="262">
        <v>7793</v>
      </c>
      <c r="I556" s="262">
        <v>1182</v>
      </c>
      <c r="J556" s="253">
        <v>5670.5012770000003</v>
      </c>
      <c r="K556" s="253">
        <v>517.47296100000005</v>
      </c>
      <c r="L556" s="253">
        <v>7282.7182469999998</v>
      </c>
      <c r="M556" s="253">
        <v>473.77230400000002</v>
      </c>
      <c r="N556" s="30">
        <v>1</v>
      </c>
      <c r="O556" s="31" t="s">
        <v>2158</v>
      </c>
      <c r="P556" s="32">
        <v>42886</v>
      </c>
      <c r="Q556" s="74">
        <v>720.7</v>
      </c>
      <c r="R556" s="46">
        <f t="shared" si="54"/>
        <v>1612.2169699999995</v>
      </c>
      <c r="S556" s="46">
        <f t="shared" si="55"/>
        <v>-43.700657000000035</v>
      </c>
      <c r="T556" s="46">
        <f t="shared" si="56"/>
        <v>1568.5163129999994</v>
      </c>
      <c r="U556" s="46">
        <f t="shared" si="57"/>
        <v>98.141521204999961</v>
      </c>
      <c r="V556" s="46">
        <f t="shared" si="58"/>
        <v>-9.2708094699999748</v>
      </c>
      <c r="W556" s="250">
        <v>98.141521205000004</v>
      </c>
      <c r="X556" s="47">
        <f t="shared" si="59"/>
        <v>0</v>
      </c>
      <c r="Y556" s="54">
        <v>245.824375</v>
      </c>
      <c r="Z556" s="54">
        <v>123.79643446999999</v>
      </c>
      <c r="AA556" s="55"/>
    </row>
    <row r="557" spans="1:27" ht="17.100000000000001" customHeight="1">
      <c r="A557" s="271"/>
      <c r="B557" s="9"/>
      <c r="C557" s="10"/>
      <c r="D557" s="271"/>
      <c r="E557" s="280"/>
      <c r="F557" s="263"/>
      <c r="G557" s="263"/>
      <c r="H557" s="263"/>
      <c r="I557" s="263"/>
      <c r="J557" s="254"/>
      <c r="K557" s="254">
        <v>517.47296100000005</v>
      </c>
      <c r="L557" s="254">
        <v>7282.7182469999998</v>
      </c>
      <c r="M557" s="254">
        <v>473.77230400000002</v>
      </c>
      <c r="N557" s="30">
        <v>2</v>
      </c>
      <c r="O557" s="31" t="s">
        <v>2159</v>
      </c>
      <c r="P557" s="32">
        <v>43646</v>
      </c>
      <c r="Q557" s="74">
        <v>5047.3999999999996</v>
      </c>
      <c r="R557" s="46">
        <f>R556</f>
        <v>1612.2169699999995</v>
      </c>
      <c r="S557" s="46">
        <f>S556</f>
        <v>-43.700657000000035</v>
      </c>
      <c r="T557" s="46">
        <f t="shared" si="56"/>
        <v>1568.5163129999994</v>
      </c>
      <c r="U557" s="46">
        <f t="shared" si="57"/>
        <v>98.141521204999961</v>
      </c>
      <c r="V557" s="46">
        <f t="shared" si="58"/>
        <v>98.141521204999961</v>
      </c>
      <c r="W557" s="251"/>
      <c r="X557" s="47">
        <f t="shared" si="59"/>
        <v>0</v>
      </c>
      <c r="Y557" s="54">
        <v>245.824375</v>
      </c>
      <c r="Z557" s="54">
        <v>123.79643446999999</v>
      </c>
      <c r="AA557" s="55"/>
    </row>
    <row r="558" spans="1:27" ht="17.100000000000001" customHeight="1">
      <c r="A558" s="271">
        <v>538</v>
      </c>
      <c r="B558" s="55" t="s">
        <v>609</v>
      </c>
      <c r="C558" s="10" t="s">
        <v>2160</v>
      </c>
      <c r="D558" s="271" t="s">
        <v>541</v>
      </c>
      <c r="E558" s="279" t="s">
        <v>608</v>
      </c>
      <c r="F558" s="262">
        <v>513</v>
      </c>
      <c r="G558" s="262"/>
      <c r="H558" s="262">
        <v>533</v>
      </c>
      <c r="I558" s="262"/>
      <c r="J558" s="253">
        <v>513.23466299999995</v>
      </c>
      <c r="K558" s="253">
        <v>0</v>
      </c>
      <c r="L558" s="253">
        <v>533.676919</v>
      </c>
      <c r="M558" s="253">
        <v>0</v>
      </c>
      <c r="N558" s="30">
        <v>1</v>
      </c>
      <c r="O558" s="31" t="s">
        <v>2161</v>
      </c>
      <c r="P558" s="32">
        <v>43101</v>
      </c>
      <c r="Q558" s="74">
        <v>1869.61</v>
      </c>
      <c r="R558" s="46">
        <f t="shared" si="54"/>
        <v>20.442256000000043</v>
      </c>
      <c r="S558" s="46">
        <f t="shared" si="55"/>
        <v>0</v>
      </c>
      <c r="T558" s="46">
        <f t="shared" si="56"/>
        <v>20.442256000000043</v>
      </c>
      <c r="U558" s="46">
        <f t="shared" si="57"/>
        <v>1.2776410000000027</v>
      </c>
      <c r="V558" s="46">
        <f t="shared" si="58"/>
        <v>1.2776410000000027</v>
      </c>
      <c r="W558" s="250">
        <v>1.277641</v>
      </c>
      <c r="X558" s="47">
        <f t="shared" si="59"/>
        <v>0</v>
      </c>
      <c r="Y558" s="54"/>
      <c r="Z558" s="54">
        <v>15.7381268825</v>
      </c>
      <c r="AA558" s="55"/>
    </row>
    <row r="559" spans="1:27" ht="17.100000000000001" customHeight="1">
      <c r="A559" s="271"/>
      <c r="B559" s="55"/>
      <c r="C559" s="10"/>
      <c r="D559" s="271"/>
      <c r="E559" s="280"/>
      <c r="F559" s="263"/>
      <c r="G559" s="263"/>
      <c r="H559" s="263"/>
      <c r="I559" s="263"/>
      <c r="J559" s="254"/>
      <c r="K559" s="254">
        <v>0</v>
      </c>
      <c r="L559" s="254">
        <v>533.676919</v>
      </c>
      <c r="M559" s="254">
        <v>0</v>
      </c>
      <c r="N559" s="30">
        <v>2</v>
      </c>
      <c r="O559" s="31" t="s">
        <v>2162</v>
      </c>
      <c r="P559" s="32">
        <v>43822</v>
      </c>
      <c r="Q559" s="74">
        <v>551.73</v>
      </c>
      <c r="R559" s="46">
        <f>R558</f>
        <v>20.442256000000043</v>
      </c>
      <c r="S559" s="46">
        <f>S558</f>
        <v>0</v>
      </c>
      <c r="T559" s="46">
        <f t="shared" ref="T559:T622" si="60">R559+S559</f>
        <v>20.442256000000043</v>
      </c>
      <c r="U559" s="46">
        <f t="shared" ref="U559:U622" si="61">IF(T559&gt;10,R559*6.25%+S559*6%,0)</f>
        <v>1.2776410000000027</v>
      </c>
      <c r="V559" s="46">
        <f t="shared" ref="V559:V622" si="62">MIN(U559,1000,Q559/2-Y559-Z559)</f>
        <v>1.2776410000000027</v>
      </c>
      <c r="W559" s="251"/>
      <c r="X559" s="47">
        <f t="shared" ref="X559:X622" si="63">IF((V559+Y559+Z559)&gt;1000,1,0)</f>
        <v>0</v>
      </c>
      <c r="Y559" s="54"/>
      <c r="Z559" s="54">
        <v>15.7381268825</v>
      </c>
      <c r="AA559" s="55"/>
    </row>
    <row r="560" spans="1:27" ht="17.100000000000001" customHeight="1">
      <c r="A560" s="9">
        <v>539</v>
      </c>
      <c r="B560" s="9" t="s">
        <v>610</v>
      </c>
      <c r="C560" s="10" t="s">
        <v>2163</v>
      </c>
      <c r="D560" s="9" t="s">
        <v>541</v>
      </c>
      <c r="E560" s="11" t="s">
        <v>608</v>
      </c>
      <c r="F560" s="20">
        <v>322</v>
      </c>
      <c r="G560" s="20"/>
      <c r="H560" s="20">
        <v>439</v>
      </c>
      <c r="I560" s="20"/>
      <c r="J560" s="36">
        <v>322.66393699999998</v>
      </c>
      <c r="K560" s="36">
        <v>0</v>
      </c>
      <c r="L560" s="36">
        <v>448.69130699999999</v>
      </c>
      <c r="M560" s="36">
        <v>0</v>
      </c>
      <c r="N560" s="9">
        <v>1</v>
      </c>
      <c r="O560" s="31" t="s">
        <v>2164</v>
      </c>
      <c r="P560" s="32">
        <v>43769</v>
      </c>
      <c r="Q560" s="74">
        <v>710</v>
      </c>
      <c r="R560" s="46">
        <f t="shared" ref="R560:R622" si="64">L560-J560</f>
        <v>126.02737000000002</v>
      </c>
      <c r="S560" s="46">
        <f t="shared" ref="S560:S622" si="65">M560-K560</f>
        <v>0</v>
      </c>
      <c r="T560" s="46">
        <f t="shared" si="60"/>
        <v>126.02737000000002</v>
      </c>
      <c r="U560" s="46">
        <f t="shared" si="61"/>
        <v>7.8767106250000012</v>
      </c>
      <c r="V560" s="46">
        <f t="shared" si="62"/>
        <v>7.8767106250000012</v>
      </c>
      <c r="W560" s="46">
        <v>7.8767106250000003</v>
      </c>
      <c r="X560" s="47">
        <f t="shared" si="63"/>
        <v>0</v>
      </c>
      <c r="Y560" s="54"/>
      <c r="Z560" s="54">
        <v>10.288390937500001</v>
      </c>
      <c r="AA560" s="55"/>
    </row>
    <row r="561" spans="1:27" ht="17.100000000000001" customHeight="1">
      <c r="A561" s="9">
        <v>540</v>
      </c>
      <c r="B561" s="9" t="s">
        <v>611</v>
      </c>
      <c r="C561" s="10" t="s">
        <v>2165</v>
      </c>
      <c r="D561" s="9" t="s">
        <v>541</v>
      </c>
      <c r="E561" s="11" t="s">
        <v>608</v>
      </c>
      <c r="F561" s="20">
        <v>33</v>
      </c>
      <c r="G561" s="20"/>
      <c r="H561" s="20">
        <v>123</v>
      </c>
      <c r="I561" s="20"/>
      <c r="J561" s="36">
        <v>33.845722000000002</v>
      </c>
      <c r="K561" s="36">
        <v>0</v>
      </c>
      <c r="L561" s="36">
        <v>123.483784</v>
      </c>
      <c r="M561" s="36">
        <v>0</v>
      </c>
      <c r="N561" s="9">
        <v>1</v>
      </c>
      <c r="O561" s="31" t="s">
        <v>2166</v>
      </c>
      <c r="P561" s="32">
        <v>43818</v>
      </c>
      <c r="Q561" s="74">
        <v>550</v>
      </c>
      <c r="R561" s="46">
        <f t="shared" si="64"/>
        <v>89.638061999999991</v>
      </c>
      <c r="S561" s="46">
        <f t="shared" si="65"/>
        <v>0</v>
      </c>
      <c r="T561" s="46">
        <f t="shared" si="60"/>
        <v>89.638061999999991</v>
      </c>
      <c r="U561" s="46">
        <f t="shared" si="61"/>
        <v>5.6023788749999994</v>
      </c>
      <c r="V561" s="46">
        <f t="shared" si="62"/>
        <v>5.6023788749999994</v>
      </c>
      <c r="W561" s="46">
        <v>5.6023788750000003</v>
      </c>
      <c r="X561" s="47">
        <f t="shared" si="63"/>
        <v>0</v>
      </c>
      <c r="Y561" s="54"/>
      <c r="Z561" s="54">
        <v>1.9748946875</v>
      </c>
      <c r="AA561" s="55"/>
    </row>
    <row r="562" spans="1:27" ht="17.100000000000001" customHeight="1">
      <c r="A562" s="9">
        <v>541</v>
      </c>
      <c r="B562" s="9" t="s">
        <v>612</v>
      </c>
      <c r="C562" s="10" t="s">
        <v>2167</v>
      </c>
      <c r="D562" s="9" t="s">
        <v>541</v>
      </c>
      <c r="E562" s="11" t="s">
        <v>608</v>
      </c>
      <c r="F562" s="20">
        <v>82.1</v>
      </c>
      <c r="G562" s="20"/>
      <c r="H562" s="20">
        <v>126.1</v>
      </c>
      <c r="I562" s="20"/>
      <c r="J562" s="36">
        <v>70.082899999999995</v>
      </c>
      <c r="K562" s="36">
        <v>0</v>
      </c>
      <c r="L562" s="36">
        <v>108.03184400000001</v>
      </c>
      <c r="M562" s="36">
        <v>0</v>
      </c>
      <c r="N562" s="9">
        <v>1</v>
      </c>
      <c r="O562" s="31" t="s">
        <v>2168</v>
      </c>
      <c r="P562" s="32">
        <v>43769</v>
      </c>
      <c r="Q562" s="74">
        <v>851.12</v>
      </c>
      <c r="R562" s="46">
        <f t="shared" si="64"/>
        <v>37.948944000000012</v>
      </c>
      <c r="S562" s="46">
        <f t="shared" si="65"/>
        <v>0</v>
      </c>
      <c r="T562" s="46">
        <f t="shared" si="60"/>
        <v>37.948944000000012</v>
      </c>
      <c r="U562" s="46">
        <f t="shared" si="61"/>
        <v>2.3718090000000007</v>
      </c>
      <c r="V562" s="46">
        <f t="shared" si="62"/>
        <v>2.3718090000000007</v>
      </c>
      <c r="W562" s="46">
        <v>2.3718089999999998</v>
      </c>
      <c r="X562" s="47">
        <f t="shared" si="63"/>
        <v>0</v>
      </c>
      <c r="Y562" s="54"/>
      <c r="Z562" s="54">
        <v>2.6615169999999999</v>
      </c>
      <c r="AA562" s="55"/>
    </row>
    <row r="563" spans="1:27" ht="17.100000000000001" customHeight="1">
      <c r="A563" s="9">
        <v>542</v>
      </c>
      <c r="B563" s="9" t="s">
        <v>613</v>
      </c>
      <c r="C563" s="10" t="s">
        <v>2169</v>
      </c>
      <c r="D563" s="9" t="s">
        <v>541</v>
      </c>
      <c r="E563" s="11" t="s">
        <v>608</v>
      </c>
      <c r="F563" s="20">
        <v>87</v>
      </c>
      <c r="G563" s="20"/>
      <c r="H563" s="20">
        <v>103</v>
      </c>
      <c r="I563" s="20"/>
      <c r="J563" s="36">
        <v>91.030467000000002</v>
      </c>
      <c r="K563" s="36">
        <v>3.347801</v>
      </c>
      <c r="L563" s="36">
        <v>109.515467</v>
      </c>
      <c r="M563" s="36">
        <v>-1.2895559999999999</v>
      </c>
      <c r="N563" s="9">
        <v>1</v>
      </c>
      <c r="O563" s="31" t="s">
        <v>2170</v>
      </c>
      <c r="P563" s="32">
        <v>43821</v>
      </c>
      <c r="Q563" s="74">
        <v>518.20000000000005</v>
      </c>
      <c r="R563" s="46">
        <f t="shared" si="64"/>
        <v>18.484999999999999</v>
      </c>
      <c r="S563" s="46">
        <f t="shared" si="65"/>
        <v>-4.6373569999999997</v>
      </c>
      <c r="T563" s="46">
        <f t="shared" si="60"/>
        <v>13.847643</v>
      </c>
      <c r="U563" s="46">
        <f t="shared" si="61"/>
        <v>0.87707108</v>
      </c>
      <c r="V563" s="46">
        <f t="shared" si="62"/>
        <v>0.87707108</v>
      </c>
      <c r="W563" s="46">
        <v>0.87707108</v>
      </c>
      <c r="X563" s="47">
        <f t="shared" si="63"/>
        <v>0</v>
      </c>
      <c r="Y563" s="54"/>
      <c r="Z563" s="54">
        <v>4.8722878725000003</v>
      </c>
      <c r="AA563" s="55"/>
    </row>
    <row r="564" spans="1:27" ht="17.100000000000001" customHeight="1">
      <c r="A564" s="9">
        <v>543</v>
      </c>
      <c r="B564" s="9" t="s">
        <v>614</v>
      </c>
      <c r="C564" s="10" t="s">
        <v>2171</v>
      </c>
      <c r="D564" s="9" t="s">
        <v>541</v>
      </c>
      <c r="E564" s="11" t="s">
        <v>608</v>
      </c>
      <c r="F564" s="20">
        <v>211</v>
      </c>
      <c r="G564" s="20"/>
      <c r="H564" s="20">
        <v>253</v>
      </c>
      <c r="I564" s="20"/>
      <c r="J564" s="36">
        <v>210.61102299999999</v>
      </c>
      <c r="K564" s="36">
        <v>0</v>
      </c>
      <c r="L564" s="36">
        <v>252.910561</v>
      </c>
      <c r="M564" s="36">
        <v>0</v>
      </c>
      <c r="N564" s="9">
        <v>1</v>
      </c>
      <c r="O564" s="31" t="s">
        <v>2172</v>
      </c>
      <c r="P564" s="32">
        <v>43749</v>
      </c>
      <c r="Q564" s="74">
        <v>530</v>
      </c>
      <c r="R564" s="46">
        <f t="shared" si="64"/>
        <v>42.299538000000013</v>
      </c>
      <c r="S564" s="46">
        <f t="shared" si="65"/>
        <v>0</v>
      </c>
      <c r="T564" s="46">
        <f t="shared" si="60"/>
        <v>42.299538000000013</v>
      </c>
      <c r="U564" s="46">
        <f t="shared" si="61"/>
        <v>2.6437211250000008</v>
      </c>
      <c r="V564" s="46">
        <f t="shared" si="62"/>
        <v>2.6437211250000008</v>
      </c>
      <c r="W564" s="46">
        <v>2.6437211249999999</v>
      </c>
      <c r="X564" s="47">
        <f t="shared" si="63"/>
        <v>0</v>
      </c>
      <c r="Y564" s="54"/>
      <c r="Z564" s="54">
        <v>4.2845886249999996</v>
      </c>
      <c r="AA564" s="55"/>
    </row>
    <row r="565" spans="1:27" ht="17.100000000000001" customHeight="1">
      <c r="A565" s="9">
        <v>544</v>
      </c>
      <c r="B565" s="9" t="s">
        <v>615</v>
      </c>
      <c r="C565" s="10" t="s">
        <v>2173</v>
      </c>
      <c r="D565" s="9" t="s">
        <v>541</v>
      </c>
      <c r="E565" s="11" t="s">
        <v>608</v>
      </c>
      <c r="F565" s="20">
        <v>66.52</v>
      </c>
      <c r="G565" s="20"/>
      <c r="H565" s="20">
        <v>78.489999999999995</v>
      </c>
      <c r="I565" s="20"/>
      <c r="J565" s="36">
        <v>64.916283000000007</v>
      </c>
      <c r="K565" s="36">
        <v>0</v>
      </c>
      <c r="L565" s="36">
        <v>78.334014999999994</v>
      </c>
      <c r="M565" s="36">
        <v>0</v>
      </c>
      <c r="N565" s="9">
        <v>1</v>
      </c>
      <c r="O565" s="31" t="s">
        <v>2174</v>
      </c>
      <c r="P565" s="32">
        <v>43789</v>
      </c>
      <c r="Q565" s="74">
        <v>747.6</v>
      </c>
      <c r="R565" s="46">
        <f t="shared" si="64"/>
        <v>13.417731999999987</v>
      </c>
      <c r="S565" s="46">
        <f t="shared" si="65"/>
        <v>0</v>
      </c>
      <c r="T565" s="46">
        <f t="shared" si="60"/>
        <v>13.417731999999987</v>
      </c>
      <c r="U565" s="46">
        <f t="shared" si="61"/>
        <v>0.83860824999999917</v>
      </c>
      <c r="V565" s="46">
        <f t="shared" si="62"/>
        <v>0.83860824999999917</v>
      </c>
      <c r="W565" s="46">
        <v>0.83860824999999894</v>
      </c>
      <c r="X565" s="47">
        <f t="shared" si="63"/>
        <v>0</v>
      </c>
      <c r="Y565" s="54"/>
      <c r="Z565" s="54">
        <v>4.0572676875000004</v>
      </c>
      <c r="AA565" s="55"/>
    </row>
    <row r="566" spans="1:27" ht="17.100000000000001" customHeight="1">
      <c r="A566" s="9">
        <v>545</v>
      </c>
      <c r="B566" s="9" t="s">
        <v>616</v>
      </c>
      <c r="C566" s="10" t="s">
        <v>2175</v>
      </c>
      <c r="D566" s="9" t="s">
        <v>541</v>
      </c>
      <c r="E566" s="11" t="s">
        <v>608</v>
      </c>
      <c r="F566" s="20">
        <v>58</v>
      </c>
      <c r="G566" s="20"/>
      <c r="H566" s="20">
        <v>255</v>
      </c>
      <c r="I566" s="20"/>
      <c r="J566" s="36">
        <v>47.574615000000001</v>
      </c>
      <c r="K566" s="36">
        <v>10.557516</v>
      </c>
      <c r="L566" s="36">
        <v>187.211996</v>
      </c>
      <c r="M566" s="36">
        <v>68.012276999999997</v>
      </c>
      <c r="N566" s="9">
        <v>1</v>
      </c>
      <c r="O566" s="31" t="s">
        <v>2176</v>
      </c>
      <c r="P566" s="32">
        <v>44195</v>
      </c>
      <c r="Q566" s="74">
        <v>540.71</v>
      </c>
      <c r="R566" s="46">
        <f t="shared" si="64"/>
        <v>139.637381</v>
      </c>
      <c r="S566" s="46">
        <f t="shared" si="65"/>
        <v>57.454760999999998</v>
      </c>
      <c r="T566" s="46">
        <f t="shared" si="60"/>
        <v>197.092142</v>
      </c>
      <c r="U566" s="46">
        <f t="shared" si="61"/>
        <v>12.174621972500001</v>
      </c>
      <c r="V566" s="46">
        <f t="shared" si="62"/>
        <v>12.174621972500001</v>
      </c>
      <c r="W566" s="46">
        <v>12.174621972500001</v>
      </c>
      <c r="X566" s="47">
        <f t="shared" si="63"/>
        <v>0</v>
      </c>
      <c r="Y566" s="54"/>
      <c r="Z566" s="54"/>
      <c r="AA566" s="55"/>
    </row>
    <row r="567" spans="1:27" ht="17.100000000000001" customHeight="1">
      <c r="A567" s="9">
        <v>546</v>
      </c>
      <c r="B567" s="9" t="s">
        <v>617</v>
      </c>
      <c r="C567" s="10" t="s">
        <v>2177</v>
      </c>
      <c r="D567" s="9" t="s">
        <v>541</v>
      </c>
      <c r="E567" s="11" t="s">
        <v>608</v>
      </c>
      <c r="F567" s="20">
        <v>5</v>
      </c>
      <c r="G567" s="20"/>
      <c r="H567" s="20">
        <v>255</v>
      </c>
      <c r="I567" s="20"/>
      <c r="J567" s="36">
        <v>0</v>
      </c>
      <c r="K567" s="36">
        <v>0</v>
      </c>
      <c r="L567" s="36">
        <v>0</v>
      </c>
      <c r="M567" s="36">
        <v>0</v>
      </c>
      <c r="N567" s="9">
        <v>1</v>
      </c>
      <c r="O567" s="31" t="s">
        <v>2178</v>
      </c>
      <c r="P567" s="32">
        <v>44173</v>
      </c>
      <c r="Q567" s="74">
        <v>556.82000000000005</v>
      </c>
      <c r="R567" s="46">
        <f t="shared" si="64"/>
        <v>0</v>
      </c>
      <c r="S567" s="46">
        <f t="shared" si="65"/>
        <v>0</v>
      </c>
      <c r="T567" s="46">
        <f t="shared" si="60"/>
        <v>0</v>
      </c>
      <c r="U567" s="46">
        <f t="shared" si="61"/>
        <v>0</v>
      </c>
      <c r="V567" s="46">
        <f t="shared" si="62"/>
        <v>0</v>
      </c>
      <c r="W567" s="46">
        <v>0</v>
      </c>
      <c r="X567" s="47">
        <f t="shared" si="63"/>
        <v>0</v>
      </c>
      <c r="Y567" s="54"/>
      <c r="Z567" s="54"/>
      <c r="AA567" s="55" t="s">
        <v>1019</v>
      </c>
    </row>
    <row r="568" spans="1:27" ht="17.100000000000001" customHeight="1">
      <c r="A568" s="9">
        <v>547</v>
      </c>
      <c r="B568" s="9" t="s">
        <v>618</v>
      </c>
      <c r="C568" s="10" t="s">
        <v>2179</v>
      </c>
      <c r="D568" s="9" t="s">
        <v>541</v>
      </c>
      <c r="E568" s="11" t="s">
        <v>608</v>
      </c>
      <c r="F568" s="20">
        <v>116</v>
      </c>
      <c r="G568" s="20"/>
      <c r="H568" s="20">
        <v>170</v>
      </c>
      <c r="I568" s="20"/>
      <c r="J568" s="36">
        <v>116.093571</v>
      </c>
      <c r="K568" s="36">
        <v>0</v>
      </c>
      <c r="L568" s="36">
        <v>169.53182699999999</v>
      </c>
      <c r="M568" s="36">
        <v>0</v>
      </c>
      <c r="N568" s="9">
        <v>1</v>
      </c>
      <c r="O568" s="31" t="s">
        <v>2180</v>
      </c>
      <c r="P568" s="32">
        <v>44190</v>
      </c>
      <c r="Q568" s="74">
        <v>536.96</v>
      </c>
      <c r="R568" s="46">
        <f t="shared" si="64"/>
        <v>53.438255999999996</v>
      </c>
      <c r="S568" s="46">
        <f t="shared" si="65"/>
        <v>0</v>
      </c>
      <c r="T568" s="46">
        <f t="shared" si="60"/>
        <v>53.438255999999996</v>
      </c>
      <c r="U568" s="46">
        <f t="shared" si="61"/>
        <v>3.3398909999999997</v>
      </c>
      <c r="V568" s="46">
        <f t="shared" si="62"/>
        <v>3.3398909999999997</v>
      </c>
      <c r="W568" s="46">
        <v>3.3398910000000002</v>
      </c>
      <c r="X568" s="47">
        <f t="shared" si="63"/>
        <v>0</v>
      </c>
      <c r="Y568" s="54"/>
      <c r="Z568" s="54"/>
      <c r="AA568" s="55"/>
    </row>
    <row r="569" spans="1:27" ht="17.100000000000001" customHeight="1">
      <c r="A569" s="9">
        <v>548</v>
      </c>
      <c r="B569" s="9" t="s">
        <v>619</v>
      </c>
      <c r="C569" s="10" t="s">
        <v>2181</v>
      </c>
      <c r="D569" s="9" t="s">
        <v>541</v>
      </c>
      <c r="E569" s="11" t="s">
        <v>608</v>
      </c>
      <c r="F569" s="20">
        <v>55</v>
      </c>
      <c r="G569" s="20"/>
      <c r="H569" s="20">
        <v>83</v>
      </c>
      <c r="I569" s="20"/>
      <c r="J569" s="36">
        <v>55.075780000000002</v>
      </c>
      <c r="K569" s="36">
        <v>0</v>
      </c>
      <c r="L569" s="36">
        <v>82.708544000000003</v>
      </c>
      <c r="M569" s="36">
        <v>0</v>
      </c>
      <c r="N569" s="9">
        <v>1</v>
      </c>
      <c r="O569" s="31" t="s">
        <v>2182</v>
      </c>
      <c r="P569" s="32">
        <v>44183</v>
      </c>
      <c r="Q569" s="74">
        <v>532.20000000000005</v>
      </c>
      <c r="R569" s="46">
        <f t="shared" si="64"/>
        <v>27.632764000000002</v>
      </c>
      <c r="S569" s="46">
        <f t="shared" si="65"/>
        <v>0</v>
      </c>
      <c r="T569" s="46">
        <f t="shared" si="60"/>
        <v>27.632764000000002</v>
      </c>
      <c r="U569" s="46">
        <f t="shared" si="61"/>
        <v>1.7270477500000001</v>
      </c>
      <c r="V569" s="46">
        <f t="shared" si="62"/>
        <v>1.7270477500000001</v>
      </c>
      <c r="W569" s="46">
        <v>1.7270477500000001</v>
      </c>
      <c r="X569" s="47">
        <f t="shared" si="63"/>
        <v>0</v>
      </c>
      <c r="Y569" s="54"/>
      <c r="Z569" s="54"/>
      <c r="AA569" s="55"/>
    </row>
    <row r="570" spans="1:27" ht="17.100000000000001" customHeight="1">
      <c r="A570" s="9">
        <v>549</v>
      </c>
      <c r="B570" s="9" t="s">
        <v>620</v>
      </c>
      <c r="C570" s="10" t="s">
        <v>2183</v>
      </c>
      <c r="D570" s="9" t="s">
        <v>541</v>
      </c>
      <c r="E570" s="11" t="s">
        <v>608</v>
      </c>
      <c r="F570" s="20">
        <v>19</v>
      </c>
      <c r="G570" s="20">
        <v>4</v>
      </c>
      <c r="H570" s="20">
        <v>272</v>
      </c>
      <c r="I570" s="20">
        <v>13</v>
      </c>
      <c r="J570" s="36">
        <v>0</v>
      </c>
      <c r="K570" s="36">
        <v>0</v>
      </c>
      <c r="L570" s="36">
        <v>263.16435899999999</v>
      </c>
      <c r="M570" s="36">
        <v>3.8943859999999999</v>
      </c>
      <c r="N570" s="9">
        <v>1</v>
      </c>
      <c r="O570" s="31" t="s">
        <v>2184</v>
      </c>
      <c r="P570" s="32">
        <v>44195</v>
      </c>
      <c r="Q570" s="74">
        <v>575.73</v>
      </c>
      <c r="R570" s="46">
        <f t="shared" si="64"/>
        <v>263.16435899999999</v>
      </c>
      <c r="S570" s="46">
        <f t="shared" si="65"/>
        <v>3.8943859999999999</v>
      </c>
      <c r="T570" s="46">
        <f t="shared" si="60"/>
        <v>267.05874499999999</v>
      </c>
      <c r="U570" s="46">
        <f t="shared" si="61"/>
        <v>16.681435597499998</v>
      </c>
      <c r="V570" s="46">
        <f t="shared" si="62"/>
        <v>16.681435597499998</v>
      </c>
      <c r="W570" s="46">
        <v>16.681435597499998</v>
      </c>
      <c r="X570" s="47">
        <f t="shared" si="63"/>
        <v>0</v>
      </c>
      <c r="Y570" s="54"/>
      <c r="Z570" s="54"/>
      <c r="AA570" s="55"/>
    </row>
    <row r="571" spans="1:27" ht="17.100000000000001" customHeight="1">
      <c r="A571" s="9">
        <v>550</v>
      </c>
      <c r="B571" s="9" t="s">
        <v>621</v>
      </c>
      <c r="C571" s="10" t="s">
        <v>2185</v>
      </c>
      <c r="D571" s="9" t="s">
        <v>541</v>
      </c>
      <c r="E571" s="11" t="s">
        <v>608</v>
      </c>
      <c r="F571" s="20">
        <v>170</v>
      </c>
      <c r="G571" s="20"/>
      <c r="H571" s="20">
        <v>196</v>
      </c>
      <c r="I571" s="20"/>
      <c r="J571" s="36">
        <v>170.32361499999999</v>
      </c>
      <c r="K571" s="36">
        <v>0</v>
      </c>
      <c r="L571" s="36">
        <v>190.86804699999999</v>
      </c>
      <c r="M571" s="36">
        <v>0</v>
      </c>
      <c r="N571" s="9">
        <v>1</v>
      </c>
      <c r="O571" s="31" t="s">
        <v>2186</v>
      </c>
      <c r="P571" s="32">
        <v>44195</v>
      </c>
      <c r="Q571" s="74">
        <v>1002.21</v>
      </c>
      <c r="R571" s="46">
        <f t="shared" si="64"/>
        <v>20.544432</v>
      </c>
      <c r="S571" s="46">
        <f t="shared" si="65"/>
        <v>0</v>
      </c>
      <c r="T571" s="46">
        <f t="shared" si="60"/>
        <v>20.544432</v>
      </c>
      <c r="U571" s="46">
        <f t="shared" si="61"/>
        <v>1.284027</v>
      </c>
      <c r="V571" s="46">
        <f t="shared" si="62"/>
        <v>1.284027</v>
      </c>
      <c r="W571" s="46">
        <v>1.284027</v>
      </c>
      <c r="X571" s="47">
        <f t="shared" si="63"/>
        <v>0</v>
      </c>
      <c r="Y571" s="54"/>
      <c r="Z571" s="54"/>
      <c r="AA571" s="55"/>
    </row>
    <row r="572" spans="1:27" ht="17.100000000000001" customHeight="1">
      <c r="A572" s="9">
        <v>551</v>
      </c>
      <c r="B572" s="9" t="s">
        <v>622</v>
      </c>
      <c r="C572" s="10" t="s">
        <v>2187</v>
      </c>
      <c r="D572" s="9" t="s">
        <v>541</v>
      </c>
      <c r="E572" s="11" t="s">
        <v>608</v>
      </c>
      <c r="F572" s="20">
        <v>32</v>
      </c>
      <c r="G572" s="20"/>
      <c r="H572" s="20">
        <v>76</v>
      </c>
      <c r="I572" s="20"/>
      <c r="J572" s="36">
        <v>32.525418000000002</v>
      </c>
      <c r="K572" s="36">
        <v>-0.232789</v>
      </c>
      <c r="L572" s="36">
        <v>75.746909000000002</v>
      </c>
      <c r="M572" s="36">
        <v>0</v>
      </c>
      <c r="N572" s="9">
        <v>1</v>
      </c>
      <c r="O572" s="31" t="s">
        <v>2188</v>
      </c>
      <c r="P572" s="32">
        <v>44195</v>
      </c>
      <c r="Q572" s="74">
        <v>653.35</v>
      </c>
      <c r="R572" s="46">
        <f t="shared" si="64"/>
        <v>43.221491</v>
      </c>
      <c r="S572" s="46">
        <f t="shared" si="65"/>
        <v>0.232789</v>
      </c>
      <c r="T572" s="46">
        <f t="shared" si="60"/>
        <v>43.454279999999997</v>
      </c>
      <c r="U572" s="46">
        <f t="shared" si="61"/>
        <v>2.7153105275000002</v>
      </c>
      <c r="V572" s="46">
        <f t="shared" si="62"/>
        <v>2.7153105275000002</v>
      </c>
      <c r="W572" s="46">
        <v>2.7153105274999998</v>
      </c>
      <c r="X572" s="47">
        <f t="shared" si="63"/>
        <v>0</v>
      </c>
      <c r="Y572" s="54"/>
      <c r="Z572" s="54"/>
      <c r="AA572" s="55"/>
    </row>
    <row r="573" spans="1:27" ht="17.100000000000001" customHeight="1">
      <c r="A573" s="9">
        <v>552</v>
      </c>
      <c r="B573" s="9" t="s">
        <v>623</v>
      </c>
      <c r="C573" s="10" t="s">
        <v>2189</v>
      </c>
      <c r="D573" s="9" t="s">
        <v>541</v>
      </c>
      <c r="E573" s="11" t="s">
        <v>608</v>
      </c>
      <c r="F573" s="20">
        <v>166</v>
      </c>
      <c r="G573" s="20">
        <v>60</v>
      </c>
      <c r="H573" s="20">
        <v>174</v>
      </c>
      <c r="I573" s="20">
        <v>122</v>
      </c>
      <c r="J573" s="36">
        <v>165.991411</v>
      </c>
      <c r="K573" s="36">
        <v>60.24794</v>
      </c>
      <c r="L573" s="36">
        <v>178.606797</v>
      </c>
      <c r="M573" s="36">
        <v>169.040584</v>
      </c>
      <c r="N573" s="9">
        <v>1</v>
      </c>
      <c r="O573" s="31" t="s">
        <v>2190</v>
      </c>
      <c r="P573" s="32">
        <v>44193</v>
      </c>
      <c r="Q573" s="74">
        <v>1496.23</v>
      </c>
      <c r="R573" s="46">
        <f t="shared" si="64"/>
        <v>12.615386000000001</v>
      </c>
      <c r="S573" s="46">
        <f t="shared" si="65"/>
        <v>108.792644</v>
      </c>
      <c r="T573" s="46">
        <f t="shared" si="60"/>
        <v>121.40803</v>
      </c>
      <c r="U573" s="46">
        <f t="shared" si="61"/>
        <v>7.3160202649999997</v>
      </c>
      <c r="V573" s="46">
        <f t="shared" si="62"/>
        <v>7.3160202649999997</v>
      </c>
      <c r="W573" s="46">
        <v>7.3160202649999997</v>
      </c>
      <c r="X573" s="47">
        <f t="shared" si="63"/>
        <v>0</v>
      </c>
      <c r="Y573" s="54"/>
      <c r="Z573" s="54"/>
      <c r="AA573" s="55"/>
    </row>
    <row r="574" spans="1:27" ht="17.100000000000001" customHeight="1">
      <c r="A574" s="9">
        <v>553</v>
      </c>
      <c r="B574" s="9" t="s">
        <v>624</v>
      </c>
      <c r="C574" s="10" t="s">
        <v>2191</v>
      </c>
      <c r="D574" s="9" t="s">
        <v>541</v>
      </c>
      <c r="E574" s="11" t="s">
        <v>608</v>
      </c>
      <c r="F574" s="20">
        <v>50</v>
      </c>
      <c r="G574" s="20"/>
      <c r="H574" s="20">
        <v>107</v>
      </c>
      <c r="I574" s="20"/>
      <c r="J574" s="36">
        <v>49.839302000000004</v>
      </c>
      <c r="K574" s="36">
        <v>0</v>
      </c>
      <c r="L574" s="36">
        <v>104.39075099999999</v>
      </c>
      <c r="M574" s="36">
        <v>2.9103840000000001</v>
      </c>
      <c r="N574" s="9">
        <v>1</v>
      </c>
      <c r="O574" s="31" t="s">
        <v>2192</v>
      </c>
      <c r="P574" s="32">
        <v>44196</v>
      </c>
      <c r="Q574" s="74">
        <v>505.46</v>
      </c>
      <c r="R574" s="46">
        <f t="shared" si="64"/>
        <v>54.551448999999991</v>
      </c>
      <c r="S574" s="46">
        <f t="shared" si="65"/>
        <v>2.9103840000000001</v>
      </c>
      <c r="T574" s="46">
        <f t="shared" si="60"/>
        <v>57.461832999999992</v>
      </c>
      <c r="U574" s="46">
        <f t="shared" si="61"/>
        <v>3.5840886024999996</v>
      </c>
      <c r="V574" s="46">
        <f t="shared" si="62"/>
        <v>3.5840886024999996</v>
      </c>
      <c r="W574" s="46">
        <v>3.5840886025000001</v>
      </c>
      <c r="X574" s="47">
        <f t="shared" si="63"/>
        <v>0</v>
      </c>
      <c r="Y574" s="54"/>
      <c r="Z574" s="54"/>
      <c r="AA574" s="55"/>
    </row>
    <row r="575" spans="1:27" ht="17.100000000000001" customHeight="1">
      <c r="A575" s="9">
        <v>554</v>
      </c>
      <c r="B575" s="9" t="s">
        <v>625</v>
      </c>
      <c r="C575" s="10" t="s">
        <v>2193</v>
      </c>
      <c r="D575" s="9" t="s">
        <v>541</v>
      </c>
      <c r="E575" s="11" t="s">
        <v>608</v>
      </c>
      <c r="F575" s="20">
        <v>0</v>
      </c>
      <c r="G575" s="20">
        <v>22</v>
      </c>
      <c r="H575" s="20">
        <v>1328</v>
      </c>
      <c r="I575" s="20">
        <v>4948</v>
      </c>
      <c r="J575" s="36">
        <v>0</v>
      </c>
      <c r="K575" s="36">
        <v>22.106781999999999</v>
      </c>
      <c r="L575" s="36">
        <v>1328.494175</v>
      </c>
      <c r="M575" s="36">
        <v>4948.0983150000002</v>
      </c>
      <c r="N575" s="9">
        <v>1</v>
      </c>
      <c r="O575" s="31" t="s">
        <v>2194</v>
      </c>
      <c r="P575" s="32">
        <v>44195</v>
      </c>
      <c r="Q575" s="74">
        <v>799.17</v>
      </c>
      <c r="R575" s="46">
        <f t="shared" si="64"/>
        <v>1328.494175</v>
      </c>
      <c r="S575" s="46">
        <f t="shared" si="65"/>
        <v>4925.9915330000003</v>
      </c>
      <c r="T575" s="46">
        <f t="shared" si="60"/>
        <v>6254.4857080000002</v>
      </c>
      <c r="U575" s="46">
        <f t="shared" si="61"/>
        <v>378.59037791750001</v>
      </c>
      <c r="V575" s="46">
        <f t="shared" si="62"/>
        <v>378.59037791750001</v>
      </c>
      <c r="W575" s="46">
        <v>378.59037791750001</v>
      </c>
      <c r="X575" s="47">
        <f t="shared" si="63"/>
        <v>0</v>
      </c>
      <c r="Y575" s="54"/>
      <c r="Z575" s="54"/>
      <c r="AA575" s="55"/>
    </row>
    <row r="576" spans="1:27" ht="17.100000000000001" customHeight="1">
      <c r="A576" s="9">
        <v>555</v>
      </c>
      <c r="B576" s="9" t="s">
        <v>626</v>
      </c>
      <c r="C576" s="10" t="s">
        <v>2195</v>
      </c>
      <c r="D576" s="9" t="s">
        <v>541</v>
      </c>
      <c r="E576" s="11" t="s">
        <v>608</v>
      </c>
      <c r="F576" s="20">
        <v>0</v>
      </c>
      <c r="G576" s="20">
        <v>0</v>
      </c>
      <c r="H576" s="20">
        <v>0</v>
      </c>
      <c r="I576" s="20">
        <v>26.7</v>
      </c>
      <c r="J576" s="36">
        <v>0</v>
      </c>
      <c r="K576" s="36">
        <v>0</v>
      </c>
      <c r="L576" s="36">
        <v>0</v>
      </c>
      <c r="M576" s="36">
        <v>26.794571000000001</v>
      </c>
      <c r="N576" s="9">
        <v>1</v>
      </c>
      <c r="O576" s="31" t="s">
        <v>2196</v>
      </c>
      <c r="P576" s="32">
        <v>44195</v>
      </c>
      <c r="Q576" s="74">
        <v>2268.3200000000002</v>
      </c>
      <c r="R576" s="46">
        <f t="shared" si="64"/>
        <v>0</v>
      </c>
      <c r="S576" s="46">
        <f t="shared" si="65"/>
        <v>26.794571000000001</v>
      </c>
      <c r="T576" s="46">
        <f t="shared" si="60"/>
        <v>26.794571000000001</v>
      </c>
      <c r="U576" s="46">
        <f t="shared" si="61"/>
        <v>1.60767426</v>
      </c>
      <c r="V576" s="46">
        <f t="shared" si="62"/>
        <v>1.60767426</v>
      </c>
      <c r="W576" s="46">
        <v>1.60767426</v>
      </c>
      <c r="X576" s="47">
        <f t="shared" si="63"/>
        <v>0</v>
      </c>
      <c r="Y576" s="54"/>
      <c r="Z576" s="54"/>
      <c r="AA576" s="55"/>
    </row>
    <row r="577" spans="1:27" ht="17.100000000000001" customHeight="1">
      <c r="A577" s="9">
        <v>556</v>
      </c>
      <c r="B577" s="9" t="s">
        <v>627</v>
      </c>
      <c r="C577" s="10" t="s">
        <v>2197</v>
      </c>
      <c r="D577" s="9" t="s">
        <v>541</v>
      </c>
      <c r="E577" s="11" t="s">
        <v>608</v>
      </c>
      <c r="F577" s="20">
        <v>9</v>
      </c>
      <c r="G577" s="20"/>
      <c r="H577" s="20">
        <v>23</v>
      </c>
      <c r="I577" s="20"/>
      <c r="J577" s="36">
        <v>9.097709</v>
      </c>
      <c r="K577" s="36">
        <v>0</v>
      </c>
      <c r="L577" s="36">
        <v>23.304365000000001</v>
      </c>
      <c r="M577" s="36">
        <v>0</v>
      </c>
      <c r="N577" s="9">
        <v>1</v>
      </c>
      <c r="O577" s="31" t="s">
        <v>2198</v>
      </c>
      <c r="P577" s="32">
        <v>44193</v>
      </c>
      <c r="Q577" s="74">
        <v>521.64</v>
      </c>
      <c r="R577" s="46">
        <f t="shared" si="64"/>
        <v>14.206656000000001</v>
      </c>
      <c r="S577" s="46">
        <f t="shared" si="65"/>
        <v>0</v>
      </c>
      <c r="T577" s="46">
        <f t="shared" si="60"/>
        <v>14.206656000000001</v>
      </c>
      <c r="U577" s="46">
        <f t="shared" si="61"/>
        <v>0.88791600000000004</v>
      </c>
      <c r="V577" s="46">
        <f t="shared" si="62"/>
        <v>0.88791600000000004</v>
      </c>
      <c r="W577" s="46">
        <v>0.88791600000000004</v>
      </c>
      <c r="X577" s="47">
        <f t="shared" si="63"/>
        <v>0</v>
      </c>
      <c r="Y577" s="54"/>
      <c r="Z577" s="54"/>
      <c r="AA577" s="55"/>
    </row>
    <row r="578" spans="1:27" ht="17.100000000000001" customHeight="1">
      <c r="A578" s="9">
        <v>557</v>
      </c>
      <c r="B578" s="9" t="s">
        <v>2199</v>
      </c>
      <c r="C578" s="10" t="s">
        <v>2200</v>
      </c>
      <c r="D578" s="9" t="s">
        <v>541</v>
      </c>
      <c r="E578" s="11" t="s">
        <v>608</v>
      </c>
      <c r="F578" s="20">
        <v>117</v>
      </c>
      <c r="G578" s="20"/>
      <c r="H578" s="20">
        <v>165</v>
      </c>
      <c r="I578" s="20"/>
      <c r="J578" s="36">
        <v>118.784302</v>
      </c>
      <c r="K578" s="36">
        <v>0</v>
      </c>
      <c r="L578" s="36">
        <v>44.778078999999998</v>
      </c>
      <c r="M578" s="36">
        <v>0</v>
      </c>
      <c r="N578" s="9">
        <v>1</v>
      </c>
      <c r="O578" s="31" t="s">
        <v>2201</v>
      </c>
      <c r="P578" s="32">
        <v>44183</v>
      </c>
      <c r="Q578" s="74">
        <v>513.28</v>
      </c>
      <c r="R578" s="46">
        <f t="shared" si="64"/>
        <v>-74.006223000000006</v>
      </c>
      <c r="S578" s="46">
        <f t="shared" si="65"/>
        <v>0</v>
      </c>
      <c r="T578" s="46">
        <f t="shared" si="60"/>
        <v>-74.006223000000006</v>
      </c>
      <c r="U578" s="46">
        <f t="shared" si="61"/>
        <v>0</v>
      </c>
      <c r="V578" s="46">
        <f t="shared" si="62"/>
        <v>0</v>
      </c>
      <c r="W578" s="46">
        <v>0</v>
      </c>
      <c r="X578" s="47">
        <f t="shared" si="63"/>
        <v>0</v>
      </c>
      <c r="Y578" s="54"/>
      <c r="Z578" s="54"/>
      <c r="AA578" s="55" t="s">
        <v>1019</v>
      </c>
    </row>
    <row r="579" spans="1:27" ht="17.100000000000001" customHeight="1">
      <c r="A579" s="9">
        <v>558</v>
      </c>
      <c r="B579" s="9" t="s">
        <v>628</v>
      </c>
      <c r="C579" s="10" t="s">
        <v>2202</v>
      </c>
      <c r="D579" s="9" t="s">
        <v>541</v>
      </c>
      <c r="E579" s="11" t="s">
        <v>629</v>
      </c>
      <c r="F579" s="10" t="s">
        <v>2203</v>
      </c>
      <c r="G579" s="10" t="s">
        <v>2204</v>
      </c>
      <c r="H579" s="10" t="s">
        <v>2205</v>
      </c>
      <c r="I579" s="10" t="s">
        <v>2204</v>
      </c>
      <c r="J579" s="36">
        <v>855.45488999999998</v>
      </c>
      <c r="K579" s="36">
        <v>15.457765999999999</v>
      </c>
      <c r="L579" s="36">
        <v>1011.378043</v>
      </c>
      <c r="M579" s="36">
        <v>0</v>
      </c>
      <c r="N579" s="9">
        <v>1</v>
      </c>
      <c r="O579" s="31" t="s">
        <v>2206</v>
      </c>
      <c r="P579" s="66" t="s">
        <v>2207</v>
      </c>
      <c r="Q579" s="10" t="s">
        <v>630</v>
      </c>
      <c r="R579" s="46">
        <f t="shared" si="64"/>
        <v>155.92315300000007</v>
      </c>
      <c r="S579" s="46">
        <f t="shared" si="65"/>
        <v>-15.457765999999999</v>
      </c>
      <c r="T579" s="46">
        <f t="shared" si="60"/>
        <v>140.46538700000008</v>
      </c>
      <c r="U579" s="46">
        <f t="shared" si="61"/>
        <v>8.8177311025000051</v>
      </c>
      <c r="V579" s="46">
        <f t="shared" si="62"/>
        <v>8.8177311025000051</v>
      </c>
      <c r="W579" s="46">
        <v>8.8177311025000105</v>
      </c>
      <c r="X579" s="47">
        <f t="shared" si="63"/>
        <v>0</v>
      </c>
      <c r="Y579" s="54">
        <v>26.296250000000001</v>
      </c>
      <c r="Z579" s="54">
        <v>18.4235353975</v>
      </c>
      <c r="AA579" s="55"/>
    </row>
    <row r="580" spans="1:27" ht="17.100000000000001" customHeight="1">
      <c r="A580" s="9">
        <v>559</v>
      </c>
      <c r="B580" s="9" t="s">
        <v>631</v>
      </c>
      <c r="C580" s="10" t="s">
        <v>2208</v>
      </c>
      <c r="D580" s="9" t="s">
        <v>541</v>
      </c>
      <c r="E580" s="11" t="s">
        <v>629</v>
      </c>
      <c r="F580" s="10">
        <v>896</v>
      </c>
      <c r="G580" s="10">
        <v>104</v>
      </c>
      <c r="H580" s="10">
        <v>1553</v>
      </c>
      <c r="I580" s="10">
        <v>454</v>
      </c>
      <c r="J580" s="36">
        <v>896.47728300000006</v>
      </c>
      <c r="K580" s="36">
        <v>104.204815</v>
      </c>
      <c r="L580" s="36">
        <v>1552.9688920000001</v>
      </c>
      <c r="M580" s="36">
        <v>476.88845500000002</v>
      </c>
      <c r="N580" s="9">
        <v>1</v>
      </c>
      <c r="O580" s="31" t="s">
        <v>2209</v>
      </c>
      <c r="P580" s="66" t="s">
        <v>2210</v>
      </c>
      <c r="Q580" s="10">
        <v>635.07000000000005</v>
      </c>
      <c r="R580" s="46">
        <f t="shared" si="64"/>
        <v>656.49160900000004</v>
      </c>
      <c r="S580" s="46">
        <f t="shared" si="65"/>
        <v>372.68364000000003</v>
      </c>
      <c r="T580" s="46">
        <f t="shared" si="60"/>
        <v>1029.1752490000001</v>
      </c>
      <c r="U580" s="46">
        <f t="shared" si="61"/>
        <v>63.391743962500001</v>
      </c>
      <c r="V580" s="46">
        <f t="shared" si="62"/>
        <v>63.391743962500001</v>
      </c>
      <c r="W580" s="46">
        <v>63.391743962500001</v>
      </c>
      <c r="X580" s="47">
        <f t="shared" si="63"/>
        <v>0</v>
      </c>
      <c r="Y580" s="54"/>
      <c r="Z580" s="54">
        <v>33.497065599999999</v>
      </c>
      <c r="AA580" s="55"/>
    </row>
    <row r="581" spans="1:27" ht="17.100000000000001" customHeight="1">
      <c r="A581" s="9">
        <v>560</v>
      </c>
      <c r="B581" s="9" t="s">
        <v>632</v>
      </c>
      <c r="C581" s="10" t="s">
        <v>2211</v>
      </c>
      <c r="D581" s="9" t="s">
        <v>541</v>
      </c>
      <c r="E581" s="11" t="s">
        <v>629</v>
      </c>
      <c r="F581" s="10">
        <v>290.27999999999997</v>
      </c>
      <c r="G581" s="10">
        <v>8.2899999999999991</v>
      </c>
      <c r="H581" s="10">
        <v>266</v>
      </c>
      <c r="I581" s="10">
        <v>51.5</v>
      </c>
      <c r="J581" s="36">
        <v>290.27274</v>
      </c>
      <c r="K581" s="36">
        <v>8.2933719999999997</v>
      </c>
      <c r="L581" s="36">
        <v>266.00115</v>
      </c>
      <c r="M581" s="36">
        <v>51.502481000000003</v>
      </c>
      <c r="N581" s="9">
        <v>1</v>
      </c>
      <c r="O581" s="31" t="s">
        <v>2212</v>
      </c>
      <c r="P581" s="66" t="s">
        <v>2213</v>
      </c>
      <c r="Q581" s="10">
        <v>574.79999999999995</v>
      </c>
      <c r="R581" s="46">
        <f t="shared" si="64"/>
        <v>-24.271590000000003</v>
      </c>
      <c r="S581" s="46">
        <f t="shared" si="65"/>
        <v>43.209109000000005</v>
      </c>
      <c r="T581" s="46">
        <f t="shared" si="60"/>
        <v>18.937519000000002</v>
      </c>
      <c r="U581" s="46">
        <f t="shared" si="61"/>
        <v>1.0755721650000001</v>
      </c>
      <c r="V581" s="46">
        <f t="shared" si="62"/>
        <v>1.0755721650000001</v>
      </c>
      <c r="W581" s="46">
        <v>1.0755721650000001</v>
      </c>
      <c r="X581" s="47">
        <f t="shared" si="63"/>
        <v>0</v>
      </c>
      <c r="Y581" s="54"/>
      <c r="Z581" s="54">
        <v>13.99572075</v>
      </c>
      <c r="AA581" s="55"/>
    </row>
    <row r="582" spans="1:27" ht="24.95" customHeight="1">
      <c r="A582" s="9">
        <v>561</v>
      </c>
      <c r="B582" s="9" t="s">
        <v>633</v>
      </c>
      <c r="C582" s="10" t="s">
        <v>2214</v>
      </c>
      <c r="D582" s="9" t="s">
        <v>541</v>
      </c>
      <c r="E582" s="11" t="s">
        <v>629</v>
      </c>
      <c r="F582" s="10" t="s">
        <v>2215</v>
      </c>
      <c r="G582" s="10" t="s">
        <v>2216</v>
      </c>
      <c r="H582" s="10" t="s">
        <v>2217</v>
      </c>
      <c r="I582" s="10" t="s">
        <v>2218</v>
      </c>
      <c r="J582" s="36">
        <v>632.26226499999996</v>
      </c>
      <c r="K582" s="36">
        <v>47.061073999999998</v>
      </c>
      <c r="L582" s="36">
        <v>710.96109300000001</v>
      </c>
      <c r="M582" s="36">
        <v>44.148285999999999</v>
      </c>
      <c r="N582" s="9">
        <v>1</v>
      </c>
      <c r="O582" s="31" t="s">
        <v>2219</v>
      </c>
      <c r="P582" s="66" t="s">
        <v>2220</v>
      </c>
      <c r="Q582" s="10" t="s">
        <v>634</v>
      </c>
      <c r="R582" s="46">
        <f t="shared" si="64"/>
        <v>78.698828000000049</v>
      </c>
      <c r="S582" s="46">
        <f t="shared" si="65"/>
        <v>-2.912787999999999</v>
      </c>
      <c r="T582" s="46">
        <f t="shared" si="60"/>
        <v>75.786040000000042</v>
      </c>
      <c r="U582" s="46">
        <f t="shared" si="61"/>
        <v>4.7439094700000028</v>
      </c>
      <c r="V582" s="46">
        <f t="shared" si="62"/>
        <v>4.7439094700000028</v>
      </c>
      <c r="W582" s="46">
        <v>4.7439094700000002</v>
      </c>
      <c r="X582" s="47">
        <f t="shared" si="63"/>
        <v>0</v>
      </c>
      <c r="Y582" s="54"/>
      <c r="Z582" s="54">
        <v>58.066614020000003</v>
      </c>
      <c r="AA582" s="55"/>
    </row>
    <row r="583" spans="1:27" ht="17.100000000000001" customHeight="1">
      <c r="A583" s="9">
        <v>562</v>
      </c>
      <c r="B583" s="9" t="s">
        <v>635</v>
      </c>
      <c r="C583" s="10" t="s">
        <v>2221</v>
      </c>
      <c r="D583" s="9" t="s">
        <v>541</v>
      </c>
      <c r="E583" s="11" t="s">
        <v>629</v>
      </c>
      <c r="F583" s="10" t="s">
        <v>2222</v>
      </c>
      <c r="G583" s="10" t="s">
        <v>2204</v>
      </c>
      <c r="H583" s="10" t="s">
        <v>2223</v>
      </c>
      <c r="I583" s="10" t="s">
        <v>2224</v>
      </c>
      <c r="J583" s="36">
        <v>52.951712999999998</v>
      </c>
      <c r="K583" s="36">
        <v>0</v>
      </c>
      <c r="L583" s="36">
        <v>1079.00649</v>
      </c>
      <c r="M583" s="36">
        <v>429.03896800000001</v>
      </c>
      <c r="N583" s="9">
        <v>1</v>
      </c>
      <c r="O583" s="31" t="s">
        <v>2225</v>
      </c>
      <c r="P583" s="66" t="s">
        <v>2226</v>
      </c>
      <c r="Q583" s="10" t="s">
        <v>636</v>
      </c>
      <c r="R583" s="46">
        <f t="shared" si="64"/>
        <v>1026.0547770000001</v>
      </c>
      <c r="S583" s="46">
        <f t="shared" si="65"/>
        <v>429.03896800000001</v>
      </c>
      <c r="T583" s="46">
        <f t="shared" si="60"/>
        <v>1455.0937450000001</v>
      </c>
      <c r="U583" s="46">
        <f t="shared" si="61"/>
        <v>89.8707616425</v>
      </c>
      <c r="V583" s="46">
        <f t="shared" si="62"/>
        <v>89.8707616425</v>
      </c>
      <c r="W583" s="46">
        <v>89.8707616425</v>
      </c>
      <c r="X583" s="47">
        <f t="shared" si="63"/>
        <v>0</v>
      </c>
      <c r="Y583" s="54"/>
      <c r="Z583" s="54"/>
      <c r="AA583" s="55"/>
    </row>
    <row r="584" spans="1:27" ht="17.100000000000001" customHeight="1">
      <c r="A584" s="9">
        <v>563</v>
      </c>
      <c r="B584" s="9" t="s">
        <v>637</v>
      </c>
      <c r="C584" s="10" t="s">
        <v>2227</v>
      </c>
      <c r="D584" s="9" t="s">
        <v>541</v>
      </c>
      <c r="E584" s="11" t="s">
        <v>629</v>
      </c>
      <c r="F584" s="10" t="s">
        <v>2228</v>
      </c>
      <c r="G584" s="10" t="s">
        <v>2229</v>
      </c>
      <c r="H584" s="10" t="s">
        <v>2230</v>
      </c>
      <c r="I584" s="10" t="s">
        <v>2231</v>
      </c>
      <c r="J584" s="36">
        <v>262.527334</v>
      </c>
      <c r="K584" s="36">
        <v>0.78383199999999997</v>
      </c>
      <c r="L584" s="36">
        <v>412.82309500000002</v>
      </c>
      <c r="M584" s="36">
        <v>3.8509500000000001</v>
      </c>
      <c r="N584" s="9">
        <v>1</v>
      </c>
      <c r="O584" s="31" t="s">
        <v>2232</v>
      </c>
      <c r="P584" s="66" t="s">
        <v>2233</v>
      </c>
      <c r="Q584" s="10" t="s">
        <v>638</v>
      </c>
      <c r="R584" s="46">
        <f t="shared" si="64"/>
        <v>150.29576100000003</v>
      </c>
      <c r="S584" s="46">
        <f t="shared" si="65"/>
        <v>3.0671180000000002</v>
      </c>
      <c r="T584" s="46">
        <f t="shared" si="60"/>
        <v>153.36287900000002</v>
      </c>
      <c r="U584" s="46">
        <f t="shared" si="61"/>
        <v>9.5775121425000016</v>
      </c>
      <c r="V584" s="46">
        <f t="shared" si="62"/>
        <v>9.5775121425000016</v>
      </c>
      <c r="W584" s="46">
        <v>9.5775121424999998</v>
      </c>
      <c r="X584" s="47">
        <f t="shared" si="63"/>
        <v>0</v>
      </c>
      <c r="Y584" s="54"/>
      <c r="Z584" s="54"/>
      <c r="AA584" s="55"/>
    </row>
    <row r="585" spans="1:27" ht="17.100000000000001" customHeight="1">
      <c r="A585" s="9">
        <v>564</v>
      </c>
      <c r="B585" s="9" t="s">
        <v>639</v>
      </c>
      <c r="C585" s="10" t="s">
        <v>2234</v>
      </c>
      <c r="D585" s="9" t="s">
        <v>541</v>
      </c>
      <c r="E585" s="11" t="s">
        <v>629</v>
      </c>
      <c r="F585" s="10" t="s">
        <v>2235</v>
      </c>
      <c r="G585" s="10" t="s">
        <v>2236</v>
      </c>
      <c r="H585" s="10" t="s">
        <v>2237</v>
      </c>
      <c r="I585" s="10" t="s">
        <v>2238</v>
      </c>
      <c r="J585" s="36">
        <v>160.214933</v>
      </c>
      <c r="K585" s="36">
        <v>12.743862</v>
      </c>
      <c r="L585" s="36">
        <v>287.28053499999999</v>
      </c>
      <c r="M585" s="36">
        <v>17.007715999999999</v>
      </c>
      <c r="N585" s="9">
        <v>1</v>
      </c>
      <c r="O585" s="31" t="s">
        <v>2239</v>
      </c>
      <c r="P585" s="66" t="s">
        <v>2226</v>
      </c>
      <c r="Q585" s="10" t="s">
        <v>640</v>
      </c>
      <c r="R585" s="46">
        <f t="shared" si="64"/>
        <v>127.06560199999998</v>
      </c>
      <c r="S585" s="46">
        <f t="shared" si="65"/>
        <v>4.2638539999999985</v>
      </c>
      <c r="T585" s="46">
        <f t="shared" si="60"/>
        <v>131.32945599999999</v>
      </c>
      <c r="U585" s="46">
        <f t="shared" si="61"/>
        <v>8.1974313649999981</v>
      </c>
      <c r="V585" s="46">
        <f t="shared" si="62"/>
        <v>8.1974313649999981</v>
      </c>
      <c r="W585" s="46">
        <v>8.1974313649999999</v>
      </c>
      <c r="X585" s="47">
        <f t="shared" si="63"/>
        <v>0</v>
      </c>
      <c r="Y585" s="54"/>
      <c r="Z585" s="54"/>
      <c r="AA585" s="55"/>
    </row>
    <row r="586" spans="1:27" ht="17.100000000000001" customHeight="1">
      <c r="A586" s="9">
        <v>565</v>
      </c>
      <c r="B586" s="9" t="s">
        <v>641</v>
      </c>
      <c r="C586" s="10" t="s">
        <v>2240</v>
      </c>
      <c r="D586" s="9" t="s">
        <v>541</v>
      </c>
      <c r="E586" s="11" t="s">
        <v>629</v>
      </c>
      <c r="F586" s="10" t="s">
        <v>2241</v>
      </c>
      <c r="G586" s="10" t="s">
        <v>2204</v>
      </c>
      <c r="H586" s="10" t="s">
        <v>2242</v>
      </c>
      <c r="I586" s="10" t="s">
        <v>2243</v>
      </c>
      <c r="J586" s="36">
        <v>670.78683699999999</v>
      </c>
      <c r="K586" s="36">
        <v>0</v>
      </c>
      <c r="L586" s="36">
        <v>662.97805300000005</v>
      </c>
      <c r="M586" s="36">
        <v>3077.9085850000001</v>
      </c>
      <c r="N586" s="9">
        <v>1</v>
      </c>
      <c r="O586" s="31" t="s">
        <v>2244</v>
      </c>
      <c r="P586" s="66" t="s">
        <v>2245</v>
      </c>
      <c r="Q586" s="10" t="s">
        <v>642</v>
      </c>
      <c r="R586" s="46">
        <f t="shared" si="64"/>
        <v>-7.808783999999946</v>
      </c>
      <c r="S586" s="46">
        <f t="shared" si="65"/>
        <v>3077.9085850000001</v>
      </c>
      <c r="T586" s="46">
        <f t="shared" si="60"/>
        <v>3070.0998010000003</v>
      </c>
      <c r="U586" s="46">
        <f t="shared" si="61"/>
        <v>184.18646610000002</v>
      </c>
      <c r="V586" s="46">
        <f t="shared" si="62"/>
        <v>184.18646610000002</v>
      </c>
      <c r="W586" s="46">
        <v>184.18646609999999</v>
      </c>
      <c r="X586" s="47">
        <f t="shared" si="63"/>
        <v>0</v>
      </c>
      <c r="Y586" s="54"/>
      <c r="Z586" s="54"/>
      <c r="AA586" s="55"/>
    </row>
    <row r="587" spans="1:27" ht="17.100000000000001" customHeight="1">
      <c r="A587" s="9">
        <v>566</v>
      </c>
      <c r="B587" s="9" t="s">
        <v>643</v>
      </c>
      <c r="C587" s="10" t="s">
        <v>2246</v>
      </c>
      <c r="D587" s="9" t="s">
        <v>541</v>
      </c>
      <c r="E587" s="11" t="s">
        <v>629</v>
      </c>
      <c r="F587" s="10" t="s">
        <v>2247</v>
      </c>
      <c r="G587" s="10" t="s">
        <v>2248</v>
      </c>
      <c r="H587" s="10" t="s">
        <v>2249</v>
      </c>
      <c r="I587" s="10" t="s">
        <v>2250</v>
      </c>
      <c r="J587" s="36">
        <v>154.564122</v>
      </c>
      <c r="K587" s="36">
        <v>3.9687960000000002</v>
      </c>
      <c r="L587" s="36">
        <v>378.33048300000002</v>
      </c>
      <c r="M587" s="36">
        <v>22.165023999999999</v>
      </c>
      <c r="N587" s="9">
        <v>1</v>
      </c>
      <c r="O587" s="31" t="s">
        <v>2251</v>
      </c>
      <c r="P587" s="66" t="s">
        <v>2226</v>
      </c>
      <c r="Q587" s="10" t="s">
        <v>644</v>
      </c>
      <c r="R587" s="46">
        <f t="shared" si="64"/>
        <v>223.76636100000002</v>
      </c>
      <c r="S587" s="46">
        <f t="shared" si="65"/>
        <v>18.196227999999998</v>
      </c>
      <c r="T587" s="46">
        <f t="shared" si="60"/>
        <v>241.96258900000001</v>
      </c>
      <c r="U587" s="46">
        <f t="shared" si="61"/>
        <v>15.0771712425</v>
      </c>
      <c r="V587" s="46">
        <f t="shared" si="62"/>
        <v>15.0771712425</v>
      </c>
      <c r="W587" s="46">
        <v>15.0771712425</v>
      </c>
      <c r="X587" s="47">
        <f t="shared" si="63"/>
        <v>0</v>
      </c>
      <c r="Y587" s="54"/>
      <c r="Z587" s="54"/>
      <c r="AA587" s="55"/>
    </row>
    <row r="588" spans="1:27" ht="17.100000000000001" customHeight="1">
      <c r="A588" s="9">
        <v>567</v>
      </c>
      <c r="B588" s="9" t="s">
        <v>645</v>
      </c>
      <c r="C588" s="10" t="s">
        <v>2252</v>
      </c>
      <c r="D588" s="9" t="s">
        <v>541</v>
      </c>
      <c r="E588" s="11" t="s">
        <v>629</v>
      </c>
      <c r="F588" s="10">
        <v>38.31</v>
      </c>
      <c r="G588" s="10">
        <v>0</v>
      </c>
      <c r="H588" s="10">
        <v>253.28</v>
      </c>
      <c r="I588" s="10">
        <v>0</v>
      </c>
      <c r="J588" s="36">
        <v>38.311416000000001</v>
      </c>
      <c r="K588" s="36">
        <v>0</v>
      </c>
      <c r="L588" s="36">
        <v>253.274764</v>
      </c>
      <c r="M588" s="36">
        <v>0</v>
      </c>
      <c r="N588" s="9">
        <v>1</v>
      </c>
      <c r="O588" s="31" t="s">
        <v>2253</v>
      </c>
      <c r="P588" s="66" t="s">
        <v>2245</v>
      </c>
      <c r="Q588" s="10">
        <v>802.91</v>
      </c>
      <c r="R588" s="46">
        <f t="shared" si="64"/>
        <v>214.963348</v>
      </c>
      <c r="S588" s="46">
        <f t="shared" si="65"/>
        <v>0</v>
      </c>
      <c r="T588" s="46">
        <f t="shared" si="60"/>
        <v>214.963348</v>
      </c>
      <c r="U588" s="46">
        <f t="shared" si="61"/>
        <v>13.43520925</v>
      </c>
      <c r="V588" s="46">
        <f t="shared" si="62"/>
        <v>13.43520925</v>
      </c>
      <c r="W588" s="46">
        <v>13.43520925</v>
      </c>
      <c r="X588" s="47">
        <f t="shared" si="63"/>
        <v>0</v>
      </c>
      <c r="Y588" s="54"/>
      <c r="Z588" s="54"/>
      <c r="AA588" s="55"/>
    </row>
    <row r="589" spans="1:27" ht="17.100000000000001" customHeight="1">
      <c r="A589" s="9">
        <v>568</v>
      </c>
      <c r="B589" s="9" t="s">
        <v>646</v>
      </c>
      <c r="C589" s="10" t="s">
        <v>2254</v>
      </c>
      <c r="D589" s="9" t="s">
        <v>541</v>
      </c>
      <c r="E589" s="11" t="s">
        <v>647</v>
      </c>
      <c r="F589" s="20">
        <v>1985.16</v>
      </c>
      <c r="G589" s="20">
        <v>2115.42</v>
      </c>
      <c r="H589" s="20">
        <v>3212.88</v>
      </c>
      <c r="I589" s="20">
        <v>3852.04</v>
      </c>
      <c r="J589" s="36">
        <v>1985.153581</v>
      </c>
      <c r="K589" s="36">
        <v>2115.4214550000002</v>
      </c>
      <c r="L589" s="36">
        <v>3212.8828819999999</v>
      </c>
      <c r="M589" s="36">
        <v>3852.0419539999998</v>
      </c>
      <c r="N589" s="9">
        <v>1</v>
      </c>
      <c r="O589" s="31" t="s">
        <v>2255</v>
      </c>
      <c r="P589" s="67">
        <v>43116</v>
      </c>
      <c r="Q589" s="74">
        <v>65270</v>
      </c>
      <c r="R589" s="46">
        <f t="shared" si="64"/>
        <v>1227.7293009999999</v>
      </c>
      <c r="S589" s="46">
        <f t="shared" si="65"/>
        <v>1736.6204989999997</v>
      </c>
      <c r="T589" s="46">
        <f t="shared" si="60"/>
        <v>2964.3497999999995</v>
      </c>
      <c r="U589" s="46">
        <f t="shared" si="61"/>
        <v>180.93031125249996</v>
      </c>
      <c r="V589" s="46">
        <f t="shared" si="62"/>
        <v>180.93031125249996</v>
      </c>
      <c r="W589" s="46">
        <v>180.93031125249999</v>
      </c>
      <c r="X589" s="47">
        <f t="shared" si="63"/>
        <v>0</v>
      </c>
      <c r="Y589" s="54">
        <v>116.04</v>
      </c>
      <c r="Z589" s="54">
        <v>151.0247000825</v>
      </c>
      <c r="AA589" s="55"/>
    </row>
    <row r="590" spans="1:27" ht="17.100000000000001" customHeight="1">
      <c r="A590" s="9">
        <v>569</v>
      </c>
      <c r="B590" s="9" t="s">
        <v>648</v>
      </c>
      <c r="C590" s="10" t="s">
        <v>2256</v>
      </c>
      <c r="D590" s="9" t="s">
        <v>541</v>
      </c>
      <c r="E590" s="11" t="s">
        <v>647</v>
      </c>
      <c r="F590" s="20">
        <v>13.12</v>
      </c>
      <c r="G590" s="20">
        <v>285.39</v>
      </c>
      <c r="H590" s="20">
        <v>17.89</v>
      </c>
      <c r="I590" s="20">
        <v>524.54</v>
      </c>
      <c r="J590" s="36">
        <v>13.120792</v>
      </c>
      <c r="K590" s="36">
        <v>285.38533999999999</v>
      </c>
      <c r="L590" s="36">
        <v>17.88729</v>
      </c>
      <c r="M590" s="36">
        <v>524.54479000000003</v>
      </c>
      <c r="N590" s="9">
        <v>1</v>
      </c>
      <c r="O590" s="31" t="s">
        <v>2257</v>
      </c>
      <c r="P590" s="67" t="s">
        <v>2258</v>
      </c>
      <c r="Q590" s="74">
        <v>1025.47</v>
      </c>
      <c r="R590" s="46">
        <f t="shared" si="64"/>
        <v>4.7664980000000003</v>
      </c>
      <c r="S590" s="46">
        <f t="shared" si="65"/>
        <v>239.15945000000005</v>
      </c>
      <c r="T590" s="46">
        <f t="shared" si="60"/>
        <v>243.92594800000006</v>
      </c>
      <c r="U590" s="46">
        <f t="shared" si="61"/>
        <v>14.647473125000003</v>
      </c>
      <c r="V590" s="46">
        <f t="shared" si="62"/>
        <v>14.647473125000003</v>
      </c>
      <c r="W590" s="46">
        <v>14.647473124999999</v>
      </c>
      <c r="X590" s="47">
        <f t="shared" si="63"/>
        <v>0</v>
      </c>
      <c r="Y590" s="54"/>
      <c r="Z590" s="54">
        <v>0.77611979499999795</v>
      </c>
      <c r="AA590" s="55"/>
    </row>
    <row r="591" spans="1:27" ht="17.100000000000001" customHeight="1">
      <c r="A591" s="9">
        <v>570</v>
      </c>
      <c r="B591" s="9" t="s">
        <v>649</v>
      </c>
      <c r="C591" s="10" t="s">
        <v>2259</v>
      </c>
      <c r="D591" s="9" t="s">
        <v>541</v>
      </c>
      <c r="E591" s="11" t="s">
        <v>647</v>
      </c>
      <c r="F591" s="20">
        <v>338.51</v>
      </c>
      <c r="G591" s="20">
        <v>37.79</v>
      </c>
      <c r="H591" s="20">
        <v>901.16</v>
      </c>
      <c r="I591" s="20">
        <v>659.82</v>
      </c>
      <c r="J591" s="36">
        <v>338.51158600000002</v>
      </c>
      <c r="K591" s="36">
        <v>37.786383000000001</v>
      </c>
      <c r="L591" s="36">
        <v>901.15837199999999</v>
      </c>
      <c r="M591" s="36">
        <v>659.82268199999999</v>
      </c>
      <c r="N591" s="9">
        <v>1</v>
      </c>
      <c r="O591" s="31" t="s">
        <v>2260</v>
      </c>
      <c r="P591" s="67" t="s">
        <v>2261</v>
      </c>
      <c r="Q591" s="74">
        <v>514.5</v>
      </c>
      <c r="R591" s="46">
        <f t="shared" si="64"/>
        <v>562.64678600000002</v>
      </c>
      <c r="S591" s="46">
        <f t="shared" si="65"/>
        <v>622.03629899999999</v>
      </c>
      <c r="T591" s="46">
        <f t="shared" si="60"/>
        <v>1184.6830850000001</v>
      </c>
      <c r="U591" s="46">
        <f t="shared" si="61"/>
        <v>72.487602065000004</v>
      </c>
      <c r="V591" s="46">
        <f t="shared" si="62"/>
        <v>72.487602065000004</v>
      </c>
      <c r="W591" s="46">
        <v>72.487602065000004</v>
      </c>
      <c r="X591" s="47">
        <f t="shared" si="63"/>
        <v>0</v>
      </c>
      <c r="Y591" s="54"/>
      <c r="Z591" s="54">
        <v>17.871911622500001</v>
      </c>
      <c r="AA591" s="55"/>
    </row>
    <row r="592" spans="1:27" ht="17.100000000000001" customHeight="1">
      <c r="A592" s="9">
        <v>571</v>
      </c>
      <c r="B592" s="9" t="s">
        <v>650</v>
      </c>
      <c r="C592" s="10" t="s">
        <v>2262</v>
      </c>
      <c r="D592" s="9" t="s">
        <v>541</v>
      </c>
      <c r="E592" s="11" t="s">
        <v>647</v>
      </c>
      <c r="F592" s="20">
        <v>43.08</v>
      </c>
      <c r="G592" s="20">
        <v>0</v>
      </c>
      <c r="H592" s="20">
        <v>89.81</v>
      </c>
      <c r="I592" s="20">
        <v>0</v>
      </c>
      <c r="J592" s="36">
        <v>43.083016000000001</v>
      </c>
      <c r="K592" s="36">
        <v>0</v>
      </c>
      <c r="L592" s="36">
        <v>89.810528000000005</v>
      </c>
      <c r="M592" s="36">
        <v>0</v>
      </c>
      <c r="N592" s="9">
        <v>1</v>
      </c>
      <c r="O592" s="31" t="s">
        <v>2263</v>
      </c>
      <c r="P592" s="67" t="s">
        <v>2264</v>
      </c>
      <c r="Q592" s="74">
        <v>1087.5999999999999</v>
      </c>
      <c r="R592" s="46">
        <f t="shared" si="64"/>
        <v>46.727512000000004</v>
      </c>
      <c r="S592" s="46">
        <f t="shared" si="65"/>
        <v>0</v>
      </c>
      <c r="T592" s="46">
        <f t="shared" si="60"/>
        <v>46.727512000000004</v>
      </c>
      <c r="U592" s="46">
        <f t="shared" si="61"/>
        <v>2.9204695000000003</v>
      </c>
      <c r="V592" s="46">
        <f t="shared" si="62"/>
        <v>2.9204695000000003</v>
      </c>
      <c r="W592" s="46">
        <v>2.9204694999999998</v>
      </c>
      <c r="X592" s="47">
        <f t="shared" si="63"/>
        <v>0</v>
      </c>
      <c r="Y592" s="54"/>
      <c r="Z592" s="54"/>
      <c r="AA592" s="55"/>
    </row>
    <row r="593" spans="1:27" ht="27" customHeight="1">
      <c r="A593" s="9">
        <v>572</v>
      </c>
      <c r="B593" s="9" t="s">
        <v>651</v>
      </c>
      <c r="C593" s="10" t="s">
        <v>2265</v>
      </c>
      <c r="D593" s="9" t="s">
        <v>541</v>
      </c>
      <c r="E593" s="11" t="s">
        <v>647</v>
      </c>
      <c r="F593" s="20">
        <v>5981.4</v>
      </c>
      <c r="G593" s="20">
        <v>306.39999999999998</v>
      </c>
      <c r="H593" s="20">
        <v>4918.1499999999996</v>
      </c>
      <c r="I593" s="20">
        <v>2005.38</v>
      </c>
      <c r="J593" s="36">
        <v>5981.3992689999995</v>
      </c>
      <c r="K593" s="36">
        <v>306.40110900000002</v>
      </c>
      <c r="L593" s="36">
        <v>4918.1534570000003</v>
      </c>
      <c r="M593" s="36">
        <v>2005.382443</v>
      </c>
      <c r="N593" s="9">
        <v>1</v>
      </c>
      <c r="O593" s="31" t="s">
        <v>2266</v>
      </c>
      <c r="P593" s="67">
        <v>43429</v>
      </c>
      <c r="Q593" s="74">
        <v>2584.7399999999998</v>
      </c>
      <c r="R593" s="46">
        <f t="shared" si="64"/>
        <v>-1063.2458119999992</v>
      </c>
      <c r="S593" s="46">
        <f t="shared" si="65"/>
        <v>1698.9813340000001</v>
      </c>
      <c r="T593" s="46">
        <f t="shared" si="60"/>
        <v>635.73552200000086</v>
      </c>
      <c r="U593" s="46">
        <f t="shared" si="61"/>
        <v>35.48601679000005</v>
      </c>
      <c r="V593" s="46">
        <f t="shared" si="62"/>
        <v>35.48601679000005</v>
      </c>
      <c r="W593" s="46">
        <v>35.4860167900001</v>
      </c>
      <c r="X593" s="47">
        <f t="shared" si="63"/>
        <v>0</v>
      </c>
      <c r="Y593" s="54"/>
      <c r="Z593" s="54">
        <v>159.378452165</v>
      </c>
      <c r="AA593" s="55"/>
    </row>
    <row r="594" spans="1:27" ht="17.100000000000001" customHeight="1">
      <c r="A594" s="9">
        <v>573</v>
      </c>
      <c r="B594" s="9" t="s">
        <v>652</v>
      </c>
      <c r="C594" s="10" t="s">
        <v>2267</v>
      </c>
      <c r="D594" s="9" t="s">
        <v>541</v>
      </c>
      <c r="E594" s="11" t="s">
        <v>647</v>
      </c>
      <c r="F594" s="20">
        <v>164.8</v>
      </c>
      <c r="G594" s="20">
        <v>0.9</v>
      </c>
      <c r="H594" s="20">
        <v>264.89999999999998</v>
      </c>
      <c r="I594" s="20">
        <v>0.1</v>
      </c>
      <c r="J594" s="36">
        <v>164.822495</v>
      </c>
      <c r="K594" s="36">
        <v>0.87498299999999996</v>
      </c>
      <c r="L594" s="36">
        <v>264.91709900000001</v>
      </c>
      <c r="M594" s="36">
        <v>0.100621</v>
      </c>
      <c r="N594" s="9">
        <v>1</v>
      </c>
      <c r="O594" s="31" t="s">
        <v>2268</v>
      </c>
      <c r="P594" s="67" t="s">
        <v>2269</v>
      </c>
      <c r="Q594" s="74">
        <v>501.33</v>
      </c>
      <c r="R594" s="46">
        <f t="shared" si="64"/>
        <v>100.094604</v>
      </c>
      <c r="S594" s="46">
        <f t="shared" si="65"/>
        <v>-0.77436199999999999</v>
      </c>
      <c r="T594" s="46">
        <f t="shared" si="60"/>
        <v>99.320242000000007</v>
      </c>
      <c r="U594" s="46">
        <f t="shared" si="61"/>
        <v>6.2094510300000003</v>
      </c>
      <c r="V594" s="46">
        <f t="shared" si="62"/>
        <v>6.2094510300000003</v>
      </c>
      <c r="W594" s="46">
        <v>6.2094510300000003</v>
      </c>
      <c r="X594" s="47">
        <f t="shared" si="63"/>
        <v>0</v>
      </c>
      <c r="Y594" s="54"/>
      <c r="Z594" s="54">
        <v>4.5416278024999999</v>
      </c>
      <c r="AA594" s="55"/>
    </row>
    <row r="595" spans="1:27" ht="17.100000000000001" customHeight="1">
      <c r="A595" s="9">
        <v>574</v>
      </c>
      <c r="B595" s="9" t="s">
        <v>653</v>
      </c>
      <c r="C595" s="10" t="s">
        <v>2270</v>
      </c>
      <c r="D595" s="9" t="s">
        <v>541</v>
      </c>
      <c r="E595" s="11" t="s">
        <v>647</v>
      </c>
      <c r="F595" s="20">
        <v>96.3</v>
      </c>
      <c r="G595" s="20">
        <v>0</v>
      </c>
      <c r="H595" s="20">
        <v>420.56</v>
      </c>
      <c r="I595" s="20">
        <v>1.0900000000000001</v>
      </c>
      <c r="J595" s="36">
        <v>96.298677999999995</v>
      </c>
      <c r="K595" s="36">
        <v>0</v>
      </c>
      <c r="L595" s="36">
        <v>420.56052399999999</v>
      </c>
      <c r="M595" s="36">
        <v>1.0911850000000001</v>
      </c>
      <c r="N595" s="9">
        <v>1</v>
      </c>
      <c r="O595" s="31" t="s">
        <v>2271</v>
      </c>
      <c r="P595" s="67">
        <v>44127</v>
      </c>
      <c r="Q595" s="74">
        <v>702.56</v>
      </c>
      <c r="R595" s="46">
        <f t="shared" si="64"/>
        <v>324.26184599999999</v>
      </c>
      <c r="S595" s="46">
        <f t="shared" si="65"/>
        <v>1.0911850000000001</v>
      </c>
      <c r="T595" s="46">
        <f t="shared" si="60"/>
        <v>325.35303099999999</v>
      </c>
      <c r="U595" s="46">
        <f t="shared" si="61"/>
        <v>20.331836474999999</v>
      </c>
      <c r="V595" s="46">
        <f t="shared" si="62"/>
        <v>20.331836474999999</v>
      </c>
      <c r="W595" s="46">
        <v>20.331836474999999</v>
      </c>
      <c r="X595" s="47">
        <f t="shared" si="63"/>
        <v>0</v>
      </c>
      <c r="Y595" s="54"/>
      <c r="Z595" s="54"/>
      <c r="AA595" s="55"/>
    </row>
    <row r="596" spans="1:27" ht="17.100000000000001" customHeight="1">
      <c r="A596" s="9">
        <v>575</v>
      </c>
      <c r="B596" s="9" t="s">
        <v>654</v>
      </c>
      <c r="C596" s="10" t="s">
        <v>2272</v>
      </c>
      <c r="D596" s="9" t="s">
        <v>541</v>
      </c>
      <c r="E596" s="11" t="s">
        <v>647</v>
      </c>
      <c r="F596" s="20">
        <v>60.77</v>
      </c>
      <c r="G596" s="20">
        <v>5.34</v>
      </c>
      <c r="H596" s="20">
        <v>565.14</v>
      </c>
      <c r="I596" s="20">
        <v>0</v>
      </c>
      <c r="J596" s="36">
        <v>60.770319000000001</v>
      </c>
      <c r="K596" s="36">
        <v>0.19047800000000001</v>
      </c>
      <c r="L596" s="36">
        <v>565.14475400000003</v>
      </c>
      <c r="M596" s="36">
        <v>0</v>
      </c>
      <c r="N596" s="9">
        <v>1</v>
      </c>
      <c r="O596" s="31" t="s">
        <v>2273</v>
      </c>
      <c r="P596" s="67">
        <v>44140</v>
      </c>
      <c r="Q596" s="74">
        <v>1080.2</v>
      </c>
      <c r="R596" s="46">
        <f t="shared" si="64"/>
        <v>504.37443500000006</v>
      </c>
      <c r="S596" s="46">
        <f t="shared" si="65"/>
        <v>-0.19047800000000001</v>
      </c>
      <c r="T596" s="46">
        <f t="shared" si="60"/>
        <v>504.18395700000008</v>
      </c>
      <c r="U596" s="46">
        <f t="shared" si="61"/>
        <v>31.511973507500002</v>
      </c>
      <c r="V596" s="46">
        <f t="shared" si="62"/>
        <v>31.511973507500002</v>
      </c>
      <c r="W596" s="46">
        <v>31.511973507499999</v>
      </c>
      <c r="X596" s="47">
        <f t="shared" si="63"/>
        <v>0</v>
      </c>
      <c r="Y596" s="54"/>
      <c r="Z596" s="54"/>
      <c r="AA596" s="55"/>
    </row>
    <row r="597" spans="1:27" ht="17.100000000000001" customHeight="1">
      <c r="A597" s="9">
        <v>576</v>
      </c>
      <c r="B597" s="9" t="s">
        <v>2274</v>
      </c>
      <c r="C597" s="10" t="s">
        <v>2275</v>
      </c>
      <c r="D597" s="9" t="s">
        <v>541</v>
      </c>
      <c r="E597" s="11" t="s">
        <v>647</v>
      </c>
      <c r="F597" s="20">
        <v>3747.16</v>
      </c>
      <c r="G597" s="20">
        <v>0</v>
      </c>
      <c r="H597" s="20">
        <v>4465.59</v>
      </c>
      <c r="I597" s="20">
        <v>0</v>
      </c>
      <c r="J597" s="36">
        <v>3844.8730529999998</v>
      </c>
      <c r="K597" s="36">
        <v>0</v>
      </c>
      <c r="L597" s="36">
        <v>3366.628134</v>
      </c>
      <c r="M597" s="36">
        <v>0</v>
      </c>
      <c r="N597" s="9">
        <v>1</v>
      </c>
      <c r="O597" s="31" t="s">
        <v>2276</v>
      </c>
      <c r="P597" s="67">
        <v>43287</v>
      </c>
      <c r="Q597" s="74">
        <v>2925.77</v>
      </c>
      <c r="R597" s="46">
        <f t="shared" si="64"/>
        <v>-478.24491899999975</v>
      </c>
      <c r="S597" s="46">
        <f t="shared" si="65"/>
        <v>0</v>
      </c>
      <c r="T597" s="46">
        <f t="shared" si="60"/>
        <v>-478.24491899999975</v>
      </c>
      <c r="U597" s="46">
        <f t="shared" si="61"/>
        <v>0</v>
      </c>
      <c r="V597" s="46">
        <f t="shared" si="62"/>
        <v>0</v>
      </c>
      <c r="W597" s="46">
        <v>0</v>
      </c>
      <c r="X597" s="47">
        <f t="shared" si="63"/>
        <v>0</v>
      </c>
      <c r="Y597" s="54">
        <v>132.72437500000001</v>
      </c>
      <c r="Z597" s="54"/>
      <c r="AA597" s="55" t="s">
        <v>1019</v>
      </c>
    </row>
    <row r="598" spans="1:27" ht="17.100000000000001" customHeight="1">
      <c r="A598" s="9">
        <v>577</v>
      </c>
      <c r="B598" s="9" t="s">
        <v>655</v>
      </c>
      <c r="C598" s="10" t="s">
        <v>2277</v>
      </c>
      <c r="D598" s="9" t="s">
        <v>541</v>
      </c>
      <c r="E598" s="11" t="s">
        <v>656</v>
      </c>
      <c r="F598" s="20">
        <v>1182.6500000000001</v>
      </c>
      <c r="G598" s="20">
        <v>272.57</v>
      </c>
      <c r="H598" s="20">
        <v>1492.1</v>
      </c>
      <c r="I598" s="20">
        <v>0</v>
      </c>
      <c r="J598" s="36">
        <v>1182.6465109999999</v>
      </c>
      <c r="K598" s="36">
        <v>280.19881700000002</v>
      </c>
      <c r="L598" s="36">
        <v>1492.1031660000001</v>
      </c>
      <c r="M598" s="36">
        <v>0</v>
      </c>
      <c r="N598" s="9">
        <v>1</v>
      </c>
      <c r="O598" s="31" t="s">
        <v>2278</v>
      </c>
      <c r="P598" s="66" t="s">
        <v>1349</v>
      </c>
      <c r="Q598" s="153">
        <v>6605</v>
      </c>
      <c r="R598" s="46">
        <f t="shared" si="64"/>
        <v>309.45665500000018</v>
      </c>
      <c r="S598" s="46">
        <f t="shared" si="65"/>
        <v>-280.19881700000002</v>
      </c>
      <c r="T598" s="46">
        <f t="shared" si="60"/>
        <v>29.257838000000163</v>
      </c>
      <c r="U598" s="46">
        <f t="shared" si="61"/>
        <v>2.5291119175000105</v>
      </c>
      <c r="V598" s="46">
        <f t="shared" si="62"/>
        <v>2.5291119175000105</v>
      </c>
      <c r="W598" s="46">
        <v>2.5291119175000101</v>
      </c>
      <c r="X598" s="47">
        <f t="shared" si="63"/>
        <v>0</v>
      </c>
      <c r="Y598" s="54">
        <v>15.8775</v>
      </c>
      <c r="Z598" s="54">
        <v>24.473573332499999</v>
      </c>
      <c r="AA598" s="55"/>
    </row>
    <row r="599" spans="1:27" ht="17.100000000000001" customHeight="1">
      <c r="A599" s="9">
        <v>578</v>
      </c>
      <c r="B599" s="9" t="s">
        <v>657</v>
      </c>
      <c r="C599" s="10" t="s">
        <v>2279</v>
      </c>
      <c r="D599" s="9" t="s">
        <v>541</v>
      </c>
      <c r="E599" s="11" t="s">
        <v>656</v>
      </c>
      <c r="F599" s="20">
        <v>1396.9</v>
      </c>
      <c r="G599" s="20">
        <v>349.5</v>
      </c>
      <c r="H599" s="20">
        <v>2164</v>
      </c>
      <c r="I599" s="20">
        <v>974.7</v>
      </c>
      <c r="J599" s="36">
        <v>1413.6173269999999</v>
      </c>
      <c r="K599" s="36">
        <v>349.48995200000002</v>
      </c>
      <c r="L599" s="36">
        <v>2164.0850869999999</v>
      </c>
      <c r="M599" s="36">
        <v>742.76406799999995</v>
      </c>
      <c r="N599" s="9">
        <v>1</v>
      </c>
      <c r="O599" s="31" t="s">
        <v>2280</v>
      </c>
      <c r="P599" s="82">
        <v>43829</v>
      </c>
      <c r="Q599" s="153">
        <v>1268.28</v>
      </c>
      <c r="R599" s="46">
        <f t="shared" si="64"/>
        <v>750.46776</v>
      </c>
      <c r="S599" s="46">
        <f t="shared" si="65"/>
        <v>393.27411599999994</v>
      </c>
      <c r="T599" s="46">
        <f t="shared" si="60"/>
        <v>1143.741876</v>
      </c>
      <c r="U599" s="46">
        <f t="shared" si="61"/>
        <v>70.500681959999994</v>
      </c>
      <c r="V599" s="46">
        <f t="shared" si="62"/>
        <v>70.500681959999994</v>
      </c>
      <c r="W599" s="46">
        <v>70.500681959999994</v>
      </c>
      <c r="X599" s="47">
        <f t="shared" si="63"/>
        <v>0</v>
      </c>
      <c r="Y599" s="54"/>
      <c r="Z599" s="54">
        <v>42.736983119999998</v>
      </c>
      <c r="AA599" s="55"/>
    </row>
    <row r="600" spans="1:27" ht="17.100000000000001" customHeight="1">
      <c r="A600" s="9">
        <v>579</v>
      </c>
      <c r="B600" s="9" t="s">
        <v>658</v>
      </c>
      <c r="C600" s="10" t="s">
        <v>2281</v>
      </c>
      <c r="D600" s="9" t="s">
        <v>541</v>
      </c>
      <c r="E600" s="11" t="s">
        <v>656</v>
      </c>
      <c r="F600" s="20">
        <v>179.81</v>
      </c>
      <c r="G600" s="20">
        <v>2.46</v>
      </c>
      <c r="H600" s="20">
        <v>191.77</v>
      </c>
      <c r="I600" s="20">
        <v>1.79</v>
      </c>
      <c r="J600" s="36">
        <v>155.81342599999999</v>
      </c>
      <c r="K600" s="36">
        <v>2.4624470000000001</v>
      </c>
      <c r="L600" s="36">
        <v>196.506471</v>
      </c>
      <c r="M600" s="36">
        <v>1.789806</v>
      </c>
      <c r="N600" s="9">
        <v>1</v>
      </c>
      <c r="O600" s="31" t="s">
        <v>2282</v>
      </c>
      <c r="P600" s="32">
        <v>43647</v>
      </c>
      <c r="Q600" s="153">
        <v>709.29</v>
      </c>
      <c r="R600" s="46">
        <f t="shared" si="64"/>
        <v>40.693045000000012</v>
      </c>
      <c r="S600" s="46">
        <f t="shared" si="65"/>
        <v>-0.67264100000000004</v>
      </c>
      <c r="T600" s="46">
        <f t="shared" si="60"/>
        <v>40.020404000000013</v>
      </c>
      <c r="U600" s="46">
        <f t="shared" si="61"/>
        <v>2.5029568525000006</v>
      </c>
      <c r="V600" s="46">
        <f t="shared" si="62"/>
        <v>2.5029568525000006</v>
      </c>
      <c r="W600" s="46">
        <v>2.5029568525000001</v>
      </c>
      <c r="X600" s="47">
        <f t="shared" si="63"/>
        <v>0</v>
      </c>
      <c r="Y600" s="54"/>
      <c r="Z600" s="54">
        <v>3.9903069124999999</v>
      </c>
      <c r="AA600" s="55"/>
    </row>
    <row r="601" spans="1:27" ht="17.100000000000001" customHeight="1">
      <c r="A601" s="9">
        <v>580</v>
      </c>
      <c r="B601" s="9" t="s">
        <v>659</v>
      </c>
      <c r="C601" s="10" t="s">
        <v>2283</v>
      </c>
      <c r="D601" s="9" t="s">
        <v>541</v>
      </c>
      <c r="E601" s="11" t="s">
        <v>656</v>
      </c>
      <c r="F601" s="20">
        <v>87.56</v>
      </c>
      <c r="G601" s="20">
        <v>7.42</v>
      </c>
      <c r="H601" s="20">
        <v>105.56</v>
      </c>
      <c r="I601" s="20">
        <v>165.23</v>
      </c>
      <c r="J601" s="36">
        <v>62.790278999999998</v>
      </c>
      <c r="K601" s="36">
        <v>6.0085540000000002</v>
      </c>
      <c r="L601" s="36">
        <v>112.173114</v>
      </c>
      <c r="M601" s="36">
        <v>137.78575499999999</v>
      </c>
      <c r="N601" s="9">
        <v>1</v>
      </c>
      <c r="O601" s="31" t="s">
        <v>2284</v>
      </c>
      <c r="P601" s="82">
        <v>44190</v>
      </c>
      <c r="Q601" s="153">
        <v>548.22</v>
      </c>
      <c r="R601" s="46">
        <f t="shared" si="64"/>
        <v>49.382835</v>
      </c>
      <c r="S601" s="46">
        <f t="shared" si="65"/>
        <v>131.77720099999999</v>
      </c>
      <c r="T601" s="46">
        <f t="shared" si="60"/>
        <v>181.16003599999999</v>
      </c>
      <c r="U601" s="46">
        <f t="shared" si="61"/>
        <v>10.9930592475</v>
      </c>
      <c r="V601" s="46">
        <f t="shared" si="62"/>
        <v>10.9930592475</v>
      </c>
      <c r="W601" s="46">
        <v>10.9930592475</v>
      </c>
      <c r="X601" s="47">
        <f t="shared" si="63"/>
        <v>0</v>
      </c>
      <c r="Y601" s="54"/>
      <c r="Z601" s="54"/>
      <c r="AA601" s="55"/>
    </row>
    <row r="602" spans="1:27" ht="17.100000000000001" customHeight="1">
      <c r="A602" s="9">
        <v>581</v>
      </c>
      <c r="B602" s="9" t="s">
        <v>660</v>
      </c>
      <c r="C602" s="10" t="s">
        <v>2285</v>
      </c>
      <c r="D602" s="9" t="s">
        <v>541</v>
      </c>
      <c r="E602" s="11" t="s">
        <v>656</v>
      </c>
      <c r="F602" s="20">
        <v>0</v>
      </c>
      <c r="G602" s="20">
        <v>0</v>
      </c>
      <c r="H602" s="20">
        <v>23.16</v>
      </c>
      <c r="I602" s="20">
        <v>0</v>
      </c>
      <c r="J602" s="36">
        <v>0</v>
      </c>
      <c r="K602" s="36">
        <v>0</v>
      </c>
      <c r="L602" s="36">
        <v>23.164227</v>
      </c>
      <c r="M602" s="36">
        <v>0</v>
      </c>
      <c r="N602" s="9">
        <v>1</v>
      </c>
      <c r="O602" s="31" t="s">
        <v>2286</v>
      </c>
      <c r="P602" s="82">
        <v>44192</v>
      </c>
      <c r="Q602" s="153">
        <v>1148.1400000000001</v>
      </c>
      <c r="R602" s="46">
        <f t="shared" si="64"/>
        <v>23.164227</v>
      </c>
      <c r="S602" s="46">
        <f t="shared" si="65"/>
        <v>0</v>
      </c>
      <c r="T602" s="46">
        <f t="shared" si="60"/>
        <v>23.164227</v>
      </c>
      <c r="U602" s="46">
        <f t="shared" si="61"/>
        <v>1.4477641875</v>
      </c>
      <c r="V602" s="46">
        <f t="shared" si="62"/>
        <v>1.4477641875</v>
      </c>
      <c r="W602" s="46">
        <v>1.4477641875</v>
      </c>
      <c r="X602" s="47">
        <f t="shared" si="63"/>
        <v>0</v>
      </c>
      <c r="Y602" s="54"/>
      <c r="Z602" s="54"/>
      <c r="AA602" s="55"/>
    </row>
    <row r="603" spans="1:27" ht="17.100000000000001" customHeight="1">
      <c r="A603" s="9">
        <v>582</v>
      </c>
      <c r="B603" s="9" t="s">
        <v>661</v>
      </c>
      <c r="C603" s="10" t="s">
        <v>2287</v>
      </c>
      <c r="D603" s="9" t="s">
        <v>541</v>
      </c>
      <c r="E603" s="11" t="s">
        <v>656</v>
      </c>
      <c r="F603" s="20">
        <v>46.4</v>
      </c>
      <c r="G603" s="20">
        <v>0.18</v>
      </c>
      <c r="H603" s="20">
        <v>74.7</v>
      </c>
      <c r="I603" s="20">
        <v>0</v>
      </c>
      <c r="J603" s="36">
        <v>50.510035999999999</v>
      </c>
      <c r="K603" s="36">
        <v>0.185</v>
      </c>
      <c r="L603" s="36">
        <v>82.436177999999998</v>
      </c>
      <c r="M603" s="36">
        <v>-0.21912599999999999</v>
      </c>
      <c r="N603" s="9">
        <v>1</v>
      </c>
      <c r="O603" s="31" t="s">
        <v>2288</v>
      </c>
      <c r="P603" s="82">
        <v>44193</v>
      </c>
      <c r="Q603" s="153">
        <v>511.57</v>
      </c>
      <c r="R603" s="46">
        <f t="shared" si="64"/>
        <v>31.926141999999999</v>
      </c>
      <c r="S603" s="46">
        <f t="shared" si="65"/>
        <v>-0.40412599999999999</v>
      </c>
      <c r="T603" s="46">
        <f t="shared" si="60"/>
        <v>31.522015999999997</v>
      </c>
      <c r="U603" s="46">
        <f t="shared" si="61"/>
        <v>1.9711363149999999</v>
      </c>
      <c r="V603" s="46">
        <f t="shared" si="62"/>
        <v>1.9711363149999999</v>
      </c>
      <c r="W603" s="46">
        <v>1.9711363150000001</v>
      </c>
      <c r="X603" s="47">
        <f t="shared" si="63"/>
        <v>0</v>
      </c>
      <c r="Y603" s="54"/>
      <c r="Z603" s="54"/>
      <c r="AA603" s="55"/>
    </row>
    <row r="604" spans="1:27" ht="17.100000000000001" customHeight="1">
      <c r="A604" s="9">
        <v>583</v>
      </c>
      <c r="B604" s="9" t="s">
        <v>662</v>
      </c>
      <c r="C604" s="10" t="s">
        <v>2289</v>
      </c>
      <c r="D604" s="9" t="s">
        <v>541</v>
      </c>
      <c r="E604" s="11" t="s">
        <v>656</v>
      </c>
      <c r="F604" s="20">
        <v>24.23</v>
      </c>
      <c r="G604" s="20">
        <v>0.95</v>
      </c>
      <c r="H604" s="20">
        <v>111.13</v>
      </c>
      <c r="I604" s="20">
        <v>3.2</v>
      </c>
      <c r="J604" s="36">
        <v>22.750288000000001</v>
      </c>
      <c r="K604" s="36">
        <v>1.0764400000000001</v>
      </c>
      <c r="L604" s="36">
        <v>97.070926</v>
      </c>
      <c r="M604" s="36">
        <v>0.57724200000000003</v>
      </c>
      <c r="N604" s="9">
        <v>1</v>
      </c>
      <c r="O604" s="151" t="s">
        <v>2290</v>
      </c>
      <c r="P604" s="82">
        <v>44180</v>
      </c>
      <c r="Q604" s="153">
        <v>8646</v>
      </c>
      <c r="R604" s="46">
        <f t="shared" si="64"/>
        <v>74.320638000000002</v>
      </c>
      <c r="S604" s="46">
        <f t="shared" si="65"/>
        <v>-0.49919800000000003</v>
      </c>
      <c r="T604" s="46">
        <f t="shared" si="60"/>
        <v>73.821439999999996</v>
      </c>
      <c r="U604" s="46">
        <f t="shared" si="61"/>
        <v>4.6150879950000006</v>
      </c>
      <c r="V604" s="46">
        <f t="shared" si="62"/>
        <v>4.6150879950000006</v>
      </c>
      <c r="W604" s="46">
        <v>4.6150879949999997</v>
      </c>
      <c r="X604" s="47">
        <f t="shared" si="63"/>
        <v>0</v>
      </c>
      <c r="Y604" s="54"/>
      <c r="Z604" s="54"/>
      <c r="AA604" s="55"/>
    </row>
    <row r="605" spans="1:27" ht="17.100000000000001" customHeight="1">
      <c r="A605" s="9">
        <v>584</v>
      </c>
      <c r="B605" s="9" t="s">
        <v>663</v>
      </c>
      <c r="C605" s="10" t="s">
        <v>2291</v>
      </c>
      <c r="D605" s="9" t="s">
        <v>541</v>
      </c>
      <c r="E605" s="11" t="s">
        <v>656</v>
      </c>
      <c r="F605" s="20">
        <v>724.72</v>
      </c>
      <c r="G605" s="20">
        <v>0</v>
      </c>
      <c r="H605" s="20">
        <v>795.47</v>
      </c>
      <c r="I605" s="20">
        <v>0</v>
      </c>
      <c r="J605" s="36">
        <v>724.71840199999997</v>
      </c>
      <c r="K605" s="36">
        <v>0</v>
      </c>
      <c r="L605" s="36">
        <v>795.46926199999996</v>
      </c>
      <c r="M605" s="36">
        <v>0</v>
      </c>
      <c r="N605" s="9">
        <v>1</v>
      </c>
      <c r="O605" s="31" t="s">
        <v>2292</v>
      </c>
      <c r="P605" s="32">
        <v>44196</v>
      </c>
      <c r="Q605" s="153">
        <v>1346.6</v>
      </c>
      <c r="R605" s="46">
        <f t="shared" si="64"/>
        <v>70.750859999999989</v>
      </c>
      <c r="S605" s="46">
        <f t="shared" si="65"/>
        <v>0</v>
      </c>
      <c r="T605" s="46">
        <f t="shared" si="60"/>
        <v>70.750859999999989</v>
      </c>
      <c r="U605" s="46">
        <f t="shared" si="61"/>
        <v>4.4219287499999993</v>
      </c>
      <c r="V605" s="46">
        <f t="shared" si="62"/>
        <v>4.4219287499999993</v>
      </c>
      <c r="W605" s="46">
        <v>4.4219287500000002</v>
      </c>
      <c r="X605" s="47">
        <f t="shared" si="63"/>
        <v>0</v>
      </c>
      <c r="Y605" s="54"/>
      <c r="Z605" s="54"/>
      <c r="AA605" s="55"/>
    </row>
    <row r="606" spans="1:27" ht="17.100000000000001" customHeight="1">
      <c r="A606" s="9">
        <v>585</v>
      </c>
      <c r="B606" s="9" t="s">
        <v>664</v>
      </c>
      <c r="C606" s="10" t="s">
        <v>2293</v>
      </c>
      <c r="D606" s="9" t="s">
        <v>541</v>
      </c>
      <c r="E606" s="11" t="s">
        <v>656</v>
      </c>
      <c r="F606" s="20">
        <v>0</v>
      </c>
      <c r="G606" s="20">
        <v>0</v>
      </c>
      <c r="H606" s="20">
        <v>504.59</v>
      </c>
      <c r="I606" s="20">
        <v>0</v>
      </c>
      <c r="J606" s="36">
        <v>-322.19732900000002</v>
      </c>
      <c r="K606" s="36">
        <v>0</v>
      </c>
      <c r="L606" s="36">
        <v>500.99690900000002</v>
      </c>
      <c r="M606" s="36">
        <v>0</v>
      </c>
      <c r="N606" s="9">
        <v>1</v>
      </c>
      <c r="O606" s="31" t="s">
        <v>2294</v>
      </c>
      <c r="P606" s="66" t="s">
        <v>2295</v>
      </c>
      <c r="Q606" s="153">
        <v>9322.7900000000009</v>
      </c>
      <c r="R606" s="46">
        <f t="shared" si="64"/>
        <v>823.19423800000004</v>
      </c>
      <c r="S606" s="46">
        <f t="shared" si="65"/>
        <v>0</v>
      </c>
      <c r="T606" s="46">
        <f t="shared" si="60"/>
        <v>823.19423800000004</v>
      </c>
      <c r="U606" s="46">
        <f t="shared" si="61"/>
        <v>51.449639875000003</v>
      </c>
      <c r="V606" s="46">
        <f t="shared" si="62"/>
        <v>51.449639875000003</v>
      </c>
      <c r="W606" s="46">
        <v>51.449639875000003</v>
      </c>
      <c r="X606" s="47">
        <f t="shared" si="63"/>
        <v>0</v>
      </c>
      <c r="Y606" s="54"/>
      <c r="Z606" s="54"/>
      <c r="AA606" s="55"/>
    </row>
    <row r="607" spans="1:27" ht="17.100000000000001" customHeight="1">
      <c r="A607" s="9">
        <v>586</v>
      </c>
      <c r="B607" s="9" t="s">
        <v>665</v>
      </c>
      <c r="C607" s="10" t="s">
        <v>2296</v>
      </c>
      <c r="D607" s="9" t="s">
        <v>541</v>
      </c>
      <c r="E607" s="11" t="s">
        <v>656</v>
      </c>
      <c r="F607" s="20">
        <v>465</v>
      </c>
      <c r="G607" s="20">
        <v>110</v>
      </c>
      <c r="H607" s="20">
        <v>652</v>
      </c>
      <c r="I607" s="20">
        <v>127</v>
      </c>
      <c r="J607" s="36">
        <v>465.26525900000001</v>
      </c>
      <c r="K607" s="36">
        <v>109.873722</v>
      </c>
      <c r="L607" s="36">
        <v>652.05162199999995</v>
      </c>
      <c r="M607" s="36">
        <v>127.063399</v>
      </c>
      <c r="N607" s="9">
        <v>1</v>
      </c>
      <c r="O607" s="31" t="s">
        <v>2297</v>
      </c>
      <c r="P607" s="66" t="s">
        <v>2298</v>
      </c>
      <c r="Q607" s="153">
        <v>500.42</v>
      </c>
      <c r="R607" s="46">
        <f t="shared" si="64"/>
        <v>186.78636299999994</v>
      </c>
      <c r="S607" s="46">
        <f t="shared" si="65"/>
        <v>17.189677000000003</v>
      </c>
      <c r="T607" s="46">
        <f t="shared" si="60"/>
        <v>203.97603999999995</v>
      </c>
      <c r="U607" s="46">
        <f t="shared" si="61"/>
        <v>12.705528307499996</v>
      </c>
      <c r="V607" s="46">
        <f t="shared" si="62"/>
        <v>12.705528307499996</v>
      </c>
      <c r="W607" s="46">
        <v>12.7055283075</v>
      </c>
      <c r="X607" s="47">
        <f t="shared" si="63"/>
        <v>0</v>
      </c>
      <c r="Y607" s="54"/>
      <c r="Z607" s="54"/>
      <c r="AA607" s="55"/>
    </row>
    <row r="608" spans="1:27" ht="17.100000000000001" customHeight="1">
      <c r="A608" s="9">
        <v>587</v>
      </c>
      <c r="B608" s="9" t="s">
        <v>666</v>
      </c>
      <c r="C608" s="10" t="s">
        <v>2299</v>
      </c>
      <c r="D608" s="9" t="s">
        <v>541</v>
      </c>
      <c r="E608" s="11" t="s">
        <v>667</v>
      </c>
      <c r="F608" s="20">
        <v>100.07599999999999</v>
      </c>
      <c r="G608" s="20">
        <v>0</v>
      </c>
      <c r="H608" s="20">
        <v>143.38399999999999</v>
      </c>
      <c r="I608" s="20">
        <v>0</v>
      </c>
      <c r="J608" s="36">
        <v>100.076093</v>
      </c>
      <c r="K608" s="36">
        <v>-1.7565500000000001</v>
      </c>
      <c r="L608" s="36">
        <v>127.49081099999999</v>
      </c>
      <c r="M608" s="36">
        <v>0</v>
      </c>
      <c r="N608" s="9">
        <v>1</v>
      </c>
      <c r="O608" s="31" t="s">
        <v>2300</v>
      </c>
      <c r="P608" s="32">
        <v>43462</v>
      </c>
      <c r="Q608" s="74">
        <v>2048.5</v>
      </c>
      <c r="R608" s="46">
        <f t="shared" si="64"/>
        <v>27.414717999999993</v>
      </c>
      <c r="S608" s="46">
        <f t="shared" si="65"/>
        <v>1.7565500000000001</v>
      </c>
      <c r="T608" s="46">
        <f t="shared" si="60"/>
        <v>29.171267999999994</v>
      </c>
      <c r="U608" s="46">
        <f t="shared" si="61"/>
        <v>1.8188128749999997</v>
      </c>
      <c r="V608" s="46">
        <f t="shared" si="62"/>
        <v>1.8188128749999997</v>
      </c>
      <c r="W608" s="46">
        <v>1.8188128750000001</v>
      </c>
      <c r="X608" s="47">
        <f t="shared" si="63"/>
        <v>0</v>
      </c>
      <c r="Y608" s="54"/>
      <c r="Z608" s="54">
        <v>2.0713314475</v>
      </c>
      <c r="AA608" s="55"/>
    </row>
    <row r="609" spans="1:27" ht="17.100000000000001" customHeight="1">
      <c r="A609" s="9">
        <v>588</v>
      </c>
      <c r="B609" s="9" t="s">
        <v>668</v>
      </c>
      <c r="C609" s="10" t="s">
        <v>2301</v>
      </c>
      <c r="D609" s="9" t="s">
        <v>541</v>
      </c>
      <c r="E609" s="11" t="s">
        <v>667</v>
      </c>
      <c r="F609" s="20">
        <v>42.59</v>
      </c>
      <c r="G609" s="20">
        <v>7.0000000000000007E-2</v>
      </c>
      <c r="H609" s="20">
        <v>96.83</v>
      </c>
      <c r="I609" s="20">
        <v>18.940000000000001</v>
      </c>
      <c r="J609" s="36">
        <v>31.052851</v>
      </c>
      <c r="K609" s="36">
        <v>0</v>
      </c>
      <c r="L609" s="36">
        <v>104.11648099999999</v>
      </c>
      <c r="M609" s="36">
        <v>7.8177999999999997E-2</v>
      </c>
      <c r="N609" s="9">
        <v>1</v>
      </c>
      <c r="O609" s="31" t="s">
        <v>2302</v>
      </c>
      <c r="P609" s="32">
        <v>43847</v>
      </c>
      <c r="Q609" s="74">
        <v>867.84</v>
      </c>
      <c r="R609" s="46">
        <f t="shared" si="64"/>
        <v>73.063629999999989</v>
      </c>
      <c r="S609" s="46">
        <f t="shared" si="65"/>
        <v>7.8177999999999997E-2</v>
      </c>
      <c r="T609" s="46">
        <f t="shared" si="60"/>
        <v>73.141807999999983</v>
      </c>
      <c r="U609" s="46">
        <f t="shared" si="61"/>
        <v>4.5711675549999997</v>
      </c>
      <c r="V609" s="46">
        <f t="shared" si="62"/>
        <v>4.5711675549999997</v>
      </c>
      <c r="W609" s="46">
        <v>4.5711675549999997</v>
      </c>
      <c r="X609" s="47">
        <f t="shared" si="63"/>
        <v>0</v>
      </c>
      <c r="Y609" s="54"/>
      <c r="Z609" s="54">
        <v>0.70507831249999997</v>
      </c>
      <c r="AA609" s="55"/>
    </row>
    <row r="610" spans="1:27" ht="17.100000000000001" customHeight="1">
      <c r="A610" s="9">
        <v>589</v>
      </c>
      <c r="B610" s="9" t="s">
        <v>669</v>
      </c>
      <c r="C610" s="10" t="s">
        <v>2303</v>
      </c>
      <c r="D610" s="9" t="s">
        <v>541</v>
      </c>
      <c r="E610" s="11" t="s">
        <v>667</v>
      </c>
      <c r="F610" s="20">
        <v>147</v>
      </c>
      <c r="G610" s="20">
        <v>0</v>
      </c>
      <c r="H610" s="20">
        <v>219</v>
      </c>
      <c r="I610" s="20">
        <v>0</v>
      </c>
      <c r="J610" s="36">
        <v>0</v>
      </c>
      <c r="K610" s="36">
        <v>0</v>
      </c>
      <c r="L610" s="36">
        <v>0</v>
      </c>
      <c r="M610" s="36">
        <v>0</v>
      </c>
      <c r="N610" s="9">
        <v>1</v>
      </c>
      <c r="O610" s="41" t="s">
        <v>2304</v>
      </c>
      <c r="P610" s="32">
        <v>43952</v>
      </c>
      <c r="Q610" s="74">
        <v>893.86</v>
      </c>
      <c r="R610" s="46">
        <f t="shared" si="64"/>
        <v>0</v>
      </c>
      <c r="S610" s="46">
        <f t="shared" si="65"/>
        <v>0</v>
      </c>
      <c r="T610" s="46">
        <f t="shared" si="60"/>
        <v>0</v>
      </c>
      <c r="U610" s="46">
        <f t="shared" si="61"/>
        <v>0</v>
      </c>
      <c r="V610" s="46">
        <f t="shared" si="62"/>
        <v>0</v>
      </c>
      <c r="W610" s="46">
        <v>0</v>
      </c>
      <c r="X610" s="47">
        <f t="shared" si="63"/>
        <v>0</v>
      </c>
      <c r="Y610" s="54"/>
      <c r="Z610" s="54"/>
      <c r="AA610" s="55" t="s">
        <v>1019</v>
      </c>
    </row>
    <row r="611" spans="1:27" ht="17.100000000000001" customHeight="1">
      <c r="A611" s="9">
        <v>590</v>
      </c>
      <c r="B611" s="9" t="s">
        <v>670</v>
      </c>
      <c r="C611" s="10" t="s">
        <v>2305</v>
      </c>
      <c r="D611" s="9" t="s">
        <v>541</v>
      </c>
      <c r="E611" s="11" t="s">
        <v>667</v>
      </c>
      <c r="F611" s="20">
        <v>374.25</v>
      </c>
      <c r="G611" s="20">
        <v>0</v>
      </c>
      <c r="H611" s="20">
        <v>472.97</v>
      </c>
      <c r="I611" s="20">
        <v>0</v>
      </c>
      <c r="J611" s="36">
        <v>403.28130399999998</v>
      </c>
      <c r="K611" s="36">
        <v>0</v>
      </c>
      <c r="L611" s="36">
        <v>420.912981</v>
      </c>
      <c r="M611" s="36">
        <v>0</v>
      </c>
      <c r="N611" s="9">
        <v>1</v>
      </c>
      <c r="O611" s="31" t="s">
        <v>2306</v>
      </c>
      <c r="P611" s="32">
        <v>44166</v>
      </c>
      <c r="Q611" s="74">
        <v>576.67999999999995</v>
      </c>
      <c r="R611" s="46">
        <f t="shared" si="64"/>
        <v>17.631677000000025</v>
      </c>
      <c r="S611" s="46">
        <f t="shared" si="65"/>
        <v>0</v>
      </c>
      <c r="T611" s="46">
        <f t="shared" si="60"/>
        <v>17.631677000000025</v>
      </c>
      <c r="U611" s="46">
        <f t="shared" si="61"/>
        <v>1.1019798125000015</v>
      </c>
      <c r="V611" s="46">
        <f t="shared" si="62"/>
        <v>1.1019798125000015</v>
      </c>
      <c r="W611" s="46">
        <v>1.1019798125</v>
      </c>
      <c r="X611" s="47">
        <f t="shared" si="63"/>
        <v>0</v>
      </c>
      <c r="Y611" s="54"/>
      <c r="Z611" s="54"/>
      <c r="AA611" s="55"/>
    </row>
    <row r="612" spans="1:27" ht="17.100000000000001" customHeight="1">
      <c r="A612" s="9">
        <v>591</v>
      </c>
      <c r="B612" s="9" t="s">
        <v>671</v>
      </c>
      <c r="C612" s="10" t="s">
        <v>2307</v>
      </c>
      <c r="D612" s="9" t="s">
        <v>541</v>
      </c>
      <c r="E612" s="11" t="s">
        <v>672</v>
      </c>
      <c r="F612" s="22" t="s">
        <v>2204</v>
      </c>
      <c r="G612" s="22" t="s">
        <v>2204</v>
      </c>
      <c r="H612" s="146">
        <v>3104.0984859999999</v>
      </c>
      <c r="I612" s="146">
        <v>3011.705629</v>
      </c>
      <c r="J612" s="36">
        <v>0</v>
      </c>
      <c r="K612" s="36">
        <v>0</v>
      </c>
      <c r="L612" s="36">
        <v>3104.0984859999999</v>
      </c>
      <c r="M612" s="36">
        <v>3011.705629</v>
      </c>
      <c r="N612" s="21">
        <v>1</v>
      </c>
      <c r="O612" s="39" t="s">
        <v>2308</v>
      </c>
      <c r="P612" s="40">
        <v>44105</v>
      </c>
      <c r="Q612" s="83">
        <v>2676.82</v>
      </c>
      <c r="R612" s="46">
        <f t="shared" si="64"/>
        <v>3104.0984859999999</v>
      </c>
      <c r="S612" s="46">
        <f t="shared" si="65"/>
        <v>3011.705629</v>
      </c>
      <c r="T612" s="46">
        <f t="shared" si="60"/>
        <v>6115.8041149999999</v>
      </c>
      <c r="U612" s="46">
        <f t="shared" si="61"/>
        <v>374.70849311500001</v>
      </c>
      <c r="V612" s="46">
        <f t="shared" si="62"/>
        <v>374.70849311500001</v>
      </c>
      <c r="W612" s="46">
        <v>374.70849311500001</v>
      </c>
      <c r="X612" s="47">
        <f t="shared" si="63"/>
        <v>0</v>
      </c>
      <c r="Y612" s="54"/>
      <c r="Z612" s="54"/>
      <c r="AA612" s="55"/>
    </row>
    <row r="613" spans="1:27" ht="17.100000000000001" customHeight="1">
      <c r="A613" s="9">
        <v>592</v>
      </c>
      <c r="B613" s="21" t="s">
        <v>673</v>
      </c>
      <c r="C613" s="22" t="s">
        <v>2309</v>
      </c>
      <c r="D613" s="21" t="s">
        <v>541</v>
      </c>
      <c r="E613" s="23" t="s">
        <v>672</v>
      </c>
      <c r="F613" s="146">
        <v>2102.1961000000001</v>
      </c>
      <c r="G613" s="146">
        <v>230.10230000000001</v>
      </c>
      <c r="H613" s="146">
        <v>1909.427817</v>
      </c>
      <c r="I613" s="146">
        <v>1186.8149989999999</v>
      </c>
      <c r="J613" s="36">
        <v>2102.1961249999999</v>
      </c>
      <c r="K613" s="36">
        <v>230.10233199999999</v>
      </c>
      <c r="L613" s="36">
        <v>1909.427817</v>
      </c>
      <c r="M613" s="36">
        <v>1186.8149989999999</v>
      </c>
      <c r="N613" s="21">
        <v>1</v>
      </c>
      <c r="O613" s="39" t="s">
        <v>2310</v>
      </c>
      <c r="P613" s="40">
        <v>43770</v>
      </c>
      <c r="Q613" s="83">
        <v>511</v>
      </c>
      <c r="R613" s="46">
        <f t="shared" si="64"/>
        <v>-192.76830799999993</v>
      </c>
      <c r="S613" s="46">
        <f t="shared" si="65"/>
        <v>956.71266700000001</v>
      </c>
      <c r="T613" s="46">
        <f t="shared" si="60"/>
        <v>763.94435900000008</v>
      </c>
      <c r="U613" s="46">
        <f t="shared" si="61"/>
        <v>45.354740769999999</v>
      </c>
      <c r="V613" s="46">
        <f t="shared" si="62"/>
        <v>45.354740769999999</v>
      </c>
      <c r="W613" s="46">
        <v>45.354740769999999</v>
      </c>
      <c r="X613" s="47">
        <f t="shared" si="63"/>
        <v>0</v>
      </c>
      <c r="Y613" s="54"/>
      <c r="Z613" s="54">
        <v>15.7350350025</v>
      </c>
      <c r="AA613" s="55"/>
    </row>
    <row r="614" spans="1:27" ht="17.100000000000001" customHeight="1">
      <c r="A614" s="9">
        <v>593</v>
      </c>
      <c r="B614" s="21" t="s">
        <v>674</v>
      </c>
      <c r="C614" s="22" t="s">
        <v>2311</v>
      </c>
      <c r="D614" s="21" t="s">
        <v>541</v>
      </c>
      <c r="E614" s="23" t="s">
        <v>672</v>
      </c>
      <c r="F614" s="146">
        <v>462.26799599999998</v>
      </c>
      <c r="G614" s="146">
        <v>530.72300600000005</v>
      </c>
      <c r="H614" s="146">
        <v>1248.5938650000001</v>
      </c>
      <c r="I614" s="146">
        <v>846.541606</v>
      </c>
      <c r="J614" s="36">
        <v>461.68104299999999</v>
      </c>
      <c r="K614" s="36">
        <v>529.74475199999995</v>
      </c>
      <c r="L614" s="36">
        <v>1247.410063</v>
      </c>
      <c r="M614" s="36">
        <v>846.541606</v>
      </c>
      <c r="N614" s="21">
        <v>1</v>
      </c>
      <c r="O614" s="39" t="s">
        <v>2312</v>
      </c>
      <c r="P614" s="40">
        <v>43252</v>
      </c>
      <c r="Q614" s="83">
        <v>7826</v>
      </c>
      <c r="R614" s="46">
        <f t="shared" si="64"/>
        <v>785.72901999999999</v>
      </c>
      <c r="S614" s="46">
        <f t="shared" si="65"/>
        <v>316.79685400000005</v>
      </c>
      <c r="T614" s="46">
        <f t="shared" si="60"/>
        <v>1102.5258739999999</v>
      </c>
      <c r="U614" s="46">
        <f t="shared" si="61"/>
        <v>68.115874990000009</v>
      </c>
      <c r="V614" s="46">
        <f t="shared" si="62"/>
        <v>68.115874990000009</v>
      </c>
      <c r="W614" s="46">
        <v>68.115874989999995</v>
      </c>
      <c r="X614" s="47">
        <f t="shared" si="63"/>
        <v>0</v>
      </c>
      <c r="Y614" s="54">
        <v>53.921675</v>
      </c>
      <c r="Z614" s="54"/>
      <c r="AA614" s="55"/>
    </row>
    <row r="615" spans="1:27" ht="21.95" customHeight="1">
      <c r="A615" s="9">
        <v>594</v>
      </c>
      <c r="B615" s="21" t="s">
        <v>675</v>
      </c>
      <c r="C615" s="22" t="s">
        <v>2313</v>
      </c>
      <c r="D615" s="21" t="s">
        <v>541</v>
      </c>
      <c r="E615" s="23" t="s">
        <v>672</v>
      </c>
      <c r="F615" s="146">
        <v>249.96057400000001</v>
      </c>
      <c r="G615" s="146">
        <v>18.703166</v>
      </c>
      <c r="H615" s="146">
        <v>551.606808</v>
      </c>
      <c r="I615" s="146">
        <v>102.581598</v>
      </c>
      <c r="J615" s="36">
        <v>249.96057400000001</v>
      </c>
      <c r="K615" s="36">
        <v>18.703166</v>
      </c>
      <c r="L615" s="36">
        <v>551.606808</v>
      </c>
      <c r="M615" s="36">
        <v>102.581598</v>
      </c>
      <c r="N615" s="21">
        <v>1</v>
      </c>
      <c r="O615" s="39" t="s">
        <v>2314</v>
      </c>
      <c r="P615" s="40">
        <v>43497</v>
      </c>
      <c r="Q615" s="83">
        <v>2681</v>
      </c>
      <c r="R615" s="46">
        <f t="shared" si="64"/>
        <v>301.64623399999999</v>
      </c>
      <c r="S615" s="46">
        <f t="shared" si="65"/>
        <v>83.878432000000004</v>
      </c>
      <c r="T615" s="46">
        <f t="shared" si="60"/>
        <v>385.52466600000002</v>
      </c>
      <c r="U615" s="46">
        <f t="shared" si="61"/>
        <v>23.885595545000001</v>
      </c>
      <c r="V615" s="46">
        <f t="shared" si="62"/>
        <v>23.885595545000001</v>
      </c>
      <c r="W615" s="46">
        <v>23.885595545000001</v>
      </c>
      <c r="X615" s="47">
        <f t="shared" si="63"/>
        <v>0</v>
      </c>
      <c r="Y615" s="54"/>
      <c r="Z615" s="54">
        <v>7.2856887524999996</v>
      </c>
      <c r="AA615" s="55"/>
    </row>
    <row r="616" spans="1:27" ht="17.100000000000001" customHeight="1">
      <c r="A616" s="9">
        <v>595</v>
      </c>
      <c r="B616" s="21" t="s">
        <v>676</v>
      </c>
      <c r="C616" s="22" t="s">
        <v>2315</v>
      </c>
      <c r="D616" s="21" t="s">
        <v>541</v>
      </c>
      <c r="E616" s="23" t="s">
        <v>672</v>
      </c>
      <c r="F616" s="146">
        <v>377.85750000000002</v>
      </c>
      <c r="G616" s="146">
        <v>-42.076700000000002</v>
      </c>
      <c r="H616" s="146">
        <v>662.59123299999999</v>
      </c>
      <c r="I616" s="146">
        <v>-96.879191000000006</v>
      </c>
      <c r="J616" s="36">
        <v>377.85745300000002</v>
      </c>
      <c r="K616" s="36">
        <v>-42.076742000000003</v>
      </c>
      <c r="L616" s="36">
        <v>662.59123299999999</v>
      </c>
      <c r="M616" s="36">
        <v>-96.879191000000006</v>
      </c>
      <c r="N616" s="21">
        <v>1</v>
      </c>
      <c r="O616" s="39" t="s">
        <v>2316</v>
      </c>
      <c r="P616" s="40">
        <v>44166</v>
      </c>
      <c r="Q616" s="83">
        <v>694.63</v>
      </c>
      <c r="R616" s="46">
        <f t="shared" si="64"/>
        <v>284.73377999999997</v>
      </c>
      <c r="S616" s="46">
        <f t="shared" si="65"/>
        <v>-54.802449000000003</v>
      </c>
      <c r="T616" s="46">
        <f t="shared" si="60"/>
        <v>229.93133099999997</v>
      </c>
      <c r="U616" s="46">
        <f t="shared" si="61"/>
        <v>14.507714309999997</v>
      </c>
      <c r="V616" s="46">
        <f t="shared" si="62"/>
        <v>14.507714309999997</v>
      </c>
      <c r="W616" s="46">
        <v>14.507714310000001</v>
      </c>
      <c r="X616" s="47">
        <f t="shared" si="63"/>
        <v>0</v>
      </c>
      <c r="Y616" s="54"/>
      <c r="Z616" s="54"/>
      <c r="AA616" s="55"/>
    </row>
    <row r="617" spans="1:27" ht="17.100000000000001" customHeight="1">
      <c r="A617" s="9">
        <v>596</v>
      </c>
      <c r="B617" s="9" t="s">
        <v>677</v>
      </c>
      <c r="C617" s="10" t="s">
        <v>2317</v>
      </c>
      <c r="D617" s="9" t="s">
        <v>541</v>
      </c>
      <c r="E617" s="11" t="s">
        <v>672</v>
      </c>
      <c r="F617" s="147">
        <v>311.20030000000003</v>
      </c>
      <c r="G617" s="147">
        <v>0.41777999999999998</v>
      </c>
      <c r="H617" s="147">
        <v>471.95273800000001</v>
      </c>
      <c r="I617" s="147">
        <v>6.9998849999999999</v>
      </c>
      <c r="J617" s="36">
        <v>311.200311</v>
      </c>
      <c r="K617" s="36">
        <v>0.41777999999999998</v>
      </c>
      <c r="L617" s="36">
        <v>471.95273800000001</v>
      </c>
      <c r="M617" s="36">
        <v>6.9998849999999999</v>
      </c>
      <c r="N617" s="9">
        <v>1</v>
      </c>
      <c r="O617" s="31" t="s">
        <v>2318</v>
      </c>
      <c r="P617" s="97">
        <v>44166</v>
      </c>
      <c r="Q617" s="74">
        <v>708.28</v>
      </c>
      <c r="R617" s="46">
        <f t="shared" si="64"/>
        <v>160.75242700000001</v>
      </c>
      <c r="S617" s="46">
        <f t="shared" si="65"/>
        <v>6.5821050000000003</v>
      </c>
      <c r="T617" s="46">
        <f t="shared" si="60"/>
        <v>167.33453200000002</v>
      </c>
      <c r="U617" s="46">
        <f t="shared" si="61"/>
        <v>10.441952987500001</v>
      </c>
      <c r="V617" s="46">
        <f t="shared" si="62"/>
        <v>10.441952987500001</v>
      </c>
      <c r="W617" s="46">
        <v>10.441952987500001</v>
      </c>
      <c r="X617" s="47">
        <f t="shared" si="63"/>
        <v>0</v>
      </c>
      <c r="Y617" s="54"/>
      <c r="Z617" s="54"/>
      <c r="AA617" s="55"/>
    </row>
    <row r="618" spans="1:27" ht="17.100000000000001" customHeight="1">
      <c r="A618" s="9">
        <v>597</v>
      </c>
      <c r="B618" s="21" t="s">
        <v>678</v>
      </c>
      <c r="C618" s="22" t="s">
        <v>2319</v>
      </c>
      <c r="D618" s="21" t="s">
        <v>541</v>
      </c>
      <c r="E618" s="23" t="s">
        <v>672</v>
      </c>
      <c r="F618" s="146">
        <v>280.49216300000001</v>
      </c>
      <c r="G618" s="146">
        <v>7.6531149999999997</v>
      </c>
      <c r="H618" s="146">
        <v>372.44129400000003</v>
      </c>
      <c r="I618" s="146">
        <v>-4.4484149999999998</v>
      </c>
      <c r="J618" s="36">
        <v>280.49216300000001</v>
      </c>
      <c r="K618" s="36">
        <v>7.6531149999999997</v>
      </c>
      <c r="L618" s="36">
        <v>372.44129400000003</v>
      </c>
      <c r="M618" s="36">
        <v>-4.4484149999999998</v>
      </c>
      <c r="N618" s="21">
        <v>1</v>
      </c>
      <c r="O618" s="31" t="s">
        <v>2320</v>
      </c>
      <c r="P618" s="97">
        <v>43921</v>
      </c>
      <c r="Q618" s="74">
        <v>507.47</v>
      </c>
      <c r="R618" s="46">
        <f t="shared" si="64"/>
        <v>91.949131000000023</v>
      </c>
      <c r="S618" s="46">
        <f t="shared" si="65"/>
        <v>-12.10153</v>
      </c>
      <c r="T618" s="46">
        <f t="shared" si="60"/>
        <v>79.847601000000026</v>
      </c>
      <c r="U618" s="46">
        <f t="shared" si="61"/>
        <v>5.0207288875000016</v>
      </c>
      <c r="V618" s="46">
        <f t="shared" si="62"/>
        <v>5.0207288875000016</v>
      </c>
      <c r="W618" s="46">
        <v>5.0207288874999998</v>
      </c>
      <c r="X618" s="47">
        <f t="shared" si="63"/>
        <v>0</v>
      </c>
      <c r="Y618" s="54"/>
      <c r="Z618" s="54">
        <v>10.5503608475</v>
      </c>
      <c r="AA618" s="55"/>
    </row>
    <row r="619" spans="1:27" ht="17.100000000000001" customHeight="1">
      <c r="A619" s="9">
        <v>598</v>
      </c>
      <c r="B619" s="9" t="s">
        <v>679</v>
      </c>
      <c r="C619" s="10" t="s">
        <v>2321</v>
      </c>
      <c r="D619" s="9" t="s">
        <v>541</v>
      </c>
      <c r="E619" s="11" t="s">
        <v>672</v>
      </c>
      <c r="F619" s="147">
        <v>59.396706999999999</v>
      </c>
      <c r="G619" s="147">
        <v>38.599826</v>
      </c>
      <c r="H619" s="147">
        <v>69.367863999999997</v>
      </c>
      <c r="I619" s="147">
        <v>95.943172000000004</v>
      </c>
      <c r="J619" s="36">
        <v>59.396706999999999</v>
      </c>
      <c r="K619" s="36">
        <v>38.599826</v>
      </c>
      <c r="L619" s="36">
        <v>69.367863999999997</v>
      </c>
      <c r="M619" s="36">
        <v>95.943172000000004</v>
      </c>
      <c r="N619" s="9">
        <v>1</v>
      </c>
      <c r="O619" s="31" t="s">
        <v>2322</v>
      </c>
      <c r="P619" s="97">
        <v>43800</v>
      </c>
      <c r="Q619" s="74">
        <v>580.29999999999995</v>
      </c>
      <c r="R619" s="46">
        <f t="shared" si="64"/>
        <v>9.971156999999998</v>
      </c>
      <c r="S619" s="46">
        <f t="shared" si="65"/>
        <v>57.343346000000004</v>
      </c>
      <c r="T619" s="46">
        <f t="shared" si="60"/>
        <v>67.314503000000002</v>
      </c>
      <c r="U619" s="46">
        <f t="shared" si="61"/>
        <v>4.0637980725</v>
      </c>
      <c r="V619" s="46">
        <f t="shared" si="62"/>
        <v>4.0637980725</v>
      </c>
      <c r="W619" s="46">
        <v>4.0637980725</v>
      </c>
      <c r="X619" s="47">
        <f t="shared" si="63"/>
        <v>0</v>
      </c>
      <c r="Y619" s="54"/>
      <c r="Z619" s="54">
        <v>4.3464441249999997</v>
      </c>
      <c r="AA619" s="55"/>
    </row>
    <row r="620" spans="1:27" ht="17.100000000000001" customHeight="1">
      <c r="A620" s="9">
        <v>599</v>
      </c>
      <c r="B620" s="9" t="s">
        <v>680</v>
      </c>
      <c r="C620" s="10" t="s">
        <v>2323</v>
      </c>
      <c r="D620" s="9" t="s">
        <v>541</v>
      </c>
      <c r="E620" s="11" t="s">
        <v>672</v>
      </c>
      <c r="F620" s="10" t="s">
        <v>2204</v>
      </c>
      <c r="G620" s="10" t="s">
        <v>2204</v>
      </c>
      <c r="H620" s="147">
        <v>108.415533</v>
      </c>
      <c r="I620" s="148" t="s">
        <v>2204</v>
      </c>
      <c r="J620" s="36">
        <v>0</v>
      </c>
      <c r="K620" s="36">
        <v>0</v>
      </c>
      <c r="L620" s="36">
        <v>108.415533</v>
      </c>
      <c r="M620" s="36">
        <v>0</v>
      </c>
      <c r="N620" s="9">
        <v>1</v>
      </c>
      <c r="O620" s="31" t="s">
        <v>2324</v>
      </c>
      <c r="P620" s="97">
        <v>43891</v>
      </c>
      <c r="Q620" s="74">
        <v>2422.4899999999998</v>
      </c>
      <c r="R620" s="46">
        <f t="shared" si="64"/>
        <v>108.415533</v>
      </c>
      <c r="S620" s="46">
        <f t="shared" si="65"/>
        <v>0</v>
      </c>
      <c r="T620" s="46">
        <f t="shared" si="60"/>
        <v>108.415533</v>
      </c>
      <c r="U620" s="46">
        <f t="shared" si="61"/>
        <v>6.7759708124999998</v>
      </c>
      <c r="V620" s="46">
        <f t="shared" si="62"/>
        <v>6.7759708124999998</v>
      </c>
      <c r="W620" s="46">
        <v>6.7759708124999998</v>
      </c>
      <c r="X620" s="47">
        <f t="shared" si="63"/>
        <v>0</v>
      </c>
      <c r="Y620" s="54"/>
      <c r="Z620" s="54"/>
      <c r="AA620" s="55"/>
    </row>
    <row r="621" spans="1:27" ht="17.100000000000001" customHeight="1">
      <c r="A621" s="9">
        <v>600</v>
      </c>
      <c r="B621" s="9" t="s">
        <v>681</v>
      </c>
      <c r="C621" s="10" t="s">
        <v>2325</v>
      </c>
      <c r="D621" s="9" t="s">
        <v>541</v>
      </c>
      <c r="E621" s="11" t="s">
        <v>672</v>
      </c>
      <c r="F621" s="147">
        <v>11.00408</v>
      </c>
      <c r="G621" s="148" t="s">
        <v>2204</v>
      </c>
      <c r="H621" s="147">
        <v>72.870125000000002</v>
      </c>
      <c r="I621" s="148" t="s">
        <v>2204</v>
      </c>
      <c r="J621" s="36">
        <v>11.004076</v>
      </c>
      <c r="K621" s="36">
        <v>0</v>
      </c>
      <c r="L621" s="36">
        <v>72.870125000000002</v>
      </c>
      <c r="M621" s="36">
        <v>0</v>
      </c>
      <c r="N621" s="9">
        <v>1</v>
      </c>
      <c r="O621" s="31" t="s">
        <v>2326</v>
      </c>
      <c r="P621" s="97">
        <v>44166</v>
      </c>
      <c r="Q621" s="74">
        <v>648.37</v>
      </c>
      <c r="R621" s="46">
        <f t="shared" si="64"/>
        <v>61.866049000000004</v>
      </c>
      <c r="S621" s="46">
        <f t="shared" si="65"/>
        <v>0</v>
      </c>
      <c r="T621" s="46">
        <f t="shared" si="60"/>
        <v>61.866049000000004</v>
      </c>
      <c r="U621" s="46">
        <f t="shared" si="61"/>
        <v>3.8666280625000002</v>
      </c>
      <c r="V621" s="46">
        <f t="shared" si="62"/>
        <v>3.8666280625000002</v>
      </c>
      <c r="W621" s="46">
        <v>3.8666280624999998</v>
      </c>
      <c r="X621" s="47">
        <f t="shared" si="63"/>
        <v>0</v>
      </c>
      <c r="Y621" s="54"/>
      <c r="Z621" s="54"/>
      <c r="AA621" s="55"/>
    </row>
    <row r="622" spans="1:27" ht="24.95" customHeight="1">
      <c r="A622" s="9">
        <v>601</v>
      </c>
      <c r="B622" s="9" t="s">
        <v>682</v>
      </c>
      <c r="C622" s="10" t="s">
        <v>2327</v>
      </c>
      <c r="D622" s="9" t="s">
        <v>683</v>
      </c>
      <c r="E622" s="11" t="s">
        <v>684</v>
      </c>
      <c r="F622" s="20">
        <v>13677.04</v>
      </c>
      <c r="G622" s="20">
        <v>1685.78</v>
      </c>
      <c r="H622" s="20">
        <v>14768.75</v>
      </c>
      <c r="I622" s="20">
        <v>5852.76</v>
      </c>
      <c r="J622" s="36">
        <v>13677.035325000001</v>
      </c>
      <c r="K622" s="36">
        <v>1685.7847939999999</v>
      </c>
      <c r="L622" s="36">
        <v>14768.751571999999</v>
      </c>
      <c r="M622" s="36">
        <v>5852.7649009999996</v>
      </c>
      <c r="N622" s="9">
        <v>1</v>
      </c>
      <c r="O622" s="31" t="s">
        <v>2328</v>
      </c>
      <c r="P622" s="66" t="s">
        <v>2329</v>
      </c>
      <c r="Q622" s="87">
        <v>6311</v>
      </c>
      <c r="R622" s="46">
        <f t="shared" si="64"/>
        <v>1091.7162469999985</v>
      </c>
      <c r="S622" s="46">
        <f t="shared" si="65"/>
        <v>4166.9801069999994</v>
      </c>
      <c r="T622" s="46">
        <f t="shared" si="60"/>
        <v>5258.6963539999979</v>
      </c>
      <c r="U622" s="46">
        <f t="shared" si="61"/>
        <v>318.25107185749982</v>
      </c>
      <c r="V622" s="46">
        <f t="shared" si="62"/>
        <v>318.25107185749982</v>
      </c>
      <c r="W622" s="46">
        <v>318.25107185749999</v>
      </c>
      <c r="X622" s="47">
        <f t="shared" si="63"/>
        <v>0</v>
      </c>
      <c r="Y622" s="54">
        <v>251.104375</v>
      </c>
      <c r="Z622" s="54">
        <v>51.790923999999997</v>
      </c>
      <c r="AA622" s="55"/>
    </row>
    <row r="623" spans="1:27" ht="17.100000000000001" customHeight="1">
      <c r="A623" s="9">
        <v>602</v>
      </c>
      <c r="B623" s="9" t="s">
        <v>685</v>
      </c>
      <c r="C623" s="10" t="s">
        <v>2330</v>
      </c>
      <c r="D623" s="9" t="s">
        <v>683</v>
      </c>
      <c r="E623" s="11" t="s">
        <v>684</v>
      </c>
      <c r="F623" s="20">
        <v>5883.23</v>
      </c>
      <c r="G623" s="20">
        <v>2808.81</v>
      </c>
      <c r="H623" s="20">
        <v>7712.4</v>
      </c>
      <c r="I623" s="20">
        <v>1508.69</v>
      </c>
      <c r="J623" s="36">
        <v>0</v>
      </c>
      <c r="K623" s="36">
        <v>0</v>
      </c>
      <c r="L623" s="36">
        <v>0</v>
      </c>
      <c r="M623" s="36">
        <v>0</v>
      </c>
      <c r="N623" s="9">
        <v>1</v>
      </c>
      <c r="O623" s="31" t="s">
        <v>2331</v>
      </c>
      <c r="P623" s="66" t="s">
        <v>2332</v>
      </c>
      <c r="Q623" s="87">
        <v>968</v>
      </c>
      <c r="R623" s="46">
        <f t="shared" ref="R623:R677" si="66">L623-J623</f>
        <v>0</v>
      </c>
      <c r="S623" s="46">
        <f t="shared" ref="S623:S677" si="67">M623-K623</f>
        <v>0</v>
      </c>
      <c r="T623" s="46">
        <f t="shared" ref="T623:T677" si="68">R623+S623</f>
        <v>0</v>
      </c>
      <c r="U623" s="46">
        <f t="shared" ref="U623:U677" si="69">IF(T623&gt;10,R623*6.25%+S623*6%,0)</f>
        <v>0</v>
      </c>
      <c r="V623" s="46">
        <f t="shared" ref="V623:V677" si="70">MIN(U623,1000,Q623/2-Y623-Z623)</f>
        <v>0</v>
      </c>
      <c r="W623" s="46">
        <v>0</v>
      </c>
      <c r="X623" s="47">
        <f t="shared" ref="X623:X677" si="71">IF((V623+Y623+Z623)&gt;1000,1,0)</f>
        <v>0</v>
      </c>
      <c r="Y623" s="54"/>
      <c r="Z623" s="54">
        <v>89.45631736</v>
      </c>
      <c r="AA623" s="55" t="s">
        <v>1019</v>
      </c>
    </row>
    <row r="624" spans="1:27" ht="17.100000000000001" customHeight="1">
      <c r="A624" s="9">
        <v>603</v>
      </c>
      <c r="B624" s="9" t="s">
        <v>686</v>
      </c>
      <c r="C624" s="10" t="s">
        <v>2333</v>
      </c>
      <c r="D624" s="9" t="s">
        <v>683</v>
      </c>
      <c r="E624" s="11" t="s">
        <v>684</v>
      </c>
      <c r="F624" s="20">
        <v>551.12</v>
      </c>
      <c r="G624" s="20">
        <v>181.34</v>
      </c>
      <c r="H624" s="20">
        <v>389.16</v>
      </c>
      <c r="I624" s="20">
        <v>480.07</v>
      </c>
      <c r="J624" s="36">
        <v>551.12269700000002</v>
      </c>
      <c r="K624" s="36">
        <v>181.34227000000001</v>
      </c>
      <c r="L624" s="36">
        <v>389.16128200000003</v>
      </c>
      <c r="M624" s="36">
        <v>480.06542999999999</v>
      </c>
      <c r="N624" s="9">
        <v>1</v>
      </c>
      <c r="O624" s="31" t="s">
        <v>2334</v>
      </c>
      <c r="P624" s="98">
        <v>44195</v>
      </c>
      <c r="Q624" s="10">
        <v>724.13</v>
      </c>
      <c r="R624" s="46">
        <f t="shared" si="66"/>
        <v>-161.96141499999999</v>
      </c>
      <c r="S624" s="46">
        <f t="shared" si="67"/>
        <v>298.72316000000001</v>
      </c>
      <c r="T624" s="46">
        <f t="shared" si="68"/>
        <v>136.76174500000002</v>
      </c>
      <c r="U624" s="46">
        <f t="shared" si="69"/>
        <v>7.8008011625000009</v>
      </c>
      <c r="V624" s="46">
        <f t="shared" si="70"/>
        <v>7.8008011625000009</v>
      </c>
      <c r="W624" s="46">
        <v>7.8008011625</v>
      </c>
      <c r="X624" s="47">
        <f t="shared" si="71"/>
        <v>0</v>
      </c>
      <c r="Y624" s="54"/>
      <c r="Z624" s="54"/>
      <c r="AA624" s="55"/>
    </row>
    <row r="625" spans="1:27" ht="17.100000000000001" customHeight="1">
      <c r="A625" s="9">
        <v>604</v>
      </c>
      <c r="B625" s="9" t="s">
        <v>687</v>
      </c>
      <c r="C625" s="10" t="s">
        <v>2335</v>
      </c>
      <c r="D625" s="9" t="s">
        <v>683</v>
      </c>
      <c r="E625" s="11" t="s">
        <v>684</v>
      </c>
      <c r="F625" s="20">
        <v>0</v>
      </c>
      <c r="G625" s="20">
        <v>0</v>
      </c>
      <c r="H625" s="20">
        <v>177.12</v>
      </c>
      <c r="I625" s="20">
        <v>24.21</v>
      </c>
      <c r="J625" s="36">
        <v>0</v>
      </c>
      <c r="K625" s="36">
        <v>0</v>
      </c>
      <c r="L625" s="36">
        <v>177.11679100000001</v>
      </c>
      <c r="M625" s="36">
        <v>24.207184000000002</v>
      </c>
      <c r="N625" s="9">
        <v>1</v>
      </c>
      <c r="O625" s="31" t="s">
        <v>2336</v>
      </c>
      <c r="P625" s="66" t="s">
        <v>2337</v>
      </c>
      <c r="Q625" s="20">
        <v>620</v>
      </c>
      <c r="R625" s="46">
        <f t="shared" si="66"/>
        <v>177.11679100000001</v>
      </c>
      <c r="S625" s="46">
        <f t="shared" si="67"/>
        <v>24.207184000000002</v>
      </c>
      <c r="T625" s="46">
        <f t="shared" si="68"/>
        <v>201.32397500000002</v>
      </c>
      <c r="U625" s="46">
        <f t="shared" si="69"/>
        <v>12.522230477500001</v>
      </c>
      <c r="V625" s="46">
        <f t="shared" si="70"/>
        <v>12.522230477500001</v>
      </c>
      <c r="W625" s="46">
        <v>12.522230477500001</v>
      </c>
      <c r="X625" s="47">
        <f t="shared" si="71"/>
        <v>0</v>
      </c>
      <c r="Y625" s="54"/>
      <c r="Z625" s="54"/>
      <c r="AA625" s="55"/>
    </row>
    <row r="626" spans="1:27" ht="17.100000000000001" customHeight="1">
      <c r="A626" s="9">
        <v>605</v>
      </c>
      <c r="B626" s="9" t="s">
        <v>688</v>
      </c>
      <c r="C626" s="10" t="s">
        <v>2338</v>
      </c>
      <c r="D626" s="9" t="s">
        <v>683</v>
      </c>
      <c r="E626" s="11" t="s">
        <v>684</v>
      </c>
      <c r="F626" s="20">
        <v>367.09</v>
      </c>
      <c r="G626" s="20">
        <v>0</v>
      </c>
      <c r="H626" s="20">
        <v>605.41999999999996</v>
      </c>
      <c r="I626" s="20">
        <v>29.26</v>
      </c>
      <c r="J626" s="36">
        <v>367.08770800000002</v>
      </c>
      <c r="K626" s="36">
        <v>0</v>
      </c>
      <c r="L626" s="36">
        <v>605.418993</v>
      </c>
      <c r="M626" s="36">
        <v>29.258240000000001</v>
      </c>
      <c r="N626" s="9">
        <v>1</v>
      </c>
      <c r="O626" s="31" t="s">
        <v>2339</v>
      </c>
      <c r="P626" s="66" t="s">
        <v>2340</v>
      </c>
      <c r="Q626" s="10" t="s">
        <v>689</v>
      </c>
      <c r="R626" s="46">
        <f t="shared" si="66"/>
        <v>238.33128499999998</v>
      </c>
      <c r="S626" s="46">
        <f t="shared" si="67"/>
        <v>29.258240000000001</v>
      </c>
      <c r="T626" s="46">
        <f t="shared" si="68"/>
        <v>267.58952499999998</v>
      </c>
      <c r="U626" s="46">
        <f t="shared" si="69"/>
        <v>16.651199712499999</v>
      </c>
      <c r="V626" s="46">
        <f t="shared" si="70"/>
        <v>16.651199712499999</v>
      </c>
      <c r="W626" s="46">
        <v>16.651199712499999</v>
      </c>
      <c r="X626" s="47">
        <f t="shared" si="71"/>
        <v>0</v>
      </c>
      <c r="Y626" s="54"/>
      <c r="Z626" s="54"/>
      <c r="AA626" s="55"/>
    </row>
    <row r="627" spans="1:27" ht="17.100000000000001" customHeight="1">
      <c r="A627" s="9">
        <v>606</v>
      </c>
      <c r="B627" s="9" t="s">
        <v>690</v>
      </c>
      <c r="C627" s="10" t="s">
        <v>2341</v>
      </c>
      <c r="D627" s="9" t="s">
        <v>683</v>
      </c>
      <c r="E627" s="11" t="s">
        <v>684</v>
      </c>
      <c r="F627" s="20">
        <v>0</v>
      </c>
      <c r="G627" s="20">
        <v>32</v>
      </c>
      <c r="H627" s="20">
        <v>66</v>
      </c>
      <c r="I627" s="20">
        <v>3</v>
      </c>
      <c r="J627" s="36">
        <v>0</v>
      </c>
      <c r="K627" s="36">
        <v>31.535589999999999</v>
      </c>
      <c r="L627" s="36">
        <v>66.343331000000006</v>
      </c>
      <c r="M627" s="36">
        <v>26.279976999999999</v>
      </c>
      <c r="N627" s="9">
        <v>1</v>
      </c>
      <c r="O627" s="31" t="s">
        <v>2342</v>
      </c>
      <c r="P627" s="98">
        <v>43829</v>
      </c>
      <c r="Q627" s="74">
        <v>1990</v>
      </c>
      <c r="R627" s="46">
        <f t="shared" si="66"/>
        <v>66.343331000000006</v>
      </c>
      <c r="S627" s="46">
        <f t="shared" si="67"/>
        <v>-5.2556130000000003</v>
      </c>
      <c r="T627" s="46">
        <f t="shared" si="68"/>
        <v>61.08771800000001</v>
      </c>
      <c r="U627" s="46">
        <f t="shared" si="69"/>
        <v>3.8311214075000004</v>
      </c>
      <c r="V627" s="46">
        <f t="shared" si="70"/>
        <v>3.8311214075000004</v>
      </c>
      <c r="W627" s="46">
        <v>3.8311214075</v>
      </c>
      <c r="X627" s="47">
        <f t="shared" si="71"/>
        <v>0</v>
      </c>
      <c r="Y627" s="54"/>
      <c r="Z627" s="54"/>
      <c r="AA627" s="55"/>
    </row>
    <row r="628" spans="1:27" ht="17.100000000000001" customHeight="1">
      <c r="A628" s="9">
        <v>607</v>
      </c>
      <c r="B628" s="10" t="s">
        <v>691</v>
      </c>
      <c r="C628" s="9" t="s">
        <v>2343</v>
      </c>
      <c r="D628" s="9" t="s">
        <v>683</v>
      </c>
      <c r="E628" s="149" t="s">
        <v>692</v>
      </c>
      <c r="F628" s="20">
        <v>1301.25</v>
      </c>
      <c r="G628" s="20">
        <v>471.38</v>
      </c>
      <c r="H628" s="20">
        <v>1474.64</v>
      </c>
      <c r="I628" s="9">
        <v>810.56</v>
      </c>
      <c r="J628" s="36">
        <v>1302.383235</v>
      </c>
      <c r="K628" s="36">
        <v>471.501442</v>
      </c>
      <c r="L628" s="36">
        <v>1475.33457</v>
      </c>
      <c r="M628" s="36">
        <v>810.63500499999998</v>
      </c>
      <c r="N628" s="9">
        <v>1</v>
      </c>
      <c r="O628" s="132" t="s">
        <v>2344</v>
      </c>
      <c r="P628" s="66" t="s">
        <v>2345</v>
      </c>
      <c r="Q628" s="20">
        <v>562.79999999999995</v>
      </c>
      <c r="R628" s="46">
        <f t="shared" si="66"/>
        <v>172.95133499999997</v>
      </c>
      <c r="S628" s="46">
        <f t="shared" si="67"/>
        <v>339.13356299999998</v>
      </c>
      <c r="T628" s="46">
        <f t="shared" si="68"/>
        <v>512.08489799999995</v>
      </c>
      <c r="U628" s="46">
        <f t="shared" si="69"/>
        <v>31.157472217499997</v>
      </c>
      <c r="V628" s="46">
        <f t="shared" si="70"/>
        <v>31.157472217499997</v>
      </c>
      <c r="W628" s="46">
        <v>31.157472217500001</v>
      </c>
      <c r="X628" s="47">
        <f t="shared" si="71"/>
        <v>0</v>
      </c>
      <c r="Y628" s="54"/>
      <c r="Z628" s="54"/>
      <c r="AA628" s="55"/>
    </row>
    <row r="629" spans="1:27" ht="23.1" customHeight="1">
      <c r="A629" s="9">
        <v>608</v>
      </c>
      <c r="B629" s="10" t="s">
        <v>693</v>
      </c>
      <c r="C629" s="9" t="s">
        <v>2346</v>
      </c>
      <c r="D629" s="9" t="s">
        <v>683</v>
      </c>
      <c r="E629" s="149" t="s">
        <v>692</v>
      </c>
      <c r="F629" s="20">
        <v>613.83000000000004</v>
      </c>
      <c r="G629" s="20">
        <v>206.61</v>
      </c>
      <c r="H629" s="20">
        <v>631</v>
      </c>
      <c r="I629" s="20">
        <v>309</v>
      </c>
      <c r="J629" s="36">
        <v>612.97735</v>
      </c>
      <c r="K629" s="36">
        <v>206.60595000000001</v>
      </c>
      <c r="L629" s="36">
        <v>631.00123599999995</v>
      </c>
      <c r="M629" s="36">
        <v>309.00253400000003</v>
      </c>
      <c r="N629" s="9">
        <v>1</v>
      </c>
      <c r="O629" s="132" t="s">
        <v>2347</v>
      </c>
      <c r="P629" s="66" t="s">
        <v>2345</v>
      </c>
      <c r="Q629" s="10">
        <v>1411</v>
      </c>
      <c r="R629" s="46">
        <f t="shared" si="66"/>
        <v>18.023885999999948</v>
      </c>
      <c r="S629" s="46">
        <f t="shared" si="67"/>
        <v>102.39658400000002</v>
      </c>
      <c r="T629" s="46">
        <f t="shared" si="68"/>
        <v>120.42046999999997</v>
      </c>
      <c r="U629" s="46">
        <f t="shared" si="69"/>
        <v>7.2702879149999973</v>
      </c>
      <c r="V629" s="46">
        <f t="shared" si="70"/>
        <v>7.2702879149999973</v>
      </c>
      <c r="W629" s="46">
        <v>7.2702879149999999</v>
      </c>
      <c r="X629" s="47">
        <f t="shared" si="71"/>
        <v>0</v>
      </c>
      <c r="Y629" s="54">
        <v>21.133749999999999</v>
      </c>
      <c r="Z629" s="54">
        <v>3.099491445</v>
      </c>
      <c r="AA629" s="55"/>
    </row>
    <row r="630" spans="1:27" ht="17.100000000000001" customHeight="1">
      <c r="A630" s="9">
        <v>609</v>
      </c>
      <c r="B630" s="10" t="s">
        <v>694</v>
      </c>
      <c r="C630" s="9" t="s">
        <v>2348</v>
      </c>
      <c r="D630" s="9" t="s">
        <v>683</v>
      </c>
      <c r="E630" s="149" t="s">
        <v>692</v>
      </c>
      <c r="F630" s="20">
        <v>984.86</v>
      </c>
      <c r="G630" s="20">
        <v>374.07</v>
      </c>
      <c r="H630" s="20">
        <v>1379.36</v>
      </c>
      <c r="I630" s="9">
        <v>1090.93</v>
      </c>
      <c r="J630" s="36">
        <v>984.85821399999998</v>
      </c>
      <c r="K630" s="36">
        <v>374.07135099999999</v>
      </c>
      <c r="L630" s="36">
        <v>1379.3573160000001</v>
      </c>
      <c r="M630" s="36">
        <v>1090.926905</v>
      </c>
      <c r="N630" s="9">
        <v>1</v>
      </c>
      <c r="O630" s="152" t="s">
        <v>2349</v>
      </c>
      <c r="P630" s="66" t="s">
        <v>2350</v>
      </c>
      <c r="Q630" s="74">
        <v>2520</v>
      </c>
      <c r="R630" s="46">
        <f t="shared" si="66"/>
        <v>394.49910200000011</v>
      </c>
      <c r="S630" s="46">
        <f t="shared" si="67"/>
        <v>716.85555399999998</v>
      </c>
      <c r="T630" s="46">
        <f t="shared" si="68"/>
        <v>1111.354656</v>
      </c>
      <c r="U630" s="46">
        <f t="shared" si="69"/>
        <v>67.667527115000013</v>
      </c>
      <c r="V630" s="46">
        <f t="shared" si="70"/>
        <v>67.667527115000013</v>
      </c>
      <c r="W630" s="46">
        <v>67.667527114999999</v>
      </c>
      <c r="X630" s="47">
        <f t="shared" si="71"/>
        <v>0</v>
      </c>
      <c r="Y630" s="54"/>
      <c r="Z630" s="54">
        <v>53.602772122499999</v>
      </c>
      <c r="AA630" s="55"/>
    </row>
    <row r="631" spans="1:27" ht="17.100000000000001" customHeight="1">
      <c r="A631" s="9">
        <v>610</v>
      </c>
      <c r="B631" s="10" t="s">
        <v>695</v>
      </c>
      <c r="C631" s="9" t="s">
        <v>2351</v>
      </c>
      <c r="D631" s="9" t="s">
        <v>683</v>
      </c>
      <c r="E631" s="149" t="s">
        <v>692</v>
      </c>
      <c r="F631" s="20">
        <v>864.64</v>
      </c>
      <c r="G631" s="20">
        <v>887.5</v>
      </c>
      <c r="H631" s="20">
        <v>679.86</v>
      </c>
      <c r="I631" s="9">
        <v>1160.68</v>
      </c>
      <c r="J631" s="36">
        <v>864.63798999999995</v>
      </c>
      <c r="K631" s="36">
        <v>887.49607100000003</v>
      </c>
      <c r="L631" s="36">
        <v>679.85522000000003</v>
      </c>
      <c r="M631" s="36">
        <v>1160.3847390000001</v>
      </c>
      <c r="N631" s="9">
        <v>1</v>
      </c>
      <c r="O631" s="132" t="s">
        <v>2352</v>
      </c>
      <c r="P631" s="98">
        <v>44166</v>
      </c>
      <c r="Q631" s="20">
        <v>507.02</v>
      </c>
      <c r="R631" s="46">
        <f t="shared" si="66"/>
        <v>-184.78276999999991</v>
      </c>
      <c r="S631" s="46">
        <f t="shared" si="67"/>
        <v>272.88866800000005</v>
      </c>
      <c r="T631" s="46">
        <f t="shared" si="68"/>
        <v>88.105898000000138</v>
      </c>
      <c r="U631" s="46">
        <f t="shared" si="69"/>
        <v>4.8243969550000081</v>
      </c>
      <c r="V631" s="46">
        <f t="shared" si="70"/>
        <v>4.8243969550000081</v>
      </c>
      <c r="W631" s="46">
        <v>4.8243969550000099</v>
      </c>
      <c r="X631" s="47">
        <f t="shared" si="71"/>
        <v>0</v>
      </c>
      <c r="Y631" s="54"/>
      <c r="Z631" s="54"/>
      <c r="AA631" s="55"/>
    </row>
    <row r="632" spans="1:27" ht="17.100000000000001" customHeight="1">
      <c r="A632" s="9">
        <v>611</v>
      </c>
      <c r="B632" s="10" t="s">
        <v>696</v>
      </c>
      <c r="C632" s="9" t="s">
        <v>2353</v>
      </c>
      <c r="D632" s="9" t="s">
        <v>683</v>
      </c>
      <c r="E632" s="149" t="s">
        <v>692</v>
      </c>
      <c r="F632" s="20">
        <v>340.24</v>
      </c>
      <c r="G632" s="20">
        <v>23.82</v>
      </c>
      <c r="H632" s="20">
        <v>424.67</v>
      </c>
      <c r="I632" s="9">
        <v>0.16</v>
      </c>
      <c r="J632" s="36">
        <v>340.23935999999998</v>
      </c>
      <c r="K632" s="36">
        <v>0</v>
      </c>
      <c r="L632" s="36">
        <v>424.66592900000001</v>
      </c>
      <c r="M632" s="36">
        <v>0.15995500000000001</v>
      </c>
      <c r="N632" s="9">
        <v>1</v>
      </c>
      <c r="O632" s="132" t="s">
        <v>2354</v>
      </c>
      <c r="P632" s="66" t="s">
        <v>2355</v>
      </c>
      <c r="Q632" s="10">
        <v>709</v>
      </c>
      <c r="R632" s="46">
        <f t="shared" si="66"/>
        <v>84.426569000000029</v>
      </c>
      <c r="S632" s="46">
        <f t="shared" si="67"/>
        <v>0.15995500000000001</v>
      </c>
      <c r="T632" s="46">
        <f t="shared" si="68"/>
        <v>84.586524000000026</v>
      </c>
      <c r="U632" s="46">
        <f t="shared" si="69"/>
        <v>5.2862578625000021</v>
      </c>
      <c r="V632" s="46">
        <f t="shared" si="70"/>
        <v>5.2862578625000021</v>
      </c>
      <c r="W632" s="46">
        <v>5.2862578625000003</v>
      </c>
      <c r="X632" s="47">
        <f t="shared" si="71"/>
        <v>0</v>
      </c>
      <c r="Y632" s="54"/>
      <c r="Z632" s="54"/>
      <c r="AA632" s="55"/>
    </row>
    <row r="633" spans="1:27" ht="17.100000000000001" customHeight="1">
      <c r="A633" s="9">
        <v>612</v>
      </c>
      <c r="B633" s="10" t="s">
        <v>697</v>
      </c>
      <c r="C633" s="9" t="s">
        <v>2356</v>
      </c>
      <c r="D633" s="9" t="s">
        <v>683</v>
      </c>
      <c r="E633" s="149" t="s">
        <v>692</v>
      </c>
      <c r="F633" s="20">
        <v>28.23</v>
      </c>
      <c r="G633" s="20">
        <v>0</v>
      </c>
      <c r="H633" s="20">
        <v>98.29</v>
      </c>
      <c r="I633" s="9">
        <v>0</v>
      </c>
      <c r="J633" s="36">
        <v>28.226122</v>
      </c>
      <c r="K633" s="36">
        <v>0</v>
      </c>
      <c r="L633" s="36">
        <v>98.287222999999997</v>
      </c>
      <c r="M633" s="36">
        <v>0</v>
      </c>
      <c r="N633" s="9">
        <v>1</v>
      </c>
      <c r="O633" s="152" t="s">
        <v>2357</v>
      </c>
      <c r="P633" s="66" t="s">
        <v>2358</v>
      </c>
      <c r="Q633" s="74">
        <v>530</v>
      </c>
      <c r="R633" s="46">
        <f t="shared" si="66"/>
        <v>70.061100999999994</v>
      </c>
      <c r="S633" s="46">
        <f t="shared" si="67"/>
        <v>0</v>
      </c>
      <c r="T633" s="46">
        <f t="shared" si="68"/>
        <v>70.061100999999994</v>
      </c>
      <c r="U633" s="46">
        <f t="shared" si="69"/>
        <v>4.3788188124999996</v>
      </c>
      <c r="V633" s="46">
        <f t="shared" si="70"/>
        <v>4.3788188124999996</v>
      </c>
      <c r="W633" s="46">
        <v>4.3788188124999996</v>
      </c>
      <c r="X633" s="47">
        <f t="shared" si="71"/>
        <v>0</v>
      </c>
      <c r="Y633" s="54"/>
      <c r="Z633" s="54"/>
      <c r="AA633" s="55"/>
    </row>
    <row r="634" spans="1:27" ht="17.100000000000001" customHeight="1">
      <c r="A634" s="9">
        <v>613</v>
      </c>
      <c r="B634" s="10" t="s">
        <v>698</v>
      </c>
      <c r="C634" s="9" t="s">
        <v>2359</v>
      </c>
      <c r="D634" s="9" t="s">
        <v>683</v>
      </c>
      <c r="E634" s="149" t="s">
        <v>699</v>
      </c>
      <c r="F634" s="20">
        <v>3316.68</v>
      </c>
      <c r="G634" s="20">
        <v>1869.11</v>
      </c>
      <c r="H634" s="20">
        <v>4226.33</v>
      </c>
      <c r="I634" s="9">
        <v>1453.56</v>
      </c>
      <c r="J634" s="36">
        <v>3349.1848030000001</v>
      </c>
      <c r="K634" s="36">
        <v>1871.194092</v>
      </c>
      <c r="L634" s="36">
        <v>4262.9539919999997</v>
      </c>
      <c r="M634" s="36">
        <v>1453.5633720000001</v>
      </c>
      <c r="N634" s="9">
        <v>1</v>
      </c>
      <c r="O634" s="132" t="s">
        <v>2360</v>
      </c>
      <c r="P634" s="98">
        <v>43983</v>
      </c>
      <c r="Q634" s="10">
        <v>796</v>
      </c>
      <c r="R634" s="46">
        <f t="shared" si="66"/>
        <v>913.76918899999964</v>
      </c>
      <c r="S634" s="46">
        <f t="shared" si="67"/>
        <v>-417.63071999999988</v>
      </c>
      <c r="T634" s="46">
        <f t="shared" si="68"/>
        <v>496.13846899999976</v>
      </c>
      <c r="U634" s="46">
        <f t="shared" si="69"/>
        <v>32.052731112499984</v>
      </c>
      <c r="V634" s="46">
        <f t="shared" si="70"/>
        <v>32.052731112499984</v>
      </c>
      <c r="W634" s="46">
        <v>32.052731112499998</v>
      </c>
      <c r="X634" s="47">
        <f t="shared" si="71"/>
        <v>0</v>
      </c>
      <c r="Y634" s="54">
        <v>132.88560000000001</v>
      </c>
      <c r="Z634" s="54"/>
      <c r="AA634" s="55"/>
    </row>
    <row r="635" spans="1:27" ht="17.100000000000001" customHeight="1">
      <c r="A635" s="9">
        <v>614</v>
      </c>
      <c r="B635" s="21" t="s">
        <v>700</v>
      </c>
      <c r="C635" s="22" t="s">
        <v>2361</v>
      </c>
      <c r="D635" s="21" t="s">
        <v>683</v>
      </c>
      <c r="E635" s="23" t="s">
        <v>701</v>
      </c>
      <c r="F635" s="52">
        <v>2359.69</v>
      </c>
      <c r="G635" s="52">
        <v>852.68</v>
      </c>
      <c r="H635" s="52">
        <v>2426.89</v>
      </c>
      <c r="I635" s="52">
        <v>1156.3599999999999</v>
      </c>
      <c r="J635" s="36">
        <v>2359.693315</v>
      </c>
      <c r="K635" s="36">
        <v>852.68129799999997</v>
      </c>
      <c r="L635" s="36">
        <v>2426.8935580000002</v>
      </c>
      <c r="M635" s="36">
        <v>1156.355053</v>
      </c>
      <c r="N635" s="21">
        <v>1</v>
      </c>
      <c r="O635" s="39" t="s">
        <v>2362</v>
      </c>
      <c r="P635" s="98">
        <v>44196</v>
      </c>
      <c r="Q635" s="57">
        <v>1247.5999999999999</v>
      </c>
      <c r="R635" s="46">
        <f t="shared" si="66"/>
        <v>67.200243000000228</v>
      </c>
      <c r="S635" s="46">
        <f t="shared" si="67"/>
        <v>303.67375500000003</v>
      </c>
      <c r="T635" s="46">
        <f t="shared" si="68"/>
        <v>370.87399800000026</v>
      </c>
      <c r="U635" s="46">
        <f t="shared" si="69"/>
        <v>22.420440487500017</v>
      </c>
      <c r="V635" s="46">
        <f t="shared" si="70"/>
        <v>22.420440487500017</v>
      </c>
      <c r="W635" s="46">
        <v>22.420440487499999</v>
      </c>
      <c r="X635" s="47">
        <f t="shared" si="71"/>
        <v>0</v>
      </c>
      <c r="Y635" s="54"/>
      <c r="Z635" s="54">
        <v>45.502447262499999</v>
      </c>
      <c r="AA635" s="55"/>
    </row>
    <row r="636" spans="1:27" ht="17.100000000000001" customHeight="1">
      <c r="A636" s="9">
        <v>615</v>
      </c>
      <c r="B636" s="21" t="s">
        <v>2363</v>
      </c>
      <c r="C636" s="22" t="s">
        <v>2364</v>
      </c>
      <c r="D636" s="21" t="s">
        <v>683</v>
      </c>
      <c r="E636" s="23" t="s">
        <v>701</v>
      </c>
      <c r="F636" s="150">
        <v>3495.53</v>
      </c>
      <c r="G636" s="150">
        <v>0</v>
      </c>
      <c r="H636" s="150">
        <v>3289.6263359999998</v>
      </c>
      <c r="I636" s="150">
        <v>4157.9227899999996</v>
      </c>
      <c r="J636" s="36">
        <v>3495.5353300000002</v>
      </c>
      <c r="K636" s="36">
        <v>0</v>
      </c>
      <c r="L636" s="36">
        <v>3289.6263359999998</v>
      </c>
      <c r="M636" s="36">
        <v>4157.9227899999996</v>
      </c>
      <c r="N636" s="21">
        <v>1</v>
      </c>
      <c r="O636" s="39" t="s">
        <v>2365</v>
      </c>
      <c r="P636" s="98">
        <v>43830</v>
      </c>
      <c r="Q636" s="57">
        <v>771.35</v>
      </c>
      <c r="R636" s="46">
        <f t="shared" si="66"/>
        <v>-205.90899400000035</v>
      </c>
      <c r="S636" s="46">
        <f t="shared" si="67"/>
        <v>4157.9227899999996</v>
      </c>
      <c r="T636" s="46">
        <f t="shared" si="68"/>
        <v>3952.0137959999993</v>
      </c>
      <c r="U636" s="46">
        <f t="shared" si="69"/>
        <v>236.60605527499996</v>
      </c>
      <c r="V636" s="46">
        <f t="shared" si="70"/>
        <v>236.60605527499996</v>
      </c>
      <c r="W636" s="46">
        <v>236.60605527499999</v>
      </c>
      <c r="X636" s="47">
        <f t="shared" si="71"/>
        <v>0</v>
      </c>
      <c r="Y636" s="54"/>
      <c r="Z636" s="54"/>
      <c r="AA636" s="55"/>
    </row>
    <row r="637" spans="1:27" ht="17.100000000000001" customHeight="1">
      <c r="A637" s="9">
        <v>616</v>
      </c>
      <c r="B637" s="21" t="s">
        <v>702</v>
      </c>
      <c r="C637" s="22" t="s">
        <v>2366</v>
      </c>
      <c r="D637" s="21" t="s">
        <v>683</v>
      </c>
      <c r="E637" s="23" t="s">
        <v>701</v>
      </c>
      <c r="F637" s="52">
        <v>2034.01</v>
      </c>
      <c r="G637" s="52">
        <v>1039.5899999999999</v>
      </c>
      <c r="H637" s="52">
        <v>1515.1</v>
      </c>
      <c r="I637" s="52">
        <v>1910.4</v>
      </c>
      <c r="J637" s="36">
        <v>0</v>
      </c>
      <c r="K637" s="36">
        <v>0</v>
      </c>
      <c r="L637" s="36">
        <v>0</v>
      </c>
      <c r="M637" s="36">
        <v>0</v>
      </c>
      <c r="N637" s="21">
        <v>1</v>
      </c>
      <c r="O637" s="39" t="s">
        <v>2367</v>
      </c>
      <c r="P637" s="98">
        <v>44196</v>
      </c>
      <c r="Q637" s="57">
        <v>969.9</v>
      </c>
      <c r="R637" s="46">
        <f t="shared" si="66"/>
        <v>0</v>
      </c>
      <c r="S637" s="46">
        <f t="shared" si="67"/>
        <v>0</v>
      </c>
      <c r="T637" s="46">
        <f t="shared" si="68"/>
        <v>0</v>
      </c>
      <c r="U637" s="46">
        <f t="shared" si="69"/>
        <v>0</v>
      </c>
      <c r="V637" s="46">
        <f t="shared" si="70"/>
        <v>0</v>
      </c>
      <c r="W637" s="46">
        <v>0</v>
      </c>
      <c r="X637" s="47">
        <f t="shared" si="71"/>
        <v>0</v>
      </c>
      <c r="Y637" s="54">
        <v>75.832175000000007</v>
      </c>
      <c r="Z637" s="54">
        <v>13.2499247075</v>
      </c>
      <c r="AA637" s="55" t="s">
        <v>1019</v>
      </c>
    </row>
    <row r="638" spans="1:27" ht="17.100000000000001" customHeight="1">
      <c r="A638" s="9">
        <v>617</v>
      </c>
      <c r="B638" s="21" t="s">
        <v>703</v>
      </c>
      <c r="C638" s="22" t="s">
        <v>2368</v>
      </c>
      <c r="D638" s="21" t="s">
        <v>683</v>
      </c>
      <c r="E638" s="23" t="s">
        <v>701</v>
      </c>
      <c r="F638" s="52">
        <v>298.35000000000002</v>
      </c>
      <c r="G638" s="52">
        <v>1.4</v>
      </c>
      <c r="H638" s="52">
        <v>1006.1</v>
      </c>
      <c r="I638" s="52">
        <v>-21.1</v>
      </c>
      <c r="J638" s="36">
        <v>698.86613</v>
      </c>
      <c r="K638" s="36">
        <v>0</v>
      </c>
      <c r="L638" s="36">
        <v>2402.9258770000001</v>
      </c>
      <c r="M638" s="36">
        <v>-22.623249000000001</v>
      </c>
      <c r="N638" s="21">
        <v>1</v>
      </c>
      <c r="O638" s="39" t="s">
        <v>2369</v>
      </c>
      <c r="P638" s="98">
        <v>43465</v>
      </c>
      <c r="Q638" s="57">
        <v>511.9</v>
      </c>
      <c r="R638" s="46">
        <f t="shared" si="66"/>
        <v>1704.0597470000002</v>
      </c>
      <c r="S638" s="46">
        <f t="shared" si="67"/>
        <v>-22.623249000000001</v>
      </c>
      <c r="T638" s="46">
        <f t="shared" si="68"/>
        <v>1681.4364980000003</v>
      </c>
      <c r="U638" s="46">
        <f t="shared" si="69"/>
        <v>105.14633924750001</v>
      </c>
      <c r="V638" s="46">
        <f t="shared" si="70"/>
        <v>105.14633924750001</v>
      </c>
      <c r="W638" s="46">
        <v>105.14633924749999</v>
      </c>
      <c r="X638" s="47">
        <f t="shared" si="71"/>
        <v>0</v>
      </c>
      <c r="Y638" s="54"/>
      <c r="Z638" s="54"/>
      <c r="AA638" s="55"/>
    </row>
    <row r="639" spans="1:27" ht="17.100000000000001" customHeight="1">
      <c r="A639" s="9">
        <v>618</v>
      </c>
      <c r="B639" s="21" t="s">
        <v>704</v>
      </c>
      <c r="C639" s="22" t="s">
        <v>2370</v>
      </c>
      <c r="D639" s="21" t="s">
        <v>683</v>
      </c>
      <c r="E639" s="23" t="s">
        <v>701</v>
      </c>
      <c r="F639" s="150">
        <v>11988.8</v>
      </c>
      <c r="G639" s="150">
        <v>9236.67</v>
      </c>
      <c r="H639" s="150">
        <v>16296.37</v>
      </c>
      <c r="I639" s="150">
        <v>15524.29</v>
      </c>
      <c r="J639" s="36">
        <v>11988.801563999999</v>
      </c>
      <c r="K639" s="36">
        <v>9236.6756249999999</v>
      </c>
      <c r="L639" s="36">
        <v>16296.373261999999</v>
      </c>
      <c r="M639" s="36">
        <v>15524.29074</v>
      </c>
      <c r="N639" s="21">
        <v>1</v>
      </c>
      <c r="O639" s="39" t="s">
        <v>2371</v>
      </c>
      <c r="P639" s="98">
        <v>43861</v>
      </c>
      <c r="Q639" s="57">
        <v>1545.64</v>
      </c>
      <c r="R639" s="46">
        <f t="shared" si="66"/>
        <v>4307.5716979999997</v>
      </c>
      <c r="S639" s="46">
        <f t="shared" si="67"/>
        <v>6287.6151150000005</v>
      </c>
      <c r="T639" s="46">
        <f t="shared" si="68"/>
        <v>10595.186813</v>
      </c>
      <c r="U639" s="46">
        <f t="shared" si="69"/>
        <v>646.48013802499997</v>
      </c>
      <c r="V639" s="46">
        <f t="shared" si="70"/>
        <v>278.42284253000003</v>
      </c>
      <c r="W639" s="46">
        <v>278.42284253000003</v>
      </c>
      <c r="X639" s="47">
        <f t="shared" si="71"/>
        <v>0</v>
      </c>
      <c r="Y639" s="54"/>
      <c r="Z639" s="54">
        <v>494.39715747000002</v>
      </c>
      <c r="AA639" s="55"/>
    </row>
    <row r="640" spans="1:27" ht="17.100000000000001" customHeight="1">
      <c r="A640" s="9">
        <v>619</v>
      </c>
      <c r="B640" s="21" t="s">
        <v>705</v>
      </c>
      <c r="C640" s="22" t="s">
        <v>2372</v>
      </c>
      <c r="D640" s="21" t="s">
        <v>683</v>
      </c>
      <c r="E640" s="23" t="s">
        <v>701</v>
      </c>
      <c r="F640" s="52">
        <v>0</v>
      </c>
      <c r="G640" s="52">
        <v>274.22000000000003</v>
      </c>
      <c r="H640" s="52">
        <v>284.45999999999998</v>
      </c>
      <c r="I640" s="52">
        <v>35.479999999999997</v>
      </c>
      <c r="J640" s="36">
        <v>0</v>
      </c>
      <c r="K640" s="36">
        <v>274.22663499999999</v>
      </c>
      <c r="L640" s="36">
        <v>284.45790199999999</v>
      </c>
      <c r="M640" s="36">
        <v>35.475465</v>
      </c>
      <c r="N640" s="21">
        <v>1</v>
      </c>
      <c r="O640" s="39" t="s">
        <v>2373</v>
      </c>
      <c r="P640" s="98">
        <v>44196</v>
      </c>
      <c r="Q640" s="57">
        <v>3566</v>
      </c>
      <c r="R640" s="46">
        <f t="shared" si="66"/>
        <v>284.45790199999999</v>
      </c>
      <c r="S640" s="46">
        <f t="shared" si="67"/>
        <v>-238.75117</v>
      </c>
      <c r="T640" s="46">
        <f t="shared" si="68"/>
        <v>45.706731999999988</v>
      </c>
      <c r="U640" s="46">
        <f t="shared" si="69"/>
        <v>3.4535486750000004</v>
      </c>
      <c r="V640" s="46">
        <f t="shared" si="70"/>
        <v>3.4535486750000004</v>
      </c>
      <c r="W640" s="46">
        <v>3.453548675</v>
      </c>
      <c r="X640" s="47">
        <f t="shared" si="71"/>
        <v>0</v>
      </c>
      <c r="Y640" s="54"/>
      <c r="Z640" s="54"/>
      <c r="AA640" s="55"/>
    </row>
    <row r="641" spans="1:27" ht="24" customHeight="1">
      <c r="A641" s="9">
        <v>620</v>
      </c>
      <c r="B641" s="21" t="s">
        <v>706</v>
      </c>
      <c r="C641" s="22" t="s">
        <v>2374</v>
      </c>
      <c r="D641" s="21" t="s">
        <v>683</v>
      </c>
      <c r="E641" s="23" t="s">
        <v>701</v>
      </c>
      <c r="F641" s="52">
        <v>179.98</v>
      </c>
      <c r="G641" s="52">
        <v>26.47</v>
      </c>
      <c r="H641" s="52">
        <v>187.3</v>
      </c>
      <c r="I641" s="52">
        <v>34.700000000000003</v>
      </c>
      <c r="J641" s="36">
        <v>179.97865300000001</v>
      </c>
      <c r="K641" s="36">
        <v>26.467938</v>
      </c>
      <c r="L641" s="36">
        <v>187.31577100000001</v>
      </c>
      <c r="M641" s="36">
        <v>34.751550000000002</v>
      </c>
      <c r="N641" s="21">
        <v>1</v>
      </c>
      <c r="O641" s="39" t="s">
        <v>2375</v>
      </c>
      <c r="P641" s="98">
        <v>43830</v>
      </c>
      <c r="Q641" s="57">
        <v>1680</v>
      </c>
      <c r="R641" s="46">
        <f t="shared" si="66"/>
        <v>7.3371180000000038</v>
      </c>
      <c r="S641" s="46">
        <f t="shared" si="67"/>
        <v>8.2836120000000015</v>
      </c>
      <c r="T641" s="46">
        <f t="shared" si="68"/>
        <v>15.620730000000005</v>
      </c>
      <c r="U641" s="46">
        <f t="shared" si="69"/>
        <v>0.95558659500000032</v>
      </c>
      <c r="V641" s="46">
        <f t="shared" si="70"/>
        <v>0.95558659500000032</v>
      </c>
      <c r="W641" s="46">
        <v>0.95558659499999998</v>
      </c>
      <c r="X641" s="47">
        <f t="shared" si="71"/>
        <v>0</v>
      </c>
      <c r="Y641" s="54"/>
      <c r="Z641" s="54">
        <v>3.3866042799999998</v>
      </c>
      <c r="AA641" s="55"/>
    </row>
    <row r="642" spans="1:27" ht="17.100000000000001" customHeight="1">
      <c r="A642" s="9">
        <v>621</v>
      </c>
      <c r="B642" s="21" t="s">
        <v>707</v>
      </c>
      <c r="C642" s="22" t="s">
        <v>2376</v>
      </c>
      <c r="D642" s="21" t="s">
        <v>683</v>
      </c>
      <c r="E642" s="23" t="s">
        <v>701</v>
      </c>
      <c r="F642" s="52">
        <v>0</v>
      </c>
      <c r="G642" s="52">
        <v>25.81</v>
      </c>
      <c r="H642" s="52">
        <v>2.5</v>
      </c>
      <c r="I642" s="52">
        <v>262</v>
      </c>
      <c r="J642" s="36">
        <v>0</v>
      </c>
      <c r="K642" s="36">
        <v>25.811422</v>
      </c>
      <c r="L642" s="36">
        <v>134.28421399999999</v>
      </c>
      <c r="M642" s="36">
        <v>257.56046800000001</v>
      </c>
      <c r="N642" s="21">
        <v>1</v>
      </c>
      <c r="O642" s="39" t="s">
        <v>2377</v>
      </c>
      <c r="P642" s="98">
        <v>44196</v>
      </c>
      <c r="Q642" s="57">
        <v>1812.7</v>
      </c>
      <c r="R642" s="46">
        <f t="shared" si="66"/>
        <v>134.28421399999999</v>
      </c>
      <c r="S642" s="46">
        <f t="shared" si="67"/>
        <v>231.74904600000002</v>
      </c>
      <c r="T642" s="46">
        <f t="shared" si="68"/>
        <v>366.03326000000004</v>
      </c>
      <c r="U642" s="46">
        <f t="shared" si="69"/>
        <v>22.297706134999999</v>
      </c>
      <c r="V642" s="46">
        <f t="shared" si="70"/>
        <v>22.297706134999999</v>
      </c>
      <c r="W642" s="46">
        <v>22.297706134999999</v>
      </c>
      <c r="X642" s="47">
        <f t="shared" si="71"/>
        <v>0</v>
      </c>
      <c r="Y642" s="54"/>
      <c r="Z642" s="54"/>
      <c r="AA642" s="55"/>
    </row>
    <row r="643" spans="1:27" ht="17.100000000000001" customHeight="1">
      <c r="A643" s="9">
        <v>622</v>
      </c>
      <c r="B643" s="21" t="s">
        <v>708</v>
      </c>
      <c r="C643" s="22" t="s">
        <v>2378</v>
      </c>
      <c r="D643" s="21" t="s">
        <v>683</v>
      </c>
      <c r="E643" s="23" t="s">
        <v>701</v>
      </c>
      <c r="F643" s="52">
        <v>11.9</v>
      </c>
      <c r="G643" s="52">
        <v>0</v>
      </c>
      <c r="H643" s="52">
        <v>120.7</v>
      </c>
      <c r="I643" s="52">
        <v>0</v>
      </c>
      <c r="J643" s="36">
        <v>11.902590999999999</v>
      </c>
      <c r="K643" s="36">
        <v>0</v>
      </c>
      <c r="L643" s="36">
        <v>120.708077</v>
      </c>
      <c r="M643" s="36">
        <v>0</v>
      </c>
      <c r="N643" s="21">
        <v>1</v>
      </c>
      <c r="O643" s="39" t="s">
        <v>2379</v>
      </c>
      <c r="P643" s="98">
        <v>43983</v>
      </c>
      <c r="Q643" s="57">
        <v>1456</v>
      </c>
      <c r="R643" s="46">
        <f t="shared" si="66"/>
        <v>108.805486</v>
      </c>
      <c r="S643" s="46">
        <f t="shared" si="67"/>
        <v>0</v>
      </c>
      <c r="T643" s="46">
        <f t="shared" si="68"/>
        <v>108.805486</v>
      </c>
      <c r="U643" s="46">
        <f t="shared" si="69"/>
        <v>6.8003428750000001</v>
      </c>
      <c r="V643" s="46">
        <f t="shared" si="70"/>
        <v>6.8003428750000001</v>
      </c>
      <c r="W643" s="46">
        <v>6.8003428750000001</v>
      </c>
      <c r="X643" s="47">
        <f t="shared" si="71"/>
        <v>0</v>
      </c>
      <c r="Y643" s="54"/>
      <c r="Z643" s="54"/>
      <c r="AA643" s="55"/>
    </row>
    <row r="644" spans="1:27" ht="17.100000000000001" customHeight="1">
      <c r="A644" s="9">
        <v>623</v>
      </c>
      <c r="B644" s="21" t="s">
        <v>709</v>
      </c>
      <c r="C644" s="22" t="s">
        <v>2380</v>
      </c>
      <c r="D644" s="21" t="s">
        <v>683</v>
      </c>
      <c r="E644" s="23" t="s">
        <v>701</v>
      </c>
      <c r="F644" s="52">
        <v>113.16</v>
      </c>
      <c r="G644" s="52">
        <v>6.17</v>
      </c>
      <c r="H644" s="52">
        <v>168</v>
      </c>
      <c r="I644" s="52">
        <v>0.2</v>
      </c>
      <c r="J644" s="36">
        <v>113.163602</v>
      </c>
      <c r="K644" s="36">
        <v>6.1660329999999997</v>
      </c>
      <c r="L644" s="36">
        <v>168.030968</v>
      </c>
      <c r="M644" s="36">
        <v>0.23475499999999999</v>
      </c>
      <c r="N644" s="21">
        <v>1</v>
      </c>
      <c r="O644" s="39" t="s">
        <v>2381</v>
      </c>
      <c r="P644" s="98">
        <v>43465</v>
      </c>
      <c r="Q644" s="57">
        <v>607</v>
      </c>
      <c r="R644" s="46">
        <f t="shared" si="66"/>
        <v>54.867366000000004</v>
      </c>
      <c r="S644" s="46">
        <f t="shared" si="67"/>
        <v>-5.9312779999999998</v>
      </c>
      <c r="T644" s="46">
        <f t="shared" si="68"/>
        <v>48.936088000000005</v>
      </c>
      <c r="U644" s="46">
        <f t="shared" si="69"/>
        <v>3.0733336950000001</v>
      </c>
      <c r="V644" s="46">
        <f t="shared" si="70"/>
        <v>3.0733336950000001</v>
      </c>
      <c r="W644" s="46">
        <v>3.0733336950000001</v>
      </c>
      <c r="X644" s="47">
        <f t="shared" si="71"/>
        <v>0</v>
      </c>
      <c r="Y644" s="54">
        <v>3.98325</v>
      </c>
      <c r="Z644" s="54"/>
      <c r="AA644" s="55"/>
    </row>
    <row r="645" spans="1:27" ht="17.100000000000001" customHeight="1">
      <c r="A645" s="9">
        <v>624</v>
      </c>
      <c r="B645" s="21" t="s">
        <v>710</v>
      </c>
      <c r="C645" s="22" t="s">
        <v>2382</v>
      </c>
      <c r="D645" s="21" t="s">
        <v>683</v>
      </c>
      <c r="E645" s="23" t="s">
        <v>701</v>
      </c>
      <c r="F645" s="52">
        <v>8.35</v>
      </c>
      <c r="G645" s="52">
        <v>4.0999999999999996</v>
      </c>
      <c r="H645" s="52">
        <v>137.6</v>
      </c>
      <c r="I645" s="52">
        <v>39.200000000000003</v>
      </c>
      <c r="J645" s="36">
        <v>8.3555259999999993</v>
      </c>
      <c r="K645" s="36">
        <v>4.0960669999999997</v>
      </c>
      <c r="L645" s="36">
        <v>137.63073700000001</v>
      </c>
      <c r="M645" s="36">
        <v>39.249983999999998</v>
      </c>
      <c r="N645" s="21">
        <v>1</v>
      </c>
      <c r="O645" s="39" t="s">
        <v>2383</v>
      </c>
      <c r="P645" s="98">
        <v>43830</v>
      </c>
      <c r="Q645" s="57">
        <v>500</v>
      </c>
      <c r="R645" s="46">
        <f t="shared" si="66"/>
        <v>129.27521100000001</v>
      </c>
      <c r="S645" s="46">
        <f t="shared" si="67"/>
        <v>35.153917</v>
      </c>
      <c r="T645" s="46">
        <f t="shared" si="68"/>
        <v>164.42912800000002</v>
      </c>
      <c r="U645" s="46">
        <f t="shared" si="69"/>
        <v>10.188935707500001</v>
      </c>
      <c r="V645" s="46">
        <f t="shared" si="70"/>
        <v>10.188935707500001</v>
      </c>
      <c r="W645" s="46">
        <v>10.188935707500001</v>
      </c>
      <c r="X645" s="47">
        <f t="shared" si="71"/>
        <v>0</v>
      </c>
      <c r="Y645" s="54"/>
      <c r="Z645" s="54">
        <v>0.76798439500000004</v>
      </c>
      <c r="AA645" s="55"/>
    </row>
    <row r="646" spans="1:27" ht="17.100000000000001" customHeight="1">
      <c r="A646" s="9">
        <v>625</v>
      </c>
      <c r="B646" s="21" t="s">
        <v>711</v>
      </c>
      <c r="C646" s="22" t="s">
        <v>2384</v>
      </c>
      <c r="D646" s="21" t="s">
        <v>683</v>
      </c>
      <c r="E646" s="23" t="s">
        <v>701</v>
      </c>
      <c r="F646" s="52">
        <v>262.47000000000003</v>
      </c>
      <c r="G646" s="52">
        <v>0</v>
      </c>
      <c r="H646" s="52">
        <v>357.65</v>
      </c>
      <c r="I646" s="52">
        <v>0</v>
      </c>
      <c r="J646" s="36">
        <v>262.465575</v>
      </c>
      <c r="K646" s="36">
        <v>0</v>
      </c>
      <c r="L646" s="36">
        <v>357.65245700000003</v>
      </c>
      <c r="M646" s="36">
        <v>0</v>
      </c>
      <c r="N646" s="21">
        <v>1</v>
      </c>
      <c r="O646" s="39" t="s">
        <v>2385</v>
      </c>
      <c r="P646" s="98">
        <v>43465</v>
      </c>
      <c r="Q646" s="57">
        <v>514</v>
      </c>
      <c r="R646" s="46">
        <f t="shared" si="66"/>
        <v>95.186882000000026</v>
      </c>
      <c r="S646" s="46">
        <f t="shared" si="67"/>
        <v>0</v>
      </c>
      <c r="T646" s="46">
        <f t="shared" si="68"/>
        <v>95.186882000000026</v>
      </c>
      <c r="U646" s="46">
        <f t="shared" si="69"/>
        <v>5.9491801250000016</v>
      </c>
      <c r="V646" s="46">
        <f t="shared" si="70"/>
        <v>5.9491801250000016</v>
      </c>
      <c r="W646" s="46">
        <v>5.9491801249999998</v>
      </c>
      <c r="X646" s="47">
        <f t="shared" si="71"/>
        <v>0</v>
      </c>
      <c r="Y646" s="54">
        <v>7.6231249999999999</v>
      </c>
      <c r="Z646" s="54">
        <v>2.0729683749999999</v>
      </c>
      <c r="AA646" s="55"/>
    </row>
    <row r="647" spans="1:27" ht="17.100000000000001" customHeight="1">
      <c r="A647" s="9">
        <v>626</v>
      </c>
      <c r="B647" s="21" t="s">
        <v>712</v>
      </c>
      <c r="C647" s="22" t="s">
        <v>2386</v>
      </c>
      <c r="D647" s="21" t="s">
        <v>683</v>
      </c>
      <c r="E647" s="23" t="s">
        <v>701</v>
      </c>
      <c r="F647" s="52">
        <v>26.45</v>
      </c>
      <c r="G647" s="52">
        <v>0</v>
      </c>
      <c r="H647" s="52">
        <v>155.6</v>
      </c>
      <c r="I647" s="52">
        <v>0</v>
      </c>
      <c r="J647" s="36">
        <v>26.452342000000002</v>
      </c>
      <c r="K647" s="36">
        <v>0</v>
      </c>
      <c r="L647" s="36">
        <v>155.61819199999999</v>
      </c>
      <c r="M647" s="36">
        <v>0</v>
      </c>
      <c r="N647" s="21">
        <v>1</v>
      </c>
      <c r="O647" s="39" t="s">
        <v>2387</v>
      </c>
      <c r="P647" s="98">
        <v>44196</v>
      </c>
      <c r="Q647" s="57">
        <v>506.86</v>
      </c>
      <c r="R647" s="46">
        <f t="shared" si="66"/>
        <v>129.16584999999998</v>
      </c>
      <c r="S647" s="46">
        <f t="shared" si="67"/>
        <v>0</v>
      </c>
      <c r="T647" s="46">
        <f t="shared" si="68"/>
        <v>129.16584999999998</v>
      </c>
      <c r="U647" s="46">
        <f t="shared" si="69"/>
        <v>8.0728656249999986</v>
      </c>
      <c r="V647" s="46">
        <f t="shared" si="70"/>
        <v>8.0728656249999986</v>
      </c>
      <c r="W647" s="46">
        <v>8.0728656250000004</v>
      </c>
      <c r="X647" s="47">
        <f t="shared" si="71"/>
        <v>0</v>
      </c>
      <c r="Y647" s="54"/>
      <c r="Z647" s="54"/>
      <c r="AA647" s="55"/>
    </row>
    <row r="648" spans="1:27" ht="17.100000000000001" customHeight="1">
      <c r="A648" s="9">
        <v>627</v>
      </c>
      <c r="B648" s="21" t="s">
        <v>713</v>
      </c>
      <c r="C648" s="22" t="s">
        <v>2388</v>
      </c>
      <c r="D648" s="21" t="s">
        <v>683</v>
      </c>
      <c r="E648" s="23" t="s">
        <v>701</v>
      </c>
      <c r="F648" s="52">
        <v>16.559999999999999</v>
      </c>
      <c r="G648" s="52">
        <v>0.8</v>
      </c>
      <c r="H648" s="52">
        <v>46.57</v>
      </c>
      <c r="I648" s="52">
        <v>0.95</v>
      </c>
      <c r="J648" s="36">
        <v>16.561724999999999</v>
      </c>
      <c r="K648" s="36">
        <v>0.80451300000000003</v>
      </c>
      <c r="L648" s="36">
        <v>46.565227999999998</v>
      </c>
      <c r="M648" s="36">
        <v>0.94575100000000001</v>
      </c>
      <c r="N648" s="21">
        <v>1</v>
      </c>
      <c r="O648" s="39" t="s">
        <v>2389</v>
      </c>
      <c r="P648" s="98">
        <v>44196</v>
      </c>
      <c r="Q648" s="57">
        <v>520</v>
      </c>
      <c r="R648" s="46">
        <f t="shared" si="66"/>
        <v>30.003502999999998</v>
      </c>
      <c r="S648" s="46">
        <f t="shared" si="67"/>
        <v>0.14123799999999997</v>
      </c>
      <c r="T648" s="46">
        <f t="shared" si="68"/>
        <v>30.144741</v>
      </c>
      <c r="U648" s="46">
        <f t="shared" si="69"/>
        <v>1.8836932174999999</v>
      </c>
      <c r="V648" s="46">
        <f t="shared" si="70"/>
        <v>1.8836932174999999</v>
      </c>
      <c r="W648" s="46">
        <v>1.8836932175000001</v>
      </c>
      <c r="X648" s="47">
        <f t="shared" si="71"/>
        <v>0</v>
      </c>
      <c r="Y648" s="54"/>
      <c r="Z648" s="54"/>
      <c r="AA648" s="55"/>
    </row>
    <row r="649" spans="1:27" ht="17.100000000000001" customHeight="1">
      <c r="A649" s="9">
        <v>628</v>
      </c>
      <c r="B649" s="21" t="s">
        <v>714</v>
      </c>
      <c r="C649" s="22" t="s">
        <v>2390</v>
      </c>
      <c r="D649" s="21" t="s">
        <v>683</v>
      </c>
      <c r="E649" s="23" t="s">
        <v>701</v>
      </c>
      <c r="F649" s="52">
        <v>45.95</v>
      </c>
      <c r="G649" s="52">
        <v>0</v>
      </c>
      <c r="H649" s="52">
        <v>86.33</v>
      </c>
      <c r="I649" s="52">
        <v>0</v>
      </c>
      <c r="J649" s="36">
        <v>45.953685</v>
      </c>
      <c r="K649" s="36">
        <v>0</v>
      </c>
      <c r="L649" s="36">
        <v>86.329436999999999</v>
      </c>
      <c r="M649" s="36">
        <v>0</v>
      </c>
      <c r="N649" s="21">
        <v>1</v>
      </c>
      <c r="O649" s="39" t="s">
        <v>2391</v>
      </c>
      <c r="P649" s="98">
        <v>44196</v>
      </c>
      <c r="Q649" s="57">
        <v>500</v>
      </c>
      <c r="R649" s="46">
        <f t="shared" si="66"/>
        <v>40.375751999999999</v>
      </c>
      <c r="S649" s="46">
        <f t="shared" si="67"/>
        <v>0</v>
      </c>
      <c r="T649" s="46">
        <f t="shared" si="68"/>
        <v>40.375751999999999</v>
      </c>
      <c r="U649" s="46">
        <f t="shared" si="69"/>
        <v>2.5234844999999999</v>
      </c>
      <c r="V649" s="46">
        <f t="shared" si="70"/>
        <v>2.5234844999999999</v>
      </c>
      <c r="W649" s="46">
        <v>2.5234844999999999</v>
      </c>
      <c r="X649" s="47">
        <f t="shared" si="71"/>
        <v>0</v>
      </c>
      <c r="Y649" s="54"/>
      <c r="Z649" s="54"/>
      <c r="AA649" s="55"/>
    </row>
    <row r="650" spans="1:27" ht="17.100000000000001" customHeight="1">
      <c r="A650" s="9">
        <v>629</v>
      </c>
      <c r="B650" s="89" t="s">
        <v>715</v>
      </c>
      <c r="C650" s="90" t="s">
        <v>2392</v>
      </c>
      <c r="D650" s="89" t="s">
        <v>683</v>
      </c>
      <c r="E650" s="154" t="s">
        <v>716</v>
      </c>
      <c r="F650" s="155">
        <v>4686.4399999999996</v>
      </c>
      <c r="G650" s="155">
        <v>4932.6400000000003</v>
      </c>
      <c r="H650" s="155">
        <v>3898.72</v>
      </c>
      <c r="I650" s="157">
        <v>6568.43</v>
      </c>
      <c r="J650" s="36">
        <v>4686.4441580000002</v>
      </c>
      <c r="K650" s="36">
        <v>4932.6459690000002</v>
      </c>
      <c r="L650" s="36">
        <v>3898.7218499999999</v>
      </c>
      <c r="M650" s="36">
        <v>6568.4298159999998</v>
      </c>
      <c r="N650" s="89">
        <v>1</v>
      </c>
      <c r="O650" s="92" t="s">
        <v>2393</v>
      </c>
      <c r="P650" s="158">
        <v>44196</v>
      </c>
      <c r="Q650" s="51">
        <v>1214.3800000000001</v>
      </c>
      <c r="R650" s="46">
        <f t="shared" si="66"/>
        <v>-787.72230800000034</v>
      </c>
      <c r="S650" s="46">
        <f t="shared" si="67"/>
        <v>1635.7838469999997</v>
      </c>
      <c r="T650" s="46">
        <f t="shared" si="68"/>
        <v>848.06153899999936</v>
      </c>
      <c r="U650" s="46">
        <f t="shared" si="69"/>
        <v>48.914386569999962</v>
      </c>
      <c r="V650" s="46">
        <f t="shared" si="70"/>
        <v>48.914386569999962</v>
      </c>
      <c r="W650" s="46">
        <v>48.914386569999998</v>
      </c>
      <c r="X650" s="47">
        <f t="shared" si="71"/>
        <v>0</v>
      </c>
      <c r="Y650" s="54"/>
      <c r="Z650" s="54"/>
      <c r="AA650" s="55"/>
    </row>
    <row r="651" spans="1:27" ht="17.100000000000001" customHeight="1">
      <c r="A651" s="9">
        <v>630</v>
      </c>
      <c r="B651" s="89" t="s">
        <v>717</v>
      </c>
      <c r="C651" s="90" t="s">
        <v>2394</v>
      </c>
      <c r="D651" s="89" t="s">
        <v>683</v>
      </c>
      <c r="E651" s="154" t="s">
        <v>716</v>
      </c>
      <c r="F651" s="51">
        <v>1154.99</v>
      </c>
      <c r="G651" s="51">
        <v>1.54</v>
      </c>
      <c r="H651" s="51">
        <v>1657.74</v>
      </c>
      <c r="I651" s="51">
        <v>0.03</v>
      </c>
      <c r="J651" s="36">
        <v>1154.990497</v>
      </c>
      <c r="K651" s="36">
        <v>1.544217</v>
      </c>
      <c r="L651" s="36">
        <v>1657.736762</v>
      </c>
      <c r="M651" s="36">
        <v>3.3133999999999997E-2</v>
      </c>
      <c r="N651" s="159">
        <v>1</v>
      </c>
      <c r="O651" s="160" t="s">
        <v>2395</v>
      </c>
      <c r="P651" s="161">
        <v>43738</v>
      </c>
      <c r="Q651" s="155">
        <v>646.80999999999995</v>
      </c>
      <c r="R651" s="46">
        <f t="shared" si="66"/>
        <v>502.74626499999999</v>
      </c>
      <c r="S651" s="46">
        <f t="shared" si="67"/>
        <v>-1.511083</v>
      </c>
      <c r="T651" s="46">
        <f t="shared" si="68"/>
        <v>501.23518200000001</v>
      </c>
      <c r="U651" s="46">
        <f t="shared" si="69"/>
        <v>31.3309765825</v>
      </c>
      <c r="V651" s="46">
        <f t="shared" si="70"/>
        <v>31.3309765825</v>
      </c>
      <c r="W651" s="46">
        <v>31.3309765825</v>
      </c>
      <c r="X651" s="47">
        <f t="shared" si="71"/>
        <v>0</v>
      </c>
      <c r="Y651" s="54"/>
      <c r="Z651" s="54"/>
      <c r="AA651" s="55"/>
    </row>
    <row r="652" spans="1:27" ht="17.100000000000001" customHeight="1">
      <c r="A652" s="9">
        <v>631</v>
      </c>
      <c r="B652" s="89" t="s">
        <v>718</v>
      </c>
      <c r="C652" s="90" t="s">
        <v>2396</v>
      </c>
      <c r="D652" s="89" t="s">
        <v>683</v>
      </c>
      <c r="E652" s="154" t="s">
        <v>716</v>
      </c>
      <c r="F652" s="51">
        <v>188.25</v>
      </c>
      <c r="G652" s="51">
        <v>0</v>
      </c>
      <c r="H652" s="51">
        <v>590.53</v>
      </c>
      <c r="I652" s="51">
        <v>0</v>
      </c>
      <c r="J652" s="36">
        <v>188.24833899999999</v>
      </c>
      <c r="K652" s="36">
        <v>0</v>
      </c>
      <c r="L652" s="36">
        <v>590.52775799999995</v>
      </c>
      <c r="M652" s="36">
        <v>0</v>
      </c>
      <c r="N652" s="89">
        <v>1</v>
      </c>
      <c r="O652" s="92" t="s">
        <v>2397</v>
      </c>
      <c r="P652" s="93">
        <v>44012</v>
      </c>
      <c r="Q652" s="51">
        <v>15282.02</v>
      </c>
      <c r="R652" s="46">
        <f t="shared" si="66"/>
        <v>402.27941899999996</v>
      </c>
      <c r="S652" s="46">
        <f t="shared" si="67"/>
        <v>0</v>
      </c>
      <c r="T652" s="46">
        <f t="shared" si="68"/>
        <v>402.27941899999996</v>
      </c>
      <c r="U652" s="46">
        <f t="shared" si="69"/>
        <v>25.142463687499998</v>
      </c>
      <c r="V652" s="46">
        <f t="shared" si="70"/>
        <v>25.142463687499998</v>
      </c>
      <c r="W652" s="46">
        <v>25.142463687500001</v>
      </c>
      <c r="X652" s="47">
        <f t="shared" si="71"/>
        <v>0</v>
      </c>
      <c r="Y652" s="54">
        <v>13.385999999999999</v>
      </c>
      <c r="Z652" s="54"/>
      <c r="AA652" s="55"/>
    </row>
    <row r="653" spans="1:27" ht="17.100000000000001" customHeight="1">
      <c r="A653" s="9">
        <v>632</v>
      </c>
      <c r="B653" s="89" t="s">
        <v>719</v>
      </c>
      <c r="C653" s="90" t="s">
        <v>2398</v>
      </c>
      <c r="D653" s="89" t="s">
        <v>683</v>
      </c>
      <c r="E653" s="154" t="s">
        <v>716</v>
      </c>
      <c r="F653" s="51">
        <v>21.8</v>
      </c>
      <c r="G653" s="51">
        <v>157.37</v>
      </c>
      <c r="H653" s="51">
        <v>245.17</v>
      </c>
      <c r="I653" s="51">
        <v>157.56</v>
      </c>
      <c r="J653" s="36">
        <v>21.806379</v>
      </c>
      <c r="K653" s="36">
        <v>157.376215</v>
      </c>
      <c r="L653" s="36">
        <v>245.16983200000001</v>
      </c>
      <c r="M653" s="36">
        <v>157.55878000000001</v>
      </c>
      <c r="N653" s="89">
        <v>1</v>
      </c>
      <c r="O653" s="92" t="s">
        <v>2399</v>
      </c>
      <c r="P653" s="93">
        <v>44043</v>
      </c>
      <c r="Q653" s="51">
        <v>11103.35</v>
      </c>
      <c r="R653" s="46">
        <f t="shared" si="66"/>
        <v>223.36345300000002</v>
      </c>
      <c r="S653" s="46">
        <f t="shared" si="67"/>
        <v>0.18256500000001097</v>
      </c>
      <c r="T653" s="46">
        <f t="shared" si="68"/>
        <v>223.54601800000003</v>
      </c>
      <c r="U653" s="46">
        <f t="shared" si="69"/>
        <v>13.971169712500002</v>
      </c>
      <c r="V653" s="46">
        <f t="shared" si="70"/>
        <v>13.971169712500002</v>
      </c>
      <c r="W653" s="46">
        <v>13.9711697125</v>
      </c>
      <c r="X653" s="47">
        <f t="shared" si="71"/>
        <v>0</v>
      </c>
      <c r="Y653" s="54"/>
      <c r="Z653" s="54"/>
      <c r="AA653" s="55"/>
    </row>
    <row r="654" spans="1:27" ht="17.100000000000001" customHeight="1">
      <c r="A654" s="9">
        <v>633</v>
      </c>
      <c r="B654" s="89" t="s">
        <v>720</v>
      </c>
      <c r="C654" s="90" t="s">
        <v>2400</v>
      </c>
      <c r="D654" s="89" t="s">
        <v>683</v>
      </c>
      <c r="E654" s="154" t="s">
        <v>716</v>
      </c>
      <c r="F654" s="51">
        <v>67.709999999999994</v>
      </c>
      <c r="G654" s="51">
        <v>0</v>
      </c>
      <c r="H654" s="51">
        <v>100.96</v>
      </c>
      <c r="I654" s="51">
        <v>0</v>
      </c>
      <c r="J654" s="36">
        <v>67.714963999999995</v>
      </c>
      <c r="K654" s="36">
        <v>0</v>
      </c>
      <c r="L654" s="36">
        <v>100.96579699999999</v>
      </c>
      <c r="M654" s="36">
        <v>0</v>
      </c>
      <c r="N654" s="89">
        <v>1</v>
      </c>
      <c r="O654" s="92" t="s">
        <v>2401</v>
      </c>
      <c r="P654" s="93">
        <v>44196</v>
      </c>
      <c r="Q654" s="51">
        <v>1526.87</v>
      </c>
      <c r="R654" s="46">
        <f t="shared" si="66"/>
        <v>33.250833</v>
      </c>
      <c r="S654" s="46">
        <f t="shared" si="67"/>
        <v>0</v>
      </c>
      <c r="T654" s="46">
        <f t="shared" si="68"/>
        <v>33.250833</v>
      </c>
      <c r="U654" s="46">
        <f t="shared" si="69"/>
        <v>2.0781770625</v>
      </c>
      <c r="V654" s="46">
        <f t="shared" si="70"/>
        <v>2.0781770625</v>
      </c>
      <c r="W654" s="46">
        <v>2.0781770625</v>
      </c>
      <c r="X654" s="47">
        <f t="shared" si="71"/>
        <v>0</v>
      </c>
      <c r="Y654" s="54"/>
      <c r="Z654" s="54"/>
      <c r="AA654" s="55"/>
    </row>
    <row r="655" spans="1:27" ht="17.100000000000001" customHeight="1">
      <c r="A655" s="9">
        <v>634</v>
      </c>
      <c r="B655" s="89" t="s">
        <v>721</v>
      </c>
      <c r="C655" s="90" t="s">
        <v>2402</v>
      </c>
      <c r="D655" s="89" t="s">
        <v>683</v>
      </c>
      <c r="E655" s="154" t="s">
        <v>716</v>
      </c>
      <c r="F655" s="51">
        <v>0</v>
      </c>
      <c r="G655" s="51">
        <v>0</v>
      </c>
      <c r="H655" s="51">
        <v>0</v>
      </c>
      <c r="I655" s="51">
        <v>32.32</v>
      </c>
      <c r="J655" s="36">
        <v>0</v>
      </c>
      <c r="K655" s="36">
        <v>0</v>
      </c>
      <c r="L655" s="36">
        <v>0</v>
      </c>
      <c r="M655" s="36">
        <v>32.320698</v>
      </c>
      <c r="N655" s="89">
        <v>1</v>
      </c>
      <c r="O655" s="92" t="s">
        <v>2403</v>
      </c>
      <c r="P655" s="93">
        <v>44165</v>
      </c>
      <c r="Q655" s="51">
        <v>4800</v>
      </c>
      <c r="R655" s="46">
        <f t="shared" si="66"/>
        <v>0</v>
      </c>
      <c r="S655" s="46">
        <f t="shared" si="67"/>
        <v>32.320698</v>
      </c>
      <c r="T655" s="46">
        <f t="shared" si="68"/>
        <v>32.320698</v>
      </c>
      <c r="U655" s="46">
        <f t="shared" si="69"/>
        <v>1.93924188</v>
      </c>
      <c r="V655" s="46">
        <f t="shared" si="70"/>
        <v>1.93924188</v>
      </c>
      <c r="W655" s="46">
        <v>1.93924188</v>
      </c>
      <c r="X655" s="47">
        <f t="shared" si="71"/>
        <v>0</v>
      </c>
      <c r="Y655" s="54"/>
      <c r="Z655" s="54"/>
      <c r="AA655" s="55"/>
    </row>
    <row r="656" spans="1:27" ht="17.100000000000001" customHeight="1">
      <c r="A656" s="9">
        <v>635</v>
      </c>
      <c r="B656" s="89" t="s">
        <v>722</v>
      </c>
      <c r="C656" s="90" t="s">
        <v>2404</v>
      </c>
      <c r="D656" s="89" t="s">
        <v>683</v>
      </c>
      <c r="E656" s="154" t="s">
        <v>716</v>
      </c>
      <c r="F656" s="51">
        <v>1.41</v>
      </c>
      <c r="G656" s="51">
        <v>22.86</v>
      </c>
      <c r="H656" s="51">
        <v>33.56</v>
      </c>
      <c r="I656" s="51">
        <v>22.98</v>
      </c>
      <c r="J656" s="36">
        <v>1.407832</v>
      </c>
      <c r="K656" s="36">
        <v>22.862425999999999</v>
      </c>
      <c r="L656" s="36">
        <v>33.568379</v>
      </c>
      <c r="M656" s="36">
        <v>22.986443000000001</v>
      </c>
      <c r="N656" s="89">
        <v>1</v>
      </c>
      <c r="O656" s="92" t="s">
        <v>2405</v>
      </c>
      <c r="P656" s="93">
        <v>43983</v>
      </c>
      <c r="Q656" s="51">
        <v>1077.2</v>
      </c>
      <c r="R656" s="46">
        <f t="shared" si="66"/>
        <v>32.160547000000001</v>
      </c>
      <c r="S656" s="46">
        <f t="shared" si="67"/>
        <v>0.12401700000000204</v>
      </c>
      <c r="T656" s="46">
        <f t="shared" si="68"/>
        <v>32.284564000000003</v>
      </c>
      <c r="U656" s="46">
        <f t="shared" si="69"/>
        <v>2.0174752075</v>
      </c>
      <c r="V656" s="46">
        <f t="shared" si="70"/>
        <v>2.0174752075</v>
      </c>
      <c r="W656" s="46">
        <v>2.0174752075</v>
      </c>
      <c r="X656" s="47">
        <f t="shared" si="71"/>
        <v>0</v>
      </c>
      <c r="Y656" s="54"/>
      <c r="Z656" s="54"/>
      <c r="AA656" s="55"/>
    </row>
    <row r="657" spans="1:27" ht="32.1" customHeight="1">
      <c r="A657" s="9">
        <v>636</v>
      </c>
      <c r="B657" s="21" t="s">
        <v>723</v>
      </c>
      <c r="C657" s="22" t="s">
        <v>2406</v>
      </c>
      <c r="D657" s="21" t="s">
        <v>683</v>
      </c>
      <c r="E657" s="23" t="s">
        <v>724</v>
      </c>
      <c r="F657" s="52">
        <v>2549.7600000000002</v>
      </c>
      <c r="G657" s="52">
        <v>5977.23</v>
      </c>
      <c r="H657" s="52">
        <v>3840.71</v>
      </c>
      <c r="I657" s="52">
        <v>4726.18</v>
      </c>
      <c r="J657" s="36">
        <v>2549.7579949999999</v>
      </c>
      <c r="K657" s="36">
        <v>5977.2338499999996</v>
      </c>
      <c r="L657" s="36">
        <v>3840.7159470000001</v>
      </c>
      <c r="M657" s="36">
        <v>4726.1831499999998</v>
      </c>
      <c r="N657" s="21">
        <v>1</v>
      </c>
      <c r="O657" s="39" t="s">
        <v>2407</v>
      </c>
      <c r="P657" s="162">
        <v>43819</v>
      </c>
      <c r="Q657" s="83">
        <v>51959</v>
      </c>
      <c r="R657" s="46">
        <f t="shared" si="66"/>
        <v>1290.9579520000002</v>
      </c>
      <c r="S657" s="46">
        <f t="shared" si="67"/>
        <v>-1251.0506999999998</v>
      </c>
      <c r="T657" s="46">
        <f t="shared" si="68"/>
        <v>39.907252000000426</v>
      </c>
      <c r="U657" s="46">
        <f t="shared" si="69"/>
        <v>5.6218300000000312</v>
      </c>
      <c r="V657" s="46">
        <f t="shared" si="70"/>
        <v>5.6218300000000312</v>
      </c>
      <c r="W657" s="46">
        <v>5.6218300000000303</v>
      </c>
      <c r="X657" s="47">
        <f t="shared" si="71"/>
        <v>0</v>
      </c>
      <c r="Y657" s="54"/>
      <c r="Z657" s="54">
        <v>576.84155141250005</v>
      </c>
      <c r="AA657" s="55"/>
    </row>
    <row r="658" spans="1:27" ht="17.100000000000001" customHeight="1">
      <c r="A658" s="9">
        <v>637</v>
      </c>
      <c r="B658" s="9" t="s">
        <v>725</v>
      </c>
      <c r="C658" s="10" t="s">
        <v>2408</v>
      </c>
      <c r="D658" s="9" t="s">
        <v>683</v>
      </c>
      <c r="E658" s="11" t="s">
        <v>724</v>
      </c>
      <c r="F658" s="156">
        <v>94.73</v>
      </c>
      <c r="G658" s="156">
        <v>896.25</v>
      </c>
      <c r="H658" s="156">
        <v>1234.28</v>
      </c>
      <c r="I658" s="156">
        <v>826.34</v>
      </c>
      <c r="J658" s="36">
        <v>94.734711000000004</v>
      </c>
      <c r="K658" s="36">
        <v>896.24526400000002</v>
      </c>
      <c r="L658" s="36">
        <v>1234.2836930000001</v>
      </c>
      <c r="M658" s="36">
        <v>826.33819800000003</v>
      </c>
      <c r="N658" s="9">
        <v>1</v>
      </c>
      <c r="O658" s="31" t="s">
        <v>2409</v>
      </c>
      <c r="P658" s="32">
        <v>44123</v>
      </c>
      <c r="Q658" s="20">
        <v>26421.27</v>
      </c>
      <c r="R658" s="46">
        <f t="shared" si="66"/>
        <v>1139.548982</v>
      </c>
      <c r="S658" s="46">
        <f t="shared" si="67"/>
        <v>-69.907065999999986</v>
      </c>
      <c r="T658" s="46">
        <f t="shared" si="68"/>
        <v>1069.641916</v>
      </c>
      <c r="U658" s="46">
        <f t="shared" si="69"/>
        <v>67.027387415000007</v>
      </c>
      <c r="V658" s="46">
        <f t="shared" si="70"/>
        <v>67.027387415000007</v>
      </c>
      <c r="W658" s="46">
        <v>67.027387415000007</v>
      </c>
      <c r="X658" s="47">
        <f t="shared" si="71"/>
        <v>0</v>
      </c>
      <c r="Y658" s="54"/>
      <c r="Z658" s="54"/>
      <c r="AA658" s="55"/>
    </row>
    <row r="659" spans="1:27" ht="17.100000000000001" customHeight="1">
      <c r="A659" s="9">
        <v>638</v>
      </c>
      <c r="B659" s="9" t="s">
        <v>726</v>
      </c>
      <c r="C659" s="10" t="s">
        <v>2410</v>
      </c>
      <c r="D659" s="9" t="s">
        <v>683</v>
      </c>
      <c r="E659" s="11" t="s">
        <v>724</v>
      </c>
      <c r="F659" s="52">
        <v>0</v>
      </c>
      <c r="G659" s="52">
        <v>6.37</v>
      </c>
      <c r="H659" s="52">
        <v>1416.9</v>
      </c>
      <c r="I659" s="52">
        <v>79.13</v>
      </c>
      <c r="J659" s="36">
        <v>0</v>
      </c>
      <c r="K659" s="36">
        <v>6.3708320000000001</v>
      </c>
      <c r="L659" s="36">
        <v>1416.8955390000001</v>
      </c>
      <c r="M659" s="36">
        <v>79.125625999999997</v>
      </c>
      <c r="N659" s="9">
        <v>1</v>
      </c>
      <c r="O659" s="31" t="s">
        <v>2411</v>
      </c>
      <c r="P659" s="32">
        <v>43966</v>
      </c>
      <c r="Q659" s="20">
        <v>14000</v>
      </c>
      <c r="R659" s="46">
        <f t="shared" si="66"/>
        <v>1416.8955390000001</v>
      </c>
      <c r="S659" s="46">
        <f t="shared" si="67"/>
        <v>72.754794000000004</v>
      </c>
      <c r="T659" s="46">
        <f t="shared" si="68"/>
        <v>1489.650333</v>
      </c>
      <c r="U659" s="46">
        <f t="shared" si="69"/>
        <v>92.921258827500012</v>
      </c>
      <c r="V659" s="46">
        <f t="shared" si="70"/>
        <v>92.921258827500012</v>
      </c>
      <c r="W659" s="46">
        <v>92.921258827499997</v>
      </c>
      <c r="X659" s="47">
        <f t="shared" si="71"/>
        <v>0</v>
      </c>
      <c r="Y659" s="54"/>
      <c r="Z659" s="54"/>
      <c r="AA659" s="55"/>
    </row>
    <row r="660" spans="1:27" ht="24" customHeight="1">
      <c r="A660" s="9">
        <v>639</v>
      </c>
      <c r="B660" s="9" t="s">
        <v>727</v>
      </c>
      <c r="C660" s="10" t="s">
        <v>2412</v>
      </c>
      <c r="D660" s="9" t="s">
        <v>683</v>
      </c>
      <c r="E660" s="11" t="s">
        <v>724</v>
      </c>
      <c r="F660" s="156">
        <v>4299.78</v>
      </c>
      <c r="G660" s="156">
        <v>-95.5</v>
      </c>
      <c r="H660" s="156">
        <v>6065.96</v>
      </c>
      <c r="I660" s="156">
        <v>531.39</v>
      </c>
      <c r="J660" s="36">
        <v>4299.7830679999997</v>
      </c>
      <c r="K660" s="36">
        <v>-95.501551000000006</v>
      </c>
      <c r="L660" s="36">
        <v>6065.9573849999997</v>
      </c>
      <c r="M660" s="36">
        <v>531.39012100000002</v>
      </c>
      <c r="N660" s="9">
        <v>1</v>
      </c>
      <c r="O660" s="31" t="s">
        <v>2413</v>
      </c>
      <c r="P660" s="32">
        <v>43456</v>
      </c>
      <c r="Q660" s="20">
        <v>2112</v>
      </c>
      <c r="R660" s="46">
        <f t="shared" si="66"/>
        <v>1766.174317</v>
      </c>
      <c r="S660" s="46">
        <f t="shared" si="67"/>
        <v>626.89167199999997</v>
      </c>
      <c r="T660" s="46">
        <f t="shared" si="68"/>
        <v>2393.0659889999997</v>
      </c>
      <c r="U660" s="46">
        <f t="shared" si="69"/>
        <v>147.99939513250001</v>
      </c>
      <c r="V660" s="46">
        <f t="shared" si="70"/>
        <v>147.99939513250001</v>
      </c>
      <c r="W660" s="46">
        <v>147.99939513250001</v>
      </c>
      <c r="X660" s="47">
        <f t="shared" si="71"/>
        <v>0</v>
      </c>
      <c r="Y660" s="54">
        <v>360.03</v>
      </c>
      <c r="Z660" s="54">
        <v>0</v>
      </c>
      <c r="AA660" s="55"/>
    </row>
    <row r="661" spans="1:27" ht="17.100000000000001" customHeight="1">
      <c r="A661" s="9">
        <v>640</v>
      </c>
      <c r="B661" s="9" t="s">
        <v>728</v>
      </c>
      <c r="C661" s="10" t="s">
        <v>2414</v>
      </c>
      <c r="D661" s="9" t="s">
        <v>683</v>
      </c>
      <c r="E661" s="11" t="s">
        <v>724</v>
      </c>
      <c r="F661" s="156">
        <v>109.73</v>
      </c>
      <c r="G661" s="156">
        <v>1.2</v>
      </c>
      <c r="H661" s="156">
        <v>438.07</v>
      </c>
      <c r="I661" s="156">
        <v>-1.2</v>
      </c>
      <c r="J661" s="36">
        <v>109.72502</v>
      </c>
      <c r="K661" s="36">
        <v>1.1994290000000001</v>
      </c>
      <c r="L661" s="36">
        <v>438.06613299999998</v>
      </c>
      <c r="M661" s="36">
        <v>-1.1994290000000001</v>
      </c>
      <c r="N661" s="9">
        <v>1</v>
      </c>
      <c r="O661" s="31" t="s">
        <v>2415</v>
      </c>
      <c r="P661" s="32">
        <v>43444</v>
      </c>
      <c r="Q661" s="52">
        <v>5676.4</v>
      </c>
      <c r="R661" s="46">
        <f t="shared" si="66"/>
        <v>328.34111299999995</v>
      </c>
      <c r="S661" s="46">
        <f t="shared" si="67"/>
        <v>-2.3988580000000002</v>
      </c>
      <c r="T661" s="46">
        <f t="shared" si="68"/>
        <v>325.94225499999993</v>
      </c>
      <c r="U661" s="46">
        <f t="shared" si="69"/>
        <v>20.377388082499998</v>
      </c>
      <c r="V661" s="46">
        <f t="shared" si="70"/>
        <v>20.377388082499998</v>
      </c>
      <c r="W661" s="46">
        <v>20.377388082500001</v>
      </c>
      <c r="X661" s="47">
        <f t="shared" si="71"/>
        <v>0</v>
      </c>
      <c r="Y661" s="54">
        <v>2.1106250000000002</v>
      </c>
      <c r="Z661" s="54">
        <v>4.8193747399999998</v>
      </c>
      <c r="AA661" s="55"/>
    </row>
    <row r="662" spans="1:27" ht="17.100000000000001" customHeight="1">
      <c r="A662" s="9">
        <v>641</v>
      </c>
      <c r="B662" s="9" t="s">
        <v>729</v>
      </c>
      <c r="C662" s="10" t="s">
        <v>2416</v>
      </c>
      <c r="D662" s="9" t="s">
        <v>683</v>
      </c>
      <c r="E662" s="11" t="s">
        <v>724</v>
      </c>
      <c r="F662" s="156">
        <v>89</v>
      </c>
      <c r="G662" s="156">
        <v>3.8</v>
      </c>
      <c r="H662" s="156">
        <v>263.47000000000003</v>
      </c>
      <c r="I662" s="156">
        <v>0.39</v>
      </c>
      <c r="J662" s="36">
        <v>88.998712999999995</v>
      </c>
      <c r="K662" s="36">
        <v>3.7973249999999998</v>
      </c>
      <c r="L662" s="36">
        <v>263.46569899999997</v>
      </c>
      <c r="M662" s="36">
        <v>0.39339600000000002</v>
      </c>
      <c r="N662" s="9">
        <v>1</v>
      </c>
      <c r="O662" s="31" t="s">
        <v>2417</v>
      </c>
      <c r="P662" s="32">
        <v>43951</v>
      </c>
      <c r="Q662" s="20">
        <v>4000</v>
      </c>
      <c r="R662" s="46">
        <f t="shared" si="66"/>
        <v>174.46698599999996</v>
      </c>
      <c r="S662" s="46">
        <f t="shared" si="67"/>
        <v>-3.4039289999999998</v>
      </c>
      <c r="T662" s="46">
        <f t="shared" si="68"/>
        <v>171.06305699999996</v>
      </c>
      <c r="U662" s="46">
        <f t="shared" si="69"/>
        <v>10.699950884999998</v>
      </c>
      <c r="V662" s="46">
        <f t="shared" si="70"/>
        <v>10.699950884999998</v>
      </c>
      <c r="W662" s="46">
        <v>10.699950885</v>
      </c>
      <c r="X662" s="47">
        <f t="shared" si="71"/>
        <v>0</v>
      </c>
      <c r="Y662" s="54"/>
      <c r="Z662" s="54"/>
      <c r="AA662" s="55"/>
    </row>
    <row r="663" spans="1:27" ht="17.100000000000001" customHeight="1">
      <c r="A663" s="9">
        <v>642</v>
      </c>
      <c r="B663" s="9" t="s">
        <v>730</v>
      </c>
      <c r="C663" s="10" t="s">
        <v>2418</v>
      </c>
      <c r="D663" s="9" t="s">
        <v>683</v>
      </c>
      <c r="E663" s="11" t="s">
        <v>724</v>
      </c>
      <c r="F663" s="20">
        <v>305.68</v>
      </c>
      <c r="G663" s="20">
        <v>19.54</v>
      </c>
      <c r="H663" s="20">
        <v>354.72</v>
      </c>
      <c r="I663" s="20">
        <v>10.46</v>
      </c>
      <c r="J663" s="36">
        <v>305.67981400000002</v>
      </c>
      <c r="K663" s="36">
        <v>19.537509</v>
      </c>
      <c r="L663" s="36">
        <v>354.71767999999997</v>
      </c>
      <c r="M663" s="36">
        <v>10.460969</v>
      </c>
      <c r="N663" s="9">
        <v>1</v>
      </c>
      <c r="O663" s="31" t="s">
        <v>2419</v>
      </c>
      <c r="P663" s="32">
        <v>44175</v>
      </c>
      <c r="Q663" s="20">
        <v>541</v>
      </c>
      <c r="R663" s="46">
        <f t="shared" si="66"/>
        <v>49.037865999999951</v>
      </c>
      <c r="S663" s="46">
        <f t="shared" si="67"/>
        <v>-9.0765399999999996</v>
      </c>
      <c r="T663" s="46">
        <f t="shared" si="68"/>
        <v>39.96132599999995</v>
      </c>
      <c r="U663" s="46">
        <f t="shared" si="69"/>
        <v>2.520274224999997</v>
      </c>
      <c r="V663" s="46">
        <f t="shared" si="70"/>
        <v>2.520274224999997</v>
      </c>
      <c r="W663" s="46">
        <v>2.5202742250000001</v>
      </c>
      <c r="X663" s="47">
        <f t="shared" si="71"/>
        <v>0</v>
      </c>
      <c r="Y663" s="54"/>
      <c r="Z663" s="54">
        <v>9.3588436774999995</v>
      </c>
      <c r="AA663" s="55"/>
    </row>
    <row r="664" spans="1:27" ht="17.100000000000001" customHeight="1">
      <c r="A664" s="9">
        <v>643</v>
      </c>
      <c r="B664" s="9" t="s">
        <v>731</v>
      </c>
      <c r="C664" s="10" t="s">
        <v>2420</v>
      </c>
      <c r="D664" s="9" t="s">
        <v>683</v>
      </c>
      <c r="E664" s="11" t="s">
        <v>724</v>
      </c>
      <c r="F664" s="20">
        <v>0</v>
      </c>
      <c r="G664" s="20">
        <v>0.56999999999999995</v>
      </c>
      <c r="H664" s="20">
        <v>0</v>
      </c>
      <c r="I664" s="20">
        <v>118.77</v>
      </c>
      <c r="J664" s="36">
        <v>0</v>
      </c>
      <c r="K664" s="36">
        <v>0.57039099999999998</v>
      </c>
      <c r="L664" s="36">
        <v>0</v>
      </c>
      <c r="M664" s="36">
        <v>118.77113900000001</v>
      </c>
      <c r="N664" s="9">
        <v>1</v>
      </c>
      <c r="O664" s="31" t="s">
        <v>2421</v>
      </c>
      <c r="P664" s="32">
        <v>44135</v>
      </c>
      <c r="Q664" s="20">
        <v>510</v>
      </c>
      <c r="R664" s="46">
        <f t="shared" si="66"/>
        <v>0</v>
      </c>
      <c r="S664" s="46">
        <f t="shared" si="67"/>
        <v>118.200748</v>
      </c>
      <c r="T664" s="46">
        <f t="shared" si="68"/>
        <v>118.200748</v>
      </c>
      <c r="U664" s="46">
        <f t="shared" si="69"/>
        <v>7.0920448800000004</v>
      </c>
      <c r="V664" s="46">
        <f t="shared" si="70"/>
        <v>7.0920448800000004</v>
      </c>
      <c r="W664" s="46">
        <v>7.0920448800000004</v>
      </c>
      <c r="X664" s="47">
        <f t="shared" si="71"/>
        <v>0</v>
      </c>
      <c r="Y664" s="54"/>
      <c r="Z664" s="54"/>
      <c r="AA664" s="55"/>
    </row>
    <row r="665" spans="1:27" ht="17.100000000000001" customHeight="1">
      <c r="A665" s="9">
        <v>644</v>
      </c>
      <c r="B665" s="9" t="s">
        <v>732</v>
      </c>
      <c r="C665" s="10" t="s">
        <v>2422</v>
      </c>
      <c r="D665" s="9" t="s">
        <v>683</v>
      </c>
      <c r="E665" s="11" t="s">
        <v>724</v>
      </c>
      <c r="F665" s="20">
        <v>1.03</v>
      </c>
      <c r="G665" s="20">
        <v>0</v>
      </c>
      <c r="H665" s="20">
        <v>51.95</v>
      </c>
      <c r="I665" s="20">
        <v>0</v>
      </c>
      <c r="J665" s="36">
        <v>1.0279419999999999</v>
      </c>
      <c r="K665" s="36">
        <v>0</v>
      </c>
      <c r="L665" s="36">
        <v>51.946925</v>
      </c>
      <c r="M665" s="36">
        <v>0</v>
      </c>
      <c r="N665" s="9">
        <v>1</v>
      </c>
      <c r="O665" s="31" t="s">
        <v>2423</v>
      </c>
      <c r="P665" s="32">
        <v>44170</v>
      </c>
      <c r="Q665" s="20">
        <v>1187.7</v>
      </c>
      <c r="R665" s="46">
        <f t="shared" si="66"/>
        <v>50.918982999999997</v>
      </c>
      <c r="S665" s="46">
        <f t="shared" si="67"/>
        <v>0</v>
      </c>
      <c r="T665" s="46">
        <f t="shared" si="68"/>
        <v>50.918982999999997</v>
      </c>
      <c r="U665" s="46">
        <f t="shared" si="69"/>
        <v>3.1824364374999998</v>
      </c>
      <c r="V665" s="46">
        <f t="shared" si="70"/>
        <v>3.1824364374999998</v>
      </c>
      <c r="W665" s="46">
        <v>3.1824364374999998</v>
      </c>
      <c r="X665" s="47">
        <f t="shared" si="71"/>
        <v>0</v>
      </c>
      <c r="Y665" s="54"/>
      <c r="Z665" s="54"/>
      <c r="AA665" s="55"/>
    </row>
    <row r="666" spans="1:27" ht="17.100000000000001" customHeight="1">
      <c r="A666" s="9">
        <v>645</v>
      </c>
      <c r="B666" s="9" t="s">
        <v>733</v>
      </c>
      <c r="C666" s="10" t="s">
        <v>2424</v>
      </c>
      <c r="D666" s="9" t="s">
        <v>683</v>
      </c>
      <c r="E666" s="11" t="s">
        <v>724</v>
      </c>
      <c r="F666" s="20">
        <v>128.99</v>
      </c>
      <c r="G666" s="20">
        <v>24.16</v>
      </c>
      <c r="H666" s="20">
        <v>221.94</v>
      </c>
      <c r="I666" s="20">
        <v>11.95</v>
      </c>
      <c r="J666" s="36">
        <v>128.989385</v>
      </c>
      <c r="K666" s="36">
        <v>24.157796000000001</v>
      </c>
      <c r="L666" s="36">
        <v>221.94361900000001</v>
      </c>
      <c r="M666" s="36">
        <v>11.948584</v>
      </c>
      <c r="N666" s="9">
        <v>1</v>
      </c>
      <c r="O666" s="31" t="s">
        <v>2425</v>
      </c>
      <c r="P666" s="32">
        <v>44155</v>
      </c>
      <c r="Q666" s="20">
        <v>1585.3</v>
      </c>
      <c r="R666" s="46">
        <f t="shared" si="66"/>
        <v>92.954234000000014</v>
      </c>
      <c r="S666" s="46">
        <f t="shared" si="67"/>
        <v>-12.209212000000001</v>
      </c>
      <c r="T666" s="46">
        <f t="shared" si="68"/>
        <v>80.745022000000006</v>
      </c>
      <c r="U666" s="46">
        <f t="shared" si="69"/>
        <v>5.0770869050000007</v>
      </c>
      <c r="V666" s="46">
        <f t="shared" si="70"/>
        <v>5.0770869050000007</v>
      </c>
      <c r="W666" s="46">
        <v>5.0770869049999998</v>
      </c>
      <c r="X666" s="47">
        <f t="shared" si="71"/>
        <v>0</v>
      </c>
      <c r="Y666" s="54">
        <v>1.6476999999999999</v>
      </c>
      <c r="Z666" s="54"/>
      <c r="AA666" s="55"/>
    </row>
    <row r="667" spans="1:27" ht="17.100000000000001" customHeight="1">
      <c r="A667" s="9">
        <v>646</v>
      </c>
      <c r="B667" s="9" t="s">
        <v>734</v>
      </c>
      <c r="C667" s="10" t="s">
        <v>2426</v>
      </c>
      <c r="D667" s="9" t="s">
        <v>683</v>
      </c>
      <c r="E667" s="11" t="s">
        <v>724</v>
      </c>
      <c r="F667" s="20">
        <v>233.14</v>
      </c>
      <c r="G667" s="20">
        <v>2.2000000000000002</v>
      </c>
      <c r="H667" s="20">
        <v>289.26</v>
      </c>
      <c r="I667" s="20">
        <v>0</v>
      </c>
      <c r="J667" s="36">
        <v>233.135368</v>
      </c>
      <c r="K667" s="36">
        <v>2.1973780000000001</v>
      </c>
      <c r="L667" s="36">
        <v>289.85954700000002</v>
      </c>
      <c r="M667" s="36">
        <v>0</v>
      </c>
      <c r="N667" s="9">
        <v>1</v>
      </c>
      <c r="O667" s="31" t="s">
        <v>2427</v>
      </c>
      <c r="P667" s="32">
        <v>43490</v>
      </c>
      <c r="Q667" s="20">
        <v>2345.1999999999998</v>
      </c>
      <c r="R667" s="46">
        <f t="shared" si="66"/>
        <v>56.724179000000021</v>
      </c>
      <c r="S667" s="46">
        <f t="shared" si="67"/>
        <v>-2.1973780000000001</v>
      </c>
      <c r="T667" s="46">
        <f t="shared" si="68"/>
        <v>54.52680100000002</v>
      </c>
      <c r="U667" s="46">
        <f t="shared" si="69"/>
        <v>3.4134185075000012</v>
      </c>
      <c r="V667" s="46">
        <f t="shared" si="70"/>
        <v>3.4134185075000012</v>
      </c>
      <c r="W667" s="46">
        <v>3.4134185074999999</v>
      </c>
      <c r="X667" s="47">
        <f t="shared" si="71"/>
        <v>0</v>
      </c>
      <c r="Y667" s="54">
        <v>7.7618749999999999</v>
      </c>
      <c r="Z667" s="54"/>
      <c r="AA667" s="55"/>
    </row>
    <row r="668" spans="1:27" ht="17.100000000000001" customHeight="1">
      <c r="A668" s="9">
        <v>647</v>
      </c>
      <c r="B668" s="9" t="s">
        <v>735</v>
      </c>
      <c r="C668" s="10" t="s">
        <v>2428</v>
      </c>
      <c r="D668" s="9" t="s">
        <v>683</v>
      </c>
      <c r="E668" s="11" t="s">
        <v>724</v>
      </c>
      <c r="F668" s="20">
        <v>95.77</v>
      </c>
      <c r="G668" s="20">
        <v>14.06</v>
      </c>
      <c r="H668" s="20">
        <v>141.68</v>
      </c>
      <c r="I668" s="20">
        <v>8.08</v>
      </c>
      <c r="J668" s="36">
        <v>95.772469999999998</v>
      </c>
      <c r="K668" s="36">
        <v>14.056509999999999</v>
      </c>
      <c r="L668" s="36">
        <v>141.748323</v>
      </c>
      <c r="M668" s="36">
        <v>8.0835100000000004</v>
      </c>
      <c r="N668" s="9">
        <v>1</v>
      </c>
      <c r="O668" s="31" t="s">
        <v>2429</v>
      </c>
      <c r="P668" s="32">
        <v>43896</v>
      </c>
      <c r="Q668" s="20">
        <v>7702.7</v>
      </c>
      <c r="R668" s="46">
        <f t="shared" si="66"/>
        <v>45.975853000000001</v>
      </c>
      <c r="S668" s="46">
        <f t="shared" si="67"/>
        <v>-5.972999999999999</v>
      </c>
      <c r="T668" s="46">
        <f t="shared" si="68"/>
        <v>40.002853000000002</v>
      </c>
      <c r="U668" s="46">
        <f t="shared" si="69"/>
        <v>2.5151108125000001</v>
      </c>
      <c r="V668" s="46">
        <f t="shared" si="70"/>
        <v>2.5151108125000001</v>
      </c>
      <c r="W668" s="46">
        <v>2.5151108125000001</v>
      </c>
      <c r="X668" s="47">
        <f t="shared" si="71"/>
        <v>0</v>
      </c>
      <c r="Y668" s="54"/>
      <c r="Z668" s="54">
        <v>5.5099073499999998</v>
      </c>
      <c r="AA668" s="55"/>
    </row>
    <row r="669" spans="1:27" ht="17.100000000000001" customHeight="1">
      <c r="A669" s="9">
        <v>648</v>
      </c>
      <c r="B669" s="9" t="s">
        <v>736</v>
      </c>
      <c r="C669" s="10" t="s">
        <v>2430</v>
      </c>
      <c r="D669" s="9" t="s">
        <v>683</v>
      </c>
      <c r="E669" s="11" t="s">
        <v>724</v>
      </c>
      <c r="F669" s="20">
        <v>164.36</v>
      </c>
      <c r="G669" s="20">
        <v>-0.15</v>
      </c>
      <c r="H669" s="20">
        <v>182.04</v>
      </c>
      <c r="I669" s="20">
        <v>0</v>
      </c>
      <c r="J669" s="36">
        <v>164.363034</v>
      </c>
      <c r="K669" s="36">
        <v>-0.14652200000000001</v>
      </c>
      <c r="L669" s="36">
        <v>182.04399699999999</v>
      </c>
      <c r="M669" s="36">
        <v>0</v>
      </c>
      <c r="N669" s="9">
        <v>1</v>
      </c>
      <c r="O669" s="31" t="s">
        <v>2431</v>
      </c>
      <c r="P669" s="32">
        <v>43434</v>
      </c>
      <c r="Q669" s="20">
        <v>2286.6</v>
      </c>
      <c r="R669" s="46">
        <f t="shared" si="66"/>
        <v>17.680962999999991</v>
      </c>
      <c r="S669" s="46">
        <f t="shared" si="67"/>
        <v>0.14652200000000001</v>
      </c>
      <c r="T669" s="46">
        <f t="shared" si="68"/>
        <v>17.827484999999992</v>
      </c>
      <c r="U669" s="46">
        <f t="shared" si="69"/>
        <v>1.1138515074999995</v>
      </c>
      <c r="V669" s="46">
        <f t="shared" si="70"/>
        <v>1.1138515074999995</v>
      </c>
      <c r="W669" s="46">
        <v>1.1138515074999999</v>
      </c>
      <c r="X669" s="47">
        <f t="shared" si="71"/>
        <v>0</v>
      </c>
      <c r="Y669" s="54">
        <v>3.9577499999999999</v>
      </c>
      <c r="Z669" s="54">
        <v>5.4059659849999999</v>
      </c>
      <c r="AA669" s="55"/>
    </row>
    <row r="670" spans="1:27" ht="17.100000000000001" customHeight="1">
      <c r="A670" s="9">
        <v>649</v>
      </c>
      <c r="B670" s="9" t="s">
        <v>737</v>
      </c>
      <c r="C670" s="10" t="s">
        <v>2432</v>
      </c>
      <c r="D670" s="9" t="s">
        <v>683</v>
      </c>
      <c r="E670" s="11" t="s">
        <v>724</v>
      </c>
      <c r="F670" s="153">
        <v>125.49</v>
      </c>
      <c r="G670" s="153">
        <v>0</v>
      </c>
      <c r="H670" s="153">
        <v>149.44999999999999</v>
      </c>
      <c r="I670" s="153">
        <v>5.84</v>
      </c>
      <c r="J670" s="36">
        <v>125.487166</v>
      </c>
      <c r="K670" s="36">
        <v>0</v>
      </c>
      <c r="L670" s="36">
        <v>149.451638</v>
      </c>
      <c r="M670" s="36">
        <v>5.84274</v>
      </c>
      <c r="N670" s="9">
        <v>1</v>
      </c>
      <c r="O670" s="31" t="s">
        <v>2433</v>
      </c>
      <c r="P670" s="163">
        <v>43753</v>
      </c>
      <c r="Q670" s="153">
        <v>1250</v>
      </c>
      <c r="R670" s="46">
        <f t="shared" si="66"/>
        <v>23.964472000000001</v>
      </c>
      <c r="S670" s="46">
        <f t="shared" si="67"/>
        <v>5.84274</v>
      </c>
      <c r="T670" s="46">
        <f t="shared" si="68"/>
        <v>29.807212</v>
      </c>
      <c r="U670" s="46">
        <f t="shared" si="69"/>
        <v>1.8483439000000002</v>
      </c>
      <c r="V670" s="46">
        <f t="shared" si="70"/>
        <v>1.8483439000000002</v>
      </c>
      <c r="W670" s="46">
        <v>1.8483438999999999</v>
      </c>
      <c r="X670" s="47">
        <f t="shared" si="71"/>
        <v>0</v>
      </c>
      <c r="Y670" s="54"/>
      <c r="Z670" s="54">
        <v>4.4763916874999996</v>
      </c>
      <c r="AA670" s="55"/>
    </row>
    <row r="671" spans="1:27" s="5" customFormat="1" ht="17.100000000000001" customHeight="1">
      <c r="A671" s="9">
        <v>650</v>
      </c>
      <c r="B671" s="9" t="s">
        <v>738</v>
      </c>
      <c r="C671" s="10" t="s">
        <v>2434</v>
      </c>
      <c r="D671" s="9" t="s">
        <v>683</v>
      </c>
      <c r="E671" s="11" t="s">
        <v>739</v>
      </c>
      <c r="F671" s="156">
        <v>1475.66</v>
      </c>
      <c r="G671" s="156">
        <v>181.28</v>
      </c>
      <c r="H671" s="156">
        <v>1706.96</v>
      </c>
      <c r="I671" s="156">
        <v>262.33999999999997</v>
      </c>
      <c r="J671" s="36">
        <v>1118.2210150000001</v>
      </c>
      <c r="K671" s="36">
        <v>555.32037400000002</v>
      </c>
      <c r="L671" s="36">
        <v>2511.1791870000002</v>
      </c>
      <c r="M671" s="36">
        <v>262.33608500000003</v>
      </c>
      <c r="N671" s="9">
        <v>1</v>
      </c>
      <c r="O671" s="31" t="s">
        <v>2435</v>
      </c>
      <c r="P671" s="32">
        <v>43814</v>
      </c>
      <c r="Q671" s="20">
        <v>1523</v>
      </c>
      <c r="R671" s="46">
        <f t="shared" si="66"/>
        <v>1392.9581720000001</v>
      </c>
      <c r="S671" s="46">
        <f t="shared" si="67"/>
        <v>-292.98428899999999</v>
      </c>
      <c r="T671" s="46">
        <f t="shared" si="68"/>
        <v>1099.9738830000001</v>
      </c>
      <c r="U671" s="46">
        <f t="shared" si="69"/>
        <v>69.480828410000015</v>
      </c>
      <c r="V671" s="46">
        <f t="shared" si="70"/>
        <v>69.480828410000015</v>
      </c>
      <c r="W671" s="46">
        <v>69.480828410000001</v>
      </c>
      <c r="X671" s="47">
        <f t="shared" si="71"/>
        <v>0</v>
      </c>
      <c r="Y671" s="54"/>
      <c r="Z671" s="54">
        <v>18.038039885</v>
      </c>
      <c r="AA671" s="55"/>
    </row>
    <row r="672" spans="1:27" s="5" customFormat="1" ht="17.100000000000001" customHeight="1">
      <c r="A672" s="9">
        <v>651</v>
      </c>
      <c r="B672" s="9" t="s">
        <v>740</v>
      </c>
      <c r="C672" s="10" t="s">
        <v>2436</v>
      </c>
      <c r="D672" s="9" t="s">
        <v>683</v>
      </c>
      <c r="E672" s="11" t="s">
        <v>739</v>
      </c>
      <c r="F672" s="52">
        <v>327.54000000000002</v>
      </c>
      <c r="G672" s="52">
        <v>0</v>
      </c>
      <c r="H672" s="52">
        <v>356.99</v>
      </c>
      <c r="I672" s="52">
        <v>123.48</v>
      </c>
      <c r="J672" s="36">
        <v>327.54191200000002</v>
      </c>
      <c r="K672" s="36">
        <v>0</v>
      </c>
      <c r="L672" s="36">
        <v>356.991514</v>
      </c>
      <c r="M672" s="36">
        <v>123.47830500000001</v>
      </c>
      <c r="N672" s="9">
        <v>1</v>
      </c>
      <c r="O672" s="31" t="s">
        <v>2437</v>
      </c>
      <c r="P672" s="32">
        <v>43815</v>
      </c>
      <c r="Q672" s="20">
        <v>511</v>
      </c>
      <c r="R672" s="46">
        <f t="shared" si="66"/>
        <v>29.44960199999997</v>
      </c>
      <c r="S672" s="46">
        <f t="shared" si="67"/>
        <v>123.47830500000001</v>
      </c>
      <c r="T672" s="46">
        <f t="shared" si="68"/>
        <v>152.92790699999998</v>
      </c>
      <c r="U672" s="46">
        <f t="shared" si="69"/>
        <v>9.2492984249999992</v>
      </c>
      <c r="V672" s="46">
        <f t="shared" si="70"/>
        <v>9.2492984249999992</v>
      </c>
      <c r="W672" s="46">
        <v>9.2492984249999992</v>
      </c>
      <c r="X672" s="47">
        <f t="shared" si="71"/>
        <v>0</v>
      </c>
      <c r="Y672" s="54">
        <v>13.251250000000001</v>
      </c>
      <c r="Z672" s="54">
        <v>7.2199458749999996</v>
      </c>
      <c r="AA672" s="55"/>
    </row>
    <row r="673" spans="1:27" s="5" customFormat="1" ht="17.100000000000001" customHeight="1">
      <c r="A673" s="9">
        <v>652</v>
      </c>
      <c r="B673" s="9" t="s">
        <v>741</v>
      </c>
      <c r="C673" s="10" t="s">
        <v>2438</v>
      </c>
      <c r="D673" s="9" t="s">
        <v>683</v>
      </c>
      <c r="E673" s="11" t="s">
        <v>739</v>
      </c>
      <c r="F673" s="156">
        <v>90.26</v>
      </c>
      <c r="G673" s="156">
        <v>0.28999999999999998</v>
      </c>
      <c r="H673" s="156">
        <v>108.48</v>
      </c>
      <c r="I673" s="156">
        <v>0</v>
      </c>
      <c r="J673" s="36">
        <v>90.257771000000005</v>
      </c>
      <c r="K673" s="36">
        <v>0.29428199999999999</v>
      </c>
      <c r="L673" s="36">
        <v>108.482727</v>
      </c>
      <c r="M673" s="36">
        <v>0</v>
      </c>
      <c r="N673" s="9">
        <v>1</v>
      </c>
      <c r="O673" s="31" t="s">
        <v>2439</v>
      </c>
      <c r="P673" s="32">
        <v>43811</v>
      </c>
      <c r="Q673" s="20">
        <v>501.7</v>
      </c>
      <c r="R673" s="46">
        <f t="shared" si="66"/>
        <v>18.224955999999992</v>
      </c>
      <c r="S673" s="46">
        <f t="shared" si="67"/>
        <v>-0.29428199999999999</v>
      </c>
      <c r="T673" s="46">
        <f t="shared" si="68"/>
        <v>17.930673999999993</v>
      </c>
      <c r="U673" s="46">
        <f t="shared" si="69"/>
        <v>1.1214028299999994</v>
      </c>
      <c r="V673" s="46">
        <f t="shared" si="70"/>
        <v>1.1214028299999994</v>
      </c>
      <c r="W673" s="46">
        <v>1.1214028300000001</v>
      </c>
      <c r="X673" s="47">
        <f t="shared" si="71"/>
        <v>0</v>
      </c>
      <c r="Y673" s="54"/>
      <c r="Z673" s="54">
        <v>1.833658375</v>
      </c>
      <c r="AA673" s="55"/>
    </row>
    <row r="674" spans="1:27" s="5" customFormat="1" ht="17.100000000000001" customHeight="1">
      <c r="A674" s="9">
        <v>653</v>
      </c>
      <c r="B674" s="9" t="s">
        <v>742</v>
      </c>
      <c r="C674" s="10" t="s">
        <v>2440</v>
      </c>
      <c r="D674" s="9" t="s">
        <v>683</v>
      </c>
      <c r="E674" s="11" t="s">
        <v>739</v>
      </c>
      <c r="F674" s="156">
        <v>537.98</v>
      </c>
      <c r="G674" s="156">
        <v>205.44</v>
      </c>
      <c r="H674" s="156">
        <v>1849.07</v>
      </c>
      <c r="I674" s="156">
        <v>796.95</v>
      </c>
      <c r="J674" s="36">
        <v>537.97580900000003</v>
      </c>
      <c r="K674" s="36">
        <v>205.44049699999999</v>
      </c>
      <c r="L674" s="36">
        <v>1849.067487</v>
      </c>
      <c r="M674" s="36">
        <v>796.94648099999995</v>
      </c>
      <c r="N674" s="9">
        <v>1</v>
      </c>
      <c r="O674" s="31" t="s">
        <v>2441</v>
      </c>
      <c r="P674" s="32">
        <v>43733</v>
      </c>
      <c r="Q674" s="52">
        <v>1523</v>
      </c>
      <c r="R674" s="46">
        <f t="shared" si="66"/>
        <v>1311.091678</v>
      </c>
      <c r="S674" s="46">
        <f t="shared" si="67"/>
        <v>591.5059839999999</v>
      </c>
      <c r="T674" s="46">
        <f t="shared" si="68"/>
        <v>1902.5976619999999</v>
      </c>
      <c r="U674" s="46">
        <f t="shared" si="69"/>
        <v>117.433588915</v>
      </c>
      <c r="V674" s="46">
        <f t="shared" si="70"/>
        <v>117.433588915</v>
      </c>
      <c r="W674" s="46">
        <v>117.433588915</v>
      </c>
      <c r="X674" s="47">
        <f t="shared" si="71"/>
        <v>0</v>
      </c>
      <c r="Y674" s="54"/>
      <c r="Z674" s="54">
        <v>15.3082860075</v>
      </c>
      <c r="AA674" s="55"/>
    </row>
    <row r="675" spans="1:27" s="5" customFormat="1" ht="17.100000000000001" customHeight="1">
      <c r="A675" s="9">
        <v>654</v>
      </c>
      <c r="B675" s="9" t="s">
        <v>743</v>
      </c>
      <c r="C675" s="10" t="s">
        <v>2442</v>
      </c>
      <c r="D675" s="9" t="s">
        <v>683</v>
      </c>
      <c r="E675" s="11" t="s">
        <v>739</v>
      </c>
      <c r="F675" s="156">
        <v>142.22999999999999</v>
      </c>
      <c r="G675" s="156">
        <v>7.41</v>
      </c>
      <c r="H675" s="156">
        <v>231.13</v>
      </c>
      <c r="I675" s="156">
        <v>11.03</v>
      </c>
      <c r="J675" s="36">
        <v>142.226305</v>
      </c>
      <c r="K675" s="36">
        <v>7.4139809999999997</v>
      </c>
      <c r="L675" s="36">
        <v>231.13231300000001</v>
      </c>
      <c r="M675" s="36">
        <v>11.032439</v>
      </c>
      <c r="N675" s="9">
        <v>1</v>
      </c>
      <c r="O675" s="31" t="s">
        <v>2443</v>
      </c>
      <c r="P675" s="32">
        <v>43815</v>
      </c>
      <c r="Q675" s="20">
        <v>523.9</v>
      </c>
      <c r="R675" s="46">
        <f t="shared" si="66"/>
        <v>88.906008000000014</v>
      </c>
      <c r="S675" s="46">
        <f t="shared" si="67"/>
        <v>3.6184580000000004</v>
      </c>
      <c r="T675" s="46">
        <f t="shared" si="68"/>
        <v>92.524466000000018</v>
      </c>
      <c r="U675" s="46">
        <f t="shared" si="69"/>
        <v>5.773732980000001</v>
      </c>
      <c r="V675" s="46">
        <f t="shared" si="70"/>
        <v>5.773732980000001</v>
      </c>
      <c r="W675" s="46">
        <v>5.7737329800000001</v>
      </c>
      <c r="X675" s="47">
        <f t="shared" si="71"/>
        <v>0</v>
      </c>
      <c r="Y675" s="54"/>
      <c r="Z675" s="54">
        <v>4.3173035375</v>
      </c>
      <c r="AA675" s="55"/>
    </row>
    <row r="676" spans="1:27" s="5" customFormat="1" ht="17.100000000000001" customHeight="1">
      <c r="A676" s="9">
        <v>655</v>
      </c>
      <c r="B676" s="9" t="s">
        <v>744</v>
      </c>
      <c r="C676" s="10" t="s">
        <v>2444</v>
      </c>
      <c r="D676" s="9" t="s">
        <v>683</v>
      </c>
      <c r="E676" s="11" t="s">
        <v>739</v>
      </c>
      <c r="F676" s="20">
        <v>6.69</v>
      </c>
      <c r="G676" s="20">
        <v>0</v>
      </c>
      <c r="H676" s="20">
        <v>96.67</v>
      </c>
      <c r="I676" s="20">
        <v>0</v>
      </c>
      <c r="J676" s="36">
        <v>6.6882999999999999</v>
      </c>
      <c r="K676" s="36">
        <v>0</v>
      </c>
      <c r="L676" s="36">
        <v>96.668661</v>
      </c>
      <c r="M676" s="36">
        <v>0</v>
      </c>
      <c r="N676" s="9">
        <v>1</v>
      </c>
      <c r="O676" s="31" t="s">
        <v>2445</v>
      </c>
      <c r="P676" s="32">
        <v>44190</v>
      </c>
      <c r="Q676" s="20">
        <v>615.33000000000004</v>
      </c>
      <c r="R676" s="46">
        <f t="shared" si="66"/>
        <v>89.980361000000002</v>
      </c>
      <c r="S676" s="46">
        <f t="shared" si="67"/>
        <v>0</v>
      </c>
      <c r="T676" s="46">
        <f t="shared" si="68"/>
        <v>89.980361000000002</v>
      </c>
      <c r="U676" s="46">
        <f t="shared" si="69"/>
        <v>5.6237725625000001</v>
      </c>
      <c r="V676" s="46">
        <f t="shared" si="70"/>
        <v>5.6237725625000001</v>
      </c>
      <c r="W676" s="46">
        <v>5.6237725625000001</v>
      </c>
      <c r="X676" s="47">
        <f t="shared" si="71"/>
        <v>0</v>
      </c>
      <c r="Y676" s="54"/>
      <c r="Z676" s="54"/>
      <c r="AA676" s="55"/>
    </row>
    <row r="677" spans="1:27" s="5" customFormat="1" ht="17.100000000000001" customHeight="1">
      <c r="A677" s="9">
        <v>656</v>
      </c>
      <c r="B677" s="9" t="s">
        <v>745</v>
      </c>
      <c r="C677" s="10" t="s">
        <v>2446</v>
      </c>
      <c r="D677" s="9" t="s">
        <v>683</v>
      </c>
      <c r="E677" s="11" t="s">
        <v>739</v>
      </c>
      <c r="F677" s="20">
        <v>416.69</v>
      </c>
      <c r="G677" s="20">
        <v>2044.41</v>
      </c>
      <c r="H677" s="20">
        <v>1702.81</v>
      </c>
      <c r="I677" s="20">
        <v>4330.2</v>
      </c>
      <c r="J677" s="36">
        <v>416.69573000000003</v>
      </c>
      <c r="K677" s="36">
        <v>2044.4103689999999</v>
      </c>
      <c r="L677" s="36">
        <v>1702.812175</v>
      </c>
      <c r="M677" s="36">
        <v>4330.2034050000002</v>
      </c>
      <c r="N677" s="9">
        <v>1</v>
      </c>
      <c r="O677" s="31" t="s">
        <v>2447</v>
      </c>
      <c r="P677" s="32">
        <v>44190</v>
      </c>
      <c r="Q677" s="20">
        <v>809</v>
      </c>
      <c r="R677" s="46">
        <f t="shared" si="66"/>
        <v>1286.1164450000001</v>
      </c>
      <c r="S677" s="46">
        <f t="shared" si="67"/>
        <v>2285.793036</v>
      </c>
      <c r="T677" s="46">
        <f t="shared" si="68"/>
        <v>3571.9094810000001</v>
      </c>
      <c r="U677" s="46">
        <f t="shared" si="69"/>
        <v>217.52985997249999</v>
      </c>
      <c r="V677" s="46">
        <f t="shared" si="70"/>
        <v>217.52985997249999</v>
      </c>
      <c r="W677" s="46">
        <v>217.52985997249999</v>
      </c>
      <c r="X677" s="47">
        <f t="shared" si="71"/>
        <v>0</v>
      </c>
      <c r="Y677" s="54">
        <v>69.272999999999996</v>
      </c>
      <c r="Z677" s="54">
        <v>14.3228952475</v>
      </c>
      <c r="AA677" s="55"/>
    </row>
    <row r="678" spans="1:27" s="5" customFormat="1" ht="17.100000000000001" customHeight="1">
      <c r="A678" s="9">
        <v>657</v>
      </c>
      <c r="B678" s="9" t="s">
        <v>746</v>
      </c>
      <c r="C678" s="10" t="s">
        <v>2448</v>
      </c>
      <c r="D678" s="9" t="s">
        <v>683</v>
      </c>
      <c r="E678" s="11" t="s">
        <v>739</v>
      </c>
      <c r="F678" s="20">
        <v>15.61</v>
      </c>
      <c r="G678" s="20">
        <v>0</v>
      </c>
      <c r="H678" s="20">
        <v>139.02000000000001</v>
      </c>
      <c r="I678" s="20">
        <v>0</v>
      </c>
      <c r="J678" s="36">
        <v>15.612985999999999</v>
      </c>
      <c r="K678" s="36">
        <v>0</v>
      </c>
      <c r="L678" s="36">
        <v>139.01486499999999</v>
      </c>
      <c r="M678" s="36">
        <v>0</v>
      </c>
      <c r="N678" s="9">
        <v>1</v>
      </c>
      <c r="O678" s="31" t="s">
        <v>2449</v>
      </c>
      <c r="P678" s="32">
        <v>44190</v>
      </c>
      <c r="Q678" s="20">
        <v>596.70000000000005</v>
      </c>
      <c r="R678" s="46">
        <f t="shared" ref="R678:R709" si="72">L678-J678</f>
        <v>123.40187899999998</v>
      </c>
      <c r="S678" s="46">
        <f t="shared" ref="S678:S709" si="73">M678-K678</f>
        <v>0</v>
      </c>
      <c r="T678" s="46">
        <f t="shared" ref="T678:T709" si="74">R678+S678</f>
        <v>123.40187899999998</v>
      </c>
      <c r="U678" s="46">
        <f t="shared" ref="U678:U709" si="75">IF(T678&gt;10,R678*6.25%+S678*6%,0)</f>
        <v>7.7126174374999987</v>
      </c>
      <c r="V678" s="46">
        <f t="shared" ref="V678:V709" si="76">MIN(U678,1000,Q678/2-Y678-Z678)</f>
        <v>7.7126174374999987</v>
      </c>
      <c r="W678" s="46">
        <v>7.7126174374999996</v>
      </c>
      <c r="X678" s="47">
        <f t="shared" ref="X678:X709" si="77">IF((V678+Y678+Z678)&gt;1000,1,0)</f>
        <v>0</v>
      </c>
      <c r="Y678" s="54"/>
      <c r="Z678" s="54"/>
      <c r="AA678" s="55"/>
    </row>
    <row r="679" spans="1:27" s="5" customFormat="1" ht="17.100000000000001" customHeight="1">
      <c r="A679" s="9">
        <v>658</v>
      </c>
      <c r="B679" s="9" t="s">
        <v>747</v>
      </c>
      <c r="C679" s="10" t="s">
        <v>2450</v>
      </c>
      <c r="D679" s="9" t="s">
        <v>683</v>
      </c>
      <c r="E679" s="11" t="s">
        <v>739</v>
      </c>
      <c r="F679" s="20">
        <v>0</v>
      </c>
      <c r="G679" s="20">
        <v>0.37</v>
      </c>
      <c r="H679" s="20">
        <v>103.53</v>
      </c>
      <c r="I679" s="20">
        <v>0.03</v>
      </c>
      <c r="J679" s="36">
        <v>0</v>
      </c>
      <c r="K679" s="36">
        <v>0.37317499999999998</v>
      </c>
      <c r="L679" s="36">
        <v>103.530475</v>
      </c>
      <c r="M679" s="36">
        <v>2.5537000000000001E-2</v>
      </c>
      <c r="N679" s="9">
        <v>1</v>
      </c>
      <c r="O679" s="31" t="s">
        <v>2451</v>
      </c>
      <c r="P679" s="32">
        <v>44190</v>
      </c>
      <c r="Q679" s="20">
        <v>891</v>
      </c>
      <c r="R679" s="46">
        <f t="shared" si="72"/>
        <v>103.530475</v>
      </c>
      <c r="S679" s="46">
        <f t="shared" si="73"/>
        <v>-0.347638</v>
      </c>
      <c r="T679" s="46">
        <f t="shared" si="74"/>
        <v>103.18283699999999</v>
      </c>
      <c r="U679" s="46">
        <f t="shared" si="75"/>
        <v>6.4497964075000001</v>
      </c>
      <c r="V679" s="46">
        <f t="shared" si="76"/>
        <v>6.4497964075000001</v>
      </c>
      <c r="W679" s="46">
        <v>6.4497964075000001</v>
      </c>
      <c r="X679" s="47">
        <f t="shared" si="77"/>
        <v>0</v>
      </c>
      <c r="Y679" s="54"/>
      <c r="Z679" s="54"/>
      <c r="AA679" s="55"/>
    </row>
    <row r="680" spans="1:27" s="5" customFormat="1" ht="17.100000000000001" customHeight="1">
      <c r="A680" s="9">
        <v>659</v>
      </c>
      <c r="B680" s="9" t="s">
        <v>2452</v>
      </c>
      <c r="C680" s="10" t="s">
        <v>2453</v>
      </c>
      <c r="D680" s="9" t="s">
        <v>683</v>
      </c>
      <c r="E680" s="11" t="s">
        <v>739</v>
      </c>
      <c r="F680" s="20">
        <v>10.92</v>
      </c>
      <c r="G680" s="20">
        <v>0</v>
      </c>
      <c r="H680" s="20">
        <v>114.47</v>
      </c>
      <c r="I680" s="20">
        <v>0.08</v>
      </c>
      <c r="J680" s="36">
        <v>10.921673</v>
      </c>
      <c r="K680" s="36">
        <v>2.9870000000000001E-3</v>
      </c>
      <c r="L680" s="36">
        <v>114.468481</v>
      </c>
      <c r="M680" s="36">
        <v>7.4785000000000004E-2</v>
      </c>
      <c r="N680" s="9">
        <v>1</v>
      </c>
      <c r="O680" s="31" t="s">
        <v>2454</v>
      </c>
      <c r="P680" s="32">
        <v>44190</v>
      </c>
      <c r="Q680" s="20">
        <v>601</v>
      </c>
      <c r="R680" s="46">
        <f t="shared" si="72"/>
        <v>103.546808</v>
      </c>
      <c r="S680" s="46">
        <f t="shared" si="73"/>
        <v>7.1798000000000001E-2</v>
      </c>
      <c r="T680" s="46">
        <f t="shared" si="74"/>
        <v>103.618606</v>
      </c>
      <c r="U680" s="46">
        <f t="shared" si="75"/>
        <v>6.4759833799999997</v>
      </c>
      <c r="V680" s="46">
        <f t="shared" si="76"/>
        <v>6.4759833799999997</v>
      </c>
      <c r="W680" s="46">
        <v>6.4759833799999997</v>
      </c>
      <c r="X680" s="47">
        <f t="shared" si="77"/>
        <v>0</v>
      </c>
      <c r="Y680" s="54"/>
      <c r="Z680" s="54"/>
      <c r="AA680" s="55"/>
    </row>
    <row r="681" spans="1:27" s="5" customFormat="1" ht="17.100000000000001" customHeight="1">
      <c r="A681" s="9">
        <v>660</v>
      </c>
      <c r="B681" s="9" t="s">
        <v>749</v>
      </c>
      <c r="C681" s="10" t="s">
        <v>2455</v>
      </c>
      <c r="D681" s="9" t="s">
        <v>683</v>
      </c>
      <c r="E681" s="11" t="s">
        <v>739</v>
      </c>
      <c r="F681" s="20">
        <v>9.44</v>
      </c>
      <c r="G681" s="20">
        <v>0</v>
      </c>
      <c r="H681" s="20">
        <v>119.96</v>
      </c>
      <c r="I681" s="20">
        <v>0</v>
      </c>
      <c r="J681" s="36">
        <v>9.4355879999999992</v>
      </c>
      <c r="K681" s="36">
        <v>0</v>
      </c>
      <c r="L681" s="36">
        <v>119.9635</v>
      </c>
      <c r="M681" s="36">
        <v>0</v>
      </c>
      <c r="N681" s="9">
        <v>1</v>
      </c>
      <c r="O681" s="31" t="s">
        <v>2456</v>
      </c>
      <c r="P681" s="32">
        <v>44190</v>
      </c>
      <c r="Q681" s="20">
        <v>584.01</v>
      </c>
      <c r="R681" s="46">
        <f t="shared" si="72"/>
        <v>110.527912</v>
      </c>
      <c r="S681" s="46">
        <f t="shared" si="73"/>
        <v>0</v>
      </c>
      <c r="T681" s="46">
        <f t="shared" si="74"/>
        <v>110.527912</v>
      </c>
      <c r="U681" s="46">
        <f t="shared" si="75"/>
        <v>6.9079945</v>
      </c>
      <c r="V681" s="46">
        <f t="shared" si="76"/>
        <v>6.9079945</v>
      </c>
      <c r="W681" s="46">
        <v>6.9079945</v>
      </c>
      <c r="X681" s="47">
        <f t="shared" si="77"/>
        <v>0</v>
      </c>
      <c r="Y681" s="54"/>
      <c r="Z681" s="54"/>
      <c r="AA681" s="55"/>
    </row>
    <row r="682" spans="1:27" s="5" customFormat="1" ht="17.100000000000001" customHeight="1">
      <c r="A682" s="9">
        <v>661</v>
      </c>
      <c r="B682" s="9" t="s">
        <v>750</v>
      </c>
      <c r="C682" s="10" t="s">
        <v>2457</v>
      </c>
      <c r="D682" s="9" t="s">
        <v>683</v>
      </c>
      <c r="E682" s="11" t="s">
        <v>739</v>
      </c>
      <c r="F682" s="20">
        <v>39.229999999999997</v>
      </c>
      <c r="G682" s="20">
        <v>0</v>
      </c>
      <c r="H682" s="20">
        <v>87.84</v>
      </c>
      <c r="I682" s="20">
        <v>0</v>
      </c>
      <c r="J682" s="36">
        <v>39.22486</v>
      </c>
      <c r="K682" s="36">
        <v>-0.30216799999999999</v>
      </c>
      <c r="L682" s="36">
        <v>87.843429999999998</v>
      </c>
      <c r="M682" s="36">
        <v>0</v>
      </c>
      <c r="N682" s="9">
        <v>1</v>
      </c>
      <c r="O682" s="31" t="s">
        <v>2458</v>
      </c>
      <c r="P682" s="32">
        <v>44190</v>
      </c>
      <c r="Q682" s="20">
        <v>500</v>
      </c>
      <c r="R682" s="46">
        <f t="shared" si="72"/>
        <v>48.618569999999998</v>
      </c>
      <c r="S682" s="46">
        <f t="shared" si="73"/>
        <v>0.30216799999999999</v>
      </c>
      <c r="T682" s="46">
        <f t="shared" si="74"/>
        <v>48.920738</v>
      </c>
      <c r="U682" s="46">
        <f t="shared" si="75"/>
        <v>3.0567907050000001</v>
      </c>
      <c r="V682" s="46">
        <f t="shared" si="76"/>
        <v>3.0567907050000001</v>
      </c>
      <c r="W682" s="46">
        <v>3.0567907050000001</v>
      </c>
      <c r="X682" s="47">
        <f t="shared" si="77"/>
        <v>0</v>
      </c>
      <c r="Y682" s="54"/>
      <c r="Z682" s="54"/>
      <c r="AA682" s="55"/>
    </row>
    <row r="683" spans="1:27" ht="17.100000000000001" customHeight="1">
      <c r="A683" s="9">
        <v>662</v>
      </c>
      <c r="B683" s="9" t="s">
        <v>2459</v>
      </c>
      <c r="C683" s="10" t="s">
        <v>2460</v>
      </c>
      <c r="D683" s="9" t="s">
        <v>683</v>
      </c>
      <c r="E683" s="11" t="s">
        <v>752</v>
      </c>
      <c r="F683" s="153">
        <v>68.849999999999994</v>
      </c>
      <c r="G683" s="153">
        <v>122.8</v>
      </c>
      <c r="H683" s="153">
        <v>1383.65</v>
      </c>
      <c r="I683" s="153">
        <v>219.79</v>
      </c>
      <c r="J683" s="36">
        <v>68.853620000000006</v>
      </c>
      <c r="K683" s="36">
        <v>-372.70847900000001</v>
      </c>
      <c r="L683" s="36">
        <v>1383.649463</v>
      </c>
      <c r="M683" s="36">
        <v>219.79328699999999</v>
      </c>
      <c r="N683" s="9">
        <v>1</v>
      </c>
      <c r="O683" s="31" t="s">
        <v>2461</v>
      </c>
      <c r="P683" s="163">
        <v>44225</v>
      </c>
      <c r="Q683" s="153">
        <v>742.34</v>
      </c>
      <c r="R683" s="46">
        <f t="shared" si="72"/>
        <v>1314.7958429999999</v>
      </c>
      <c r="S683" s="46">
        <f t="shared" si="73"/>
        <v>592.50176599999998</v>
      </c>
      <c r="T683" s="46">
        <f t="shared" si="74"/>
        <v>1907.2976089999997</v>
      </c>
      <c r="U683" s="46">
        <f t="shared" si="75"/>
        <v>117.72484614749999</v>
      </c>
      <c r="V683" s="46">
        <f t="shared" si="76"/>
        <v>117.72484614749999</v>
      </c>
      <c r="W683" s="46">
        <v>117.7248461475</v>
      </c>
      <c r="X683" s="47">
        <f t="shared" si="77"/>
        <v>0</v>
      </c>
      <c r="Y683" s="54"/>
      <c r="Z683" s="54"/>
      <c r="AA683" s="55"/>
    </row>
    <row r="684" spans="1:27" ht="17.100000000000001" customHeight="1">
      <c r="A684" s="9">
        <v>663</v>
      </c>
      <c r="B684" s="9" t="s">
        <v>753</v>
      </c>
      <c r="C684" s="10" t="s">
        <v>2462</v>
      </c>
      <c r="D684" s="9" t="s">
        <v>683</v>
      </c>
      <c r="E684" s="11" t="s">
        <v>752</v>
      </c>
      <c r="F684" s="153">
        <v>0</v>
      </c>
      <c r="G684" s="153">
        <v>0</v>
      </c>
      <c r="H684" s="153">
        <v>90.3</v>
      </c>
      <c r="I684" s="153">
        <v>0</v>
      </c>
      <c r="J684" s="36">
        <v>0</v>
      </c>
      <c r="K684" s="36">
        <v>0</v>
      </c>
      <c r="L684" s="36">
        <v>90.353444999999994</v>
      </c>
      <c r="M684" s="36">
        <v>0</v>
      </c>
      <c r="N684" s="9">
        <v>1</v>
      </c>
      <c r="O684" s="31" t="s">
        <v>2463</v>
      </c>
      <c r="P684" s="163">
        <v>44042</v>
      </c>
      <c r="Q684" s="153">
        <v>800</v>
      </c>
      <c r="R684" s="46">
        <f t="shared" si="72"/>
        <v>90.353444999999994</v>
      </c>
      <c r="S684" s="46">
        <f t="shared" si="73"/>
        <v>0</v>
      </c>
      <c r="T684" s="46">
        <f t="shared" si="74"/>
        <v>90.353444999999994</v>
      </c>
      <c r="U684" s="46">
        <f t="shared" si="75"/>
        <v>5.6470903124999996</v>
      </c>
      <c r="V684" s="46">
        <f t="shared" si="76"/>
        <v>5.6470903124999996</v>
      </c>
      <c r="W684" s="46">
        <v>5.6470903124999996</v>
      </c>
      <c r="X684" s="47">
        <f t="shared" si="77"/>
        <v>0</v>
      </c>
      <c r="Y684" s="54"/>
      <c r="Z684" s="54"/>
      <c r="AA684" s="55"/>
    </row>
    <row r="685" spans="1:27" ht="17.100000000000001" customHeight="1">
      <c r="A685" s="9">
        <v>664</v>
      </c>
      <c r="B685" s="9" t="s">
        <v>754</v>
      </c>
      <c r="C685" s="10" t="s">
        <v>2464</v>
      </c>
      <c r="D685" s="9" t="s">
        <v>683</v>
      </c>
      <c r="E685" s="11" t="s">
        <v>752</v>
      </c>
      <c r="F685" s="153">
        <v>0</v>
      </c>
      <c r="G685" s="153">
        <v>36.75</v>
      </c>
      <c r="H685" s="153">
        <v>417.68</v>
      </c>
      <c r="I685" s="153">
        <v>0.8</v>
      </c>
      <c r="J685" s="36">
        <v>0</v>
      </c>
      <c r="K685" s="36">
        <v>0</v>
      </c>
      <c r="L685" s="36">
        <v>417.68300699999998</v>
      </c>
      <c r="M685" s="36">
        <v>36.754902999999999</v>
      </c>
      <c r="N685" s="9">
        <v>1</v>
      </c>
      <c r="O685" s="31" t="s">
        <v>2465</v>
      </c>
      <c r="P685" s="163">
        <v>44104</v>
      </c>
      <c r="Q685" s="153">
        <v>728.34</v>
      </c>
      <c r="R685" s="46">
        <f t="shared" si="72"/>
        <v>417.68300699999998</v>
      </c>
      <c r="S685" s="46">
        <f t="shared" si="73"/>
        <v>36.754902999999999</v>
      </c>
      <c r="T685" s="46">
        <f t="shared" si="74"/>
        <v>454.43790999999999</v>
      </c>
      <c r="U685" s="46">
        <f t="shared" si="75"/>
        <v>28.310482117499998</v>
      </c>
      <c r="V685" s="46">
        <f t="shared" si="76"/>
        <v>28.310482117499998</v>
      </c>
      <c r="W685" s="46">
        <v>28.310482117500001</v>
      </c>
      <c r="X685" s="47">
        <f t="shared" si="77"/>
        <v>0</v>
      </c>
      <c r="Y685" s="54"/>
      <c r="Z685" s="54"/>
      <c r="AA685" s="55"/>
    </row>
    <row r="686" spans="1:27" ht="17.100000000000001" customHeight="1">
      <c r="A686" s="9">
        <v>665</v>
      </c>
      <c r="B686" s="9" t="s">
        <v>755</v>
      </c>
      <c r="C686" s="10" t="s">
        <v>2466</v>
      </c>
      <c r="D686" s="9" t="s">
        <v>683</v>
      </c>
      <c r="E686" s="11" t="s">
        <v>752</v>
      </c>
      <c r="F686" s="153">
        <v>20.79</v>
      </c>
      <c r="G686" s="153">
        <v>3.05</v>
      </c>
      <c r="H686" s="153">
        <v>38.74</v>
      </c>
      <c r="I686" s="153">
        <v>14.64</v>
      </c>
      <c r="J686" s="36">
        <v>22.613289000000002</v>
      </c>
      <c r="K686" s="36">
        <v>1.9284669999999999</v>
      </c>
      <c r="L686" s="36">
        <v>34.345283000000002</v>
      </c>
      <c r="M686" s="36">
        <v>2.2426900000000001</v>
      </c>
      <c r="N686" s="9">
        <v>1</v>
      </c>
      <c r="O686" s="31" t="s">
        <v>2467</v>
      </c>
      <c r="P686" s="163">
        <v>43414</v>
      </c>
      <c r="Q686" s="153">
        <v>503.31</v>
      </c>
      <c r="R686" s="46">
        <f t="shared" si="72"/>
        <v>11.731994</v>
      </c>
      <c r="S686" s="46">
        <f t="shared" si="73"/>
        <v>0.31422300000000014</v>
      </c>
      <c r="T686" s="46">
        <f t="shared" si="74"/>
        <v>12.046217</v>
      </c>
      <c r="U686" s="46">
        <f t="shared" si="75"/>
        <v>0.75210300500000005</v>
      </c>
      <c r="V686" s="46">
        <f t="shared" si="76"/>
        <v>0.75210300500000005</v>
      </c>
      <c r="W686" s="46">
        <v>0.75210300500000005</v>
      </c>
      <c r="X686" s="47">
        <f t="shared" si="77"/>
        <v>0</v>
      </c>
      <c r="Y686" s="54"/>
      <c r="Z686" s="54"/>
      <c r="AA686" s="55"/>
    </row>
    <row r="687" spans="1:27" ht="17.100000000000001" customHeight="1">
      <c r="A687" s="9">
        <v>666</v>
      </c>
      <c r="B687" s="89" t="s">
        <v>756</v>
      </c>
      <c r="C687" s="90" t="s">
        <v>2468</v>
      </c>
      <c r="D687" s="89" t="s">
        <v>683</v>
      </c>
      <c r="E687" s="11" t="s">
        <v>752</v>
      </c>
      <c r="F687" s="153">
        <v>48.69</v>
      </c>
      <c r="G687" s="153">
        <v>0</v>
      </c>
      <c r="H687" s="153">
        <v>110.81</v>
      </c>
      <c r="I687" s="153">
        <v>0</v>
      </c>
      <c r="J687" s="36">
        <v>47.319464000000004</v>
      </c>
      <c r="K687" s="36">
        <v>0</v>
      </c>
      <c r="L687" s="36">
        <v>99.13082</v>
      </c>
      <c r="M687" s="36">
        <v>0</v>
      </c>
      <c r="N687" s="89">
        <v>1</v>
      </c>
      <c r="O687" s="92" t="s">
        <v>2469</v>
      </c>
      <c r="P687" s="163">
        <v>43615</v>
      </c>
      <c r="Q687" s="153">
        <v>1559.5</v>
      </c>
      <c r="R687" s="46">
        <f t="shared" si="72"/>
        <v>51.811355999999996</v>
      </c>
      <c r="S687" s="46">
        <f t="shared" si="73"/>
        <v>0</v>
      </c>
      <c r="T687" s="46">
        <f t="shared" si="74"/>
        <v>51.811355999999996</v>
      </c>
      <c r="U687" s="46">
        <f t="shared" si="75"/>
        <v>3.2382097499999998</v>
      </c>
      <c r="V687" s="46">
        <f t="shared" si="76"/>
        <v>3.2382097499999998</v>
      </c>
      <c r="W687" s="46">
        <v>3.2382097500000002</v>
      </c>
      <c r="X687" s="47">
        <f t="shared" si="77"/>
        <v>0</v>
      </c>
      <c r="Y687" s="54"/>
      <c r="Z687" s="54"/>
      <c r="AA687" s="55"/>
    </row>
    <row r="688" spans="1:27" ht="17.100000000000001" customHeight="1">
      <c r="A688" s="9">
        <v>667</v>
      </c>
      <c r="B688" s="9" t="s">
        <v>757</v>
      </c>
      <c r="C688" s="227" t="s">
        <v>2470</v>
      </c>
      <c r="D688" s="9" t="s">
        <v>758</v>
      </c>
      <c r="E688" s="11" t="s">
        <v>759</v>
      </c>
      <c r="F688" s="9">
        <v>2845</v>
      </c>
      <c r="G688" s="9">
        <v>4006</v>
      </c>
      <c r="H688" s="9">
        <v>2258</v>
      </c>
      <c r="I688" s="9">
        <v>5657</v>
      </c>
      <c r="J688" s="36">
        <v>0</v>
      </c>
      <c r="K688" s="36">
        <v>0</v>
      </c>
      <c r="L688" s="36">
        <v>0</v>
      </c>
      <c r="M688" s="36">
        <v>0</v>
      </c>
      <c r="N688" s="9">
        <v>1</v>
      </c>
      <c r="O688" s="31" t="s">
        <v>2471</v>
      </c>
      <c r="P688" s="99">
        <v>44013</v>
      </c>
      <c r="Q688" s="9">
        <v>3231.35</v>
      </c>
      <c r="R688" s="46">
        <f t="shared" si="72"/>
        <v>0</v>
      </c>
      <c r="S688" s="46">
        <f t="shared" si="73"/>
        <v>0</v>
      </c>
      <c r="T688" s="46">
        <f t="shared" si="74"/>
        <v>0</v>
      </c>
      <c r="U688" s="46">
        <f t="shared" si="75"/>
        <v>0</v>
      </c>
      <c r="V688" s="46">
        <f t="shared" si="76"/>
        <v>0</v>
      </c>
      <c r="W688" s="46">
        <v>0</v>
      </c>
      <c r="X688" s="47">
        <f t="shared" si="77"/>
        <v>0</v>
      </c>
      <c r="Y688" s="54"/>
      <c r="Z688" s="54"/>
      <c r="AA688" s="55" t="s">
        <v>1019</v>
      </c>
    </row>
    <row r="689" spans="1:27" ht="17.100000000000001" customHeight="1">
      <c r="A689" s="9">
        <v>668</v>
      </c>
      <c r="B689" s="9" t="s">
        <v>760</v>
      </c>
      <c r="C689" s="9" t="s">
        <v>2472</v>
      </c>
      <c r="D689" s="9" t="s">
        <v>758</v>
      </c>
      <c r="E689" s="11" t="s">
        <v>759</v>
      </c>
      <c r="F689" s="9">
        <v>997.8</v>
      </c>
      <c r="G689" s="9">
        <v>0</v>
      </c>
      <c r="H689" s="9">
        <v>1640.4</v>
      </c>
      <c r="I689" s="9">
        <v>0</v>
      </c>
      <c r="J689" s="36">
        <v>0</v>
      </c>
      <c r="K689" s="36">
        <v>0</v>
      </c>
      <c r="L689" s="36">
        <v>0</v>
      </c>
      <c r="M689" s="36">
        <v>0</v>
      </c>
      <c r="N689" s="9">
        <v>1</v>
      </c>
      <c r="O689" s="31" t="s">
        <v>2473</v>
      </c>
      <c r="P689" s="63">
        <v>44136</v>
      </c>
      <c r="Q689" s="24">
        <v>1855.9</v>
      </c>
      <c r="R689" s="46">
        <f t="shared" si="72"/>
        <v>0</v>
      </c>
      <c r="S689" s="46">
        <f t="shared" si="73"/>
        <v>0</v>
      </c>
      <c r="T689" s="46">
        <f t="shared" si="74"/>
        <v>0</v>
      </c>
      <c r="U689" s="46">
        <f t="shared" si="75"/>
        <v>0</v>
      </c>
      <c r="V689" s="46">
        <f t="shared" si="76"/>
        <v>0</v>
      </c>
      <c r="W689" s="46">
        <v>0</v>
      </c>
      <c r="X689" s="47">
        <f t="shared" si="77"/>
        <v>0</v>
      </c>
      <c r="Y689" s="54"/>
      <c r="Z689" s="54"/>
      <c r="AA689" s="55" t="s">
        <v>1019</v>
      </c>
    </row>
    <row r="690" spans="1:27" ht="17.100000000000001" customHeight="1">
      <c r="A690" s="9">
        <v>669</v>
      </c>
      <c r="B690" s="9" t="s">
        <v>761</v>
      </c>
      <c r="C690" s="9" t="s">
        <v>2474</v>
      </c>
      <c r="D690" s="9" t="s">
        <v>758</v>
      </c>
      <c r="E690" s="11" t="s">
        <v>762</v>
      </c>
      <c r="F690" s="9">
        <v>651.38</v>
      </c>
      <c r="G690" s="9">
        <v>123.19</v>
      </c>
      <c r="H690" s="9">
        <v>710.23</v>
      </c>
      <c r="I690" s="9">
        <v>76.19</v>
      </c>
      <c r="J690" s="36">
        <v>651.37596900000005</v>
      </c>
      <c r="K690" s="36">
        <v>123.19188699999999</v>
      </c>
      <c r="L690" s="36">
        <v>710.23169199999995</v>
      </c>
      <c r="M690" s="36">
        <v>76.191515999999993</v>
      </c>
      <c r="N690" s="9">
        <v>1</v>
      </c>
      <c r="O690" s="31" t="s">
        <v>2475</v>
      </c>
      <c r="P690" s="67">
        <v>43949</v>
      </c>
      <c r="Q690" s="9">
        <v>1441.9</v>
      </c>
      <c r="R690" s="46">
        <f t="shared" si="72"/>
        <v>58.855722999999898</v>
      </c>
      <c r="S690" s="46">
        <f t="shared" si="73"/>
        <v>-47.000371000000001</v>
      </c>
      <c r="T690" s="46">
        <f t="shared" si="74"/>
        <v>11.855351999999897</v>
      </c>
      <c r="U690" s="46">
        <f t="shared" si="75"/>
        <v>0.85846042749999363</v>
      </c>
      <c r="V690" s="46">
        <f t="shared" si="76"/>
        <v>0.85846042749999363</v>
      </c>
      <c r="W690" s="46">
        <v>0.85846042749999396</v>
      </c>
      <c r="X690" s="47">
        <f t="shared" si="77"/>
        <v>0</v>
      </c>
      <c r="Y690" s="54"/>
      <c r="Z690" s="54"/>
      <c r="AA690" s="55"/>
    </row>
    <row r="691" spans="1:27" ht="17.100000000000001" customHeight="1">
      <c r="A691" s="9">
        <v>670</v>
      </c>
      <c r="B691" s="9" t="s">
        <v>763</v>
      </c>
      <c r="C691" s="227" t="s">
        <v>2476</v>
      </c>
      <c r="D691" s="9" t="s">
        <v>758</v>
      </c>
      <c r="E691" s="11" t="s">
        <v>762</v>
      </c>
      <c r="F691" s="9">
        <v>9487.06</v>
      </c>
      <c r="G691" s="9">
        <v>-2391.2600000000002</v>
      </c>
      <c r="H691" s="9">
        <v>9298.48</v>
      </c>
      <c r="I691" s="9">
        <v>6905.08</v>
      </c>
      <c r="J691" s="36">
        <v>0</v>
      </c>
      <c r="K691" s="36">
        <v>0</v>
      </c>
      <c r="L691" s="36">
        <v>0</v>
      </c>
      <c r="M691" s="36">
        <v>0</v>
      </c>
      <c r="N691" s="9">
        <v>1</v>
      </c>
      <c r="O691" s="31" t="s">
        <v>2477</v>
      </c>
      <c r="P691" s="67">
        <v>44173</v>
      </c>
      <c r="Q691" s="9">
        <v>18921.03</v>
      </c>
      <c r="R691" s="46">
        <f t="shared" si="72"/>
        <v>0</v>
      </c>
      <c r="S691" s="46">
        <f t="shared" si="73"/>
        <v>0</v>
      </c>
      <c r="T691" s="46">
        <f t="shared" si="74"/>
        <v>0</v>
      </c>
      <c r="U691" s="46">
        <f t="shared" si="75"/>
        <v>0</v>
      </c>
      <c r="V691" s="46">
        <f t="shared" si="76"/>
        <v>0</v>
      </c>
      <c r="W691" s="46">
        <v>0</v>
      </c>
      <c r="X691" s="47">
        <f t="shared" si="77"/>
        <v>0</v>
      </c>
      <c r="Y691" s="54"/>
      <c r="Z691" s="54"/>
      <c r="AA691" s="55" t="s">
        <v>1019</v>
      </c>
    </row>
    <row r="692" spans="1:27" ht="17.100000000000001" customHeight="1">
      <c r="A692" s="9">
        <v>671</v>
      </c>
      <c r="B692" s="9" t="s">
        <v>764</v>
      </c>
      <c r="C692" s="9" t="s">
        <v>2478</v>
      </c>
      <c r="D692" s="9" t="s">
        <v>2479</v>
      </c>
      <c r="E692" s="11" t="s">
        <v>762</v>
      </c>
      <c r="F692" s="9">
        <v>183.28</v>
      </c>
      <c r="G692" s="9">
        <v>5.54</v>
      </c>
      <c r="H692" s="9">
        <v>215.6</v>
      </c>
      <c r="I692" s="9">
        <v>5</v>
      </c>
      <c r="J692" s="36">
        <v>183.28149099999999</v>
      </c>
      <c r="K692" s="36">
        <v>5.1544290000000004</v>
      </c>
      <c r="L692" s="36">
        <v>215.597329</v>
      </c>
      <c r="M692" s="36">
        <v>4.9964930000000001</v>
      </c>
      <c r="N692" s="9">
        <v>1</v>
      </c>
      <c r="O692" s="31" t="s">
        <v>2480</v>
      </c>
      <c r="P692" s="99">
        <v>44105</v>
      </c>
      <c r="Q692" s="9">
        <v>694.89</v>
      </c>
      <c r="R692" s="46">
        <f t="shared" si="72"/>
        <v>32.315838000000014</v>
      </c>
      <c r="S692" s="46">
        <f t="shared" si="73"/>
        <v>-0.1579360000000003</v>
      </c>
      <c r="T692" s="46">
        <f t="shared" si="74"/>
        <v>32.157902000000014</v>
      </c>
      <c r="U692" s="46">
        <f t="shared" si="75"/>
        <v>2.0102637150000007</v>
      </c>
      <c r="V692" s="46">
        <f t="shared" si="76"/>
        <v>2.0102637150000007</v>
      </c>
      <c r="W692" s="46">
        <v>2.0102637149999998</v>
      </c>
      <c r="X692" s="47">
        <f t="shared" si="77"/>
        <v>0</v>
      </c>
      <c r="Y692" s="54"/>
      <c r="Z692" s="54"/>
      <c r="AA692" s="55"/>
    </row>
    <row r="693" spans="1:27" ht="17.100000000000001" customHeight="1">
      <c r="A693" s="9">
        <v>672</v>
      </c>
      <c r="B693" s="9" t="s">
        <v>765</v>
      </c>
      <c r="C693" s="227" t="s">
        <v>2481</v>
      </c>
      <c r="D693" s="9" t="s">
        <v>758</v>
      </c>
      <c r="E693" s="11" t="s">
        <v>762</v>
      </c>
      <c r="F693" s="9">
        <v>103.31</v>
      </c>
      <c r="G693" s="9">
        <v>0</v>
      </c>
      <c r="H693" s="9">
        <v>217.77</v>
      </c>
      <c r="I693" s="9">
        <v>0.28000000000000003</v>
      </c>
      <c r="J693" s="36">
        <v>0</v>
      </c>
      <c r="K693" s="36">
        <v>0</v>
      </c>
      <c r="L693" s="36">
        <v>0</v>
      </c>
      <c r="M693" s="36">
        <v>0</v>
      </c>
      <c r="N693" s="9">
        <v>1</v>
      </c>
      <c r="O693" s="31" t="s">
        <v>2482</v>
      </c>
      <c r="P693" s="67">
        <v>44166</v>
      </c>
      <c r="Q693" s="9">
        <v>1601.91</v>
      </c>
      <c r="R693" s="46">
        <f t="shared" si="72"/>
        <v>0</v>
      </c>
      <c r="S693" s="46">
        <f t="shared" si="73"/>
        <v>0</v>
      </c>
      <c r="T693" s="46">
        <f t="shared" si="74"/>
        <v>0</v>
      </c>
      <c r="U693" s="46">
        <f t="shared" si="75"/>
        <v>0</v>
      </c>
      <c r="V693" s="46">
        <f t="shared" si="76"/>
        <v>0</v>
      </c>
      <c r="W693" s="46">
        <v>0</v>
      </c>
      <c r="X693" s="47">
        <f t="shared" si="77"/>
        <v>0</v>
      </c>
      <c r="Y693" s="54"/>
      <c r="Z693" s="54"/>
      <c r="AA693" s="55" t="s">
        <v>1019</v>
      </c>
    </row>
    <row r="694" spans="1:27" ht="17.100000000000001" customHeight="1">
      <c r="A694" s="9">
        <v>673</v>
      </c>
      <c r="B694" s="9" t="s">
        <v>766</v>
      </c>
      <c r="C694" s="9" t="s">
        <v>2483</v>
      </c>
      <c r="D694" s="9" t="s">
        <v>758</v>
      </c>
      <c r="E694" s="11" t="s">
        <v>762</v>
      </c>
      <c r="F694" s="9">
        <v>63.73</v>
      </c>
      <c r="G694" s="9">
        <v>0</v>
      </c>
      <c r="H694" s="9">
        <v>79.5</v>
      </c>
      <c r="I694" s="9">
        <v>0</v>
      </c>
      <c r="J694" s="36">
        <v>63.732101999999998</v>
      </c>
      <c r="K694" s="36">
        <v>0</v>
      </c>
      <c r="L694" s="36">
        <v>79.495322999999999</v>
      </c>
      <c r="M694" s="36">
        <v>0</v>
      </c>
      <c r="N694" s="9">
        <v>1</v>
      </c>
      <c r="O694" s="31" t="s">
        <v>2484</v>
      </c>
      <c r="P694" s="67">
        <v>43432</v>
      </c>
      <c r="Q694" s="9">
        <v>525</v>
      </c>
      <c r="R694" s="46">
        <f t="shared" si="72"/>
        <v>15.763221000000001</v>
      </c>
      <c r="S694" s="46">
        <f t="shared" si="73"/>
        <v>0</v>
      </c>
      <c r="T694" s="46">
        <f t="shared" si="74"/>
        <v>15.763221000000001</v>
      </c>
      <c r="U694" s="46">
        <f t="shared" si="75"/>
        <v>0.98520131250000009</v>
      </c>
      <c r="V694" s="46">
        <f t="shared" si="76"/>
        <v>0.98520131250000009</v>
      </c>
      <c r="W694" s="46">
        <v>0.98520131249999998</v>
      </c>
      <c r="X694" s="47">
        <f t="shared" si="77"/>
        <v>0</v>
      </c>
      <c r="Y694" s="54">
        <v>2.712442625</v>
      </c>
      <c r="Z694" s="54"/>
      <c r="AA694" s="55"/>
    </row>
    <row r="695" spans="1:27" ht="17.100000000000001" customHeight="1">
      <c r="A695" s="9">
        <v>674</v>
      </c>
      <c r="B695" s="9" t="s">
        <v>767</v>
      </c>
      <c r="C695" s="9" t="s">
        <v>2485</v>
      </c>
      <c r="D695" s="9" t="s">
        <v>758</v>
      </c>
      <c r="E695" s="11" t="s">
        <v>762</v>
      </c>
      <c r="F695" s="9">
        <v>2336.5300000000002</v>
      </c>
      <c r="G695" s="9">
        <v>774.43</v>
      </c>
      <c r="H695" s="9">
        <v>2763.01</v>
      </c>
      <c r="I695" s="9">
        <v>988.86</v>
      </c>
      <c r="J695" s="36">
        <v>2336.5337669999999</v>
      </c>
      <c r="K695" s="36">
        <v>774.43177200000002</v>
      </c>
      <c r="L695" s="36">
        <v>2763.0057139999999</v>
      </c>
      <c r="M695" s="36">
        <v>988.85955999999999</v>
      </c>
      <c r="N695" s="9">
        <v>1</v>
      </c>
      <c r="O695" s="31" t="s">
        <v>2486</v>
      </c>
      <c r="P695" s="67">
        <v>43314</v>
      </c>
      <c r="Q695" s="9">
        <v>1275</v>
      </c>
      <c r="R695" s="46">
        <f t="shared" si="72"/>
        <v>426.471947</v>
      </c>
      <c r="S695" s="46">
        <f t="shared" si="73"/>
        <v>214.42778799999996</v>
      </c>
      <c r="T695" s="46">
        <f t="shared" si="74"/>
        <v>640.89973499999996</v>
      </c>
      <c r="U695" s="46">
        <f t="shared" si="75"/>
        <v>39.520163967499997</v>
      </c>
      <c r="V695" s="46">
        <f t="shared" si="76"/>
        <v>39.520163967499997</v>
      </c>
      <c r="W695" s="46">
        <v>39.520163967499997</v>
      </c>
      <c r="X695" s="47">
        <f t="shared" si="77"/>
        <v>0</v>
      </c>
      <c r="Y695" s="54">
        <v>125.32129399999999</v>
      </c>
      <c r="Z695" s="54"/>
      <c r="AA695" s="55"/>
    </row>
    <row r="696" spans="1:27" ht="17.100000000000001" customHeight="1">
      <c r="A696" s="9">
        <v>675</v>
      </c>
      <c r="B696" s="9" t="s">
        <v>768</v>
      </c>
      <c r="C696" s="227" t="s">
        <v>2487</v>
      </c>
      <c r="D696" s="9" t="s">
        <v>758</v>
      </c>
      <c r="E696" s="11" t="s">
        <v>308</v>
      </c>
      <c r="F696" s="9">
        <v>-127.87</v>
      </c>
      <c r="G696" s="9">
        <v>5.09</v>
      </c>
      <c r="H696" s="9">
        <v>58.12</v>
      </c>
      <c r="I696" s="9">
        <v>161.36000000000001</v>
      </c>
      <c r="J696" s="36">
        <v>0</v>
      </c>
      <c r="K696" s="36">
        <v>0</v>
      </c>
      <c r="L696" s="36">
        <v>0</v>
      </c>
      <c r="M696" s="36">
        <v>0</v>
      </c>
      <c r="N696" s="9">
        <v>1</v>
      </c>
      <c r="O696" s="31" t="s">
        <v>2488</v>
      </c>
      <c r="P696" s="99">
        <v>44166</v>
      </c>
      <c r="Q696" s="9">
        <v>685.37</v>
      </c>
      <c r="R696" s="46">
        <f t="shared" si="72"/>
        <v>0</v>
      </c>
      <c r="S696" s="46">
        <f t="shared" si="73"/>
        <v>0</v>
      </c>
      <c r="T696" s="46">
        <f t="shared" si="74"/>
        <v>0</v>
      </c>
      <c r="U696" s="46">
        <f t="shared" si="75"/>
        <v>0</v>
      </c>
      <c r="V696" s="46">
        <f t="shared" si="76"/>
        <v>0</v>
      </c>
      <c r="W696" s="46">
        <v>0</v>
      </c>
      <c r="X696" s="47">
        <f t="shared" si="77"/>
        <v>0</v>
      </c>
      <c r="Y696" s="54"/>
      <c r="Z696" s="54"/>
      <c r="AA696" s="55" t="s">
        <v>1019</v>
      </c>
    </row>
    <row r="697" spans="1:27" ht="17.100000000000001" customHeight="1">
      <c r="A697" s="9">
        <v>676</v>
      </c>
      <c r="B697" s="9" t="s">
        <v>2489</v>
      </c>
      <c r="C697" s="227" t="s">
        <v>2490</v>
      </c>
      <c r="D697" s="9" t="s">
        <v>758</v>
      </c>
      <c r="E697" s="11" t="s">
        <v>308</v>
      </c>
      <c r="F697" s="9">
        <v>-267.52</v>
      </c>
      <c r="G697" s="9">
        <v>0</v>
      </c>
      <c r="H697" s="9">
        <v>17.79</v>
      </c>
      <c r="I697" s="9">
        <v>0</v>
      </c>
      <c r="J697" s="36">
        <v>0</v>
      </c>
      <c r="K697" s="36">
        <v>0</v>
      </c>
      <c r="L697" s="36">
        <v>0</v>
      </c>
      <c r="M697" s="36">
        <v>0</v>
      </c>
      <c r="N697" s="9">
        <v>1</v>
      </c>
      <c r="O697" s="31" t="s">
        <v>2491</v>
      </c>
      <c r="P697" s="99">
        <v>43983</v>
      </c>
      <c r="Q697" s="9">
        <v>1912.76</v>
      </c>
      <c r="R697" s="46">
        <f t="shared" si="72"/>
        <v>0</v>
      </c>
      <c r="S697" s="46">
        <f t="shared" si="73"/>
        <v>0</v>
      </c>
      <c r="T697" s="46">
        <f t="shared" si="74"/>
        <v>0</v>
      </c>
      <c r="U697" s="46">
        <f t="shared" si="75"/>
        <v>0</v>
      </c>
      <c r="V697" s="46">
        <f t="shared" si="76"/>
        <v>0</v>
      </c>
      <c r="W697" s="46">
        <v>0</v>
      </c>
      <c r="X697" s="47">
        <f t="shared" si="77"/>
        <v>0</v>
      </c>
      <c r="Y697" s="54"/>
      <c r="Z697" s="54"/>
      <c r="AA697" s="55" t="s">
        <v>1019</v>
      </c>
    </row>
    <row r="698" spans="1:27" ht="17.100000000000001" customHeight="1">
      <c r="A698" s="9">
        <v>677</v>
      </c>
      <c r="B698" s="9" t="s">
        <v>769</v>
      </c>
      <c r="C698" s="227" t="s">
        <v>2492</v>
      </c>
      <c r="D698" s="9" t="s">
        <v>758</v>
      </c>
      <c r="E698" s="11" t="s">
        <v>308</v>
      </c>
      <c r="F698" s="9">
        <v>181.53</v>
      </c>
      <c r="G698" s="9">
        <v>0</v>
      </c>
      <c r="H698" s="9">
        <v>531.39</v>
      </c>
      <c r="I698" s="9">
        <v>0</v>
      </c>
      <c r="J698" s="36">
        <v>0</v>
      </c>
      <c r="K698" s="36">
        <v>0</v>
      </c>
      <c r="L698" s="36">
        <v>0</v>
      </c>
      <c r="M698" s="36">
        <v>0</v>
      </c>
      <c r="N698" s="9">
        <v>1</v>
      </c>
      <c r="O698" s="31" t="s">
        <v>2493</v>
      </c>
      <c r="P698" s="99">
        <v>44075</v>
      </c>
      <c r="Q698" s="9">
        <v>1326.58</v>
      </c>
      <c r="R698" s="46">
        <f t="shared" si="72"/>
        <v>0</v>
      </c>
      <c r="S698" s="46">
        <f t="shared" si="73"/>
        <v>0</v>
      </c>
      <c r="T698" s="46">
        <f t="shared" si="74"/>
        <v>0</v>
      </c>
      <c r="U698" s="46">
        <f t="shared" si="75"/>
        <v>0</v>
      </c>
      <c r="V698" s="46">
        <f t="shared" si="76"/>
        <v>0</v>
      </c>
      <c r="W698" s="46">
        <v>0</v>
      </c>
      <c r="X698" s="47">
        <f t="shared" si="77"/>
        <v>0</v>
      </c>
      <c r="Y698" s="54"/>
      <c r="Z698" s="54"/>
      <c r="AA698" s="55" t="s">
        <v>1019</v>
      </c>
    </row>
    <row r="699" spans="1:27" ht="17.100000000000001" customHeight="1">
      <c r="A699" s="9">
        <v>678</v>
      </c>
      <c r="B699" s="9" t="s">
        <v>770</v>
      </c>
      <c r="C699" s="9" t="s">
        <v>2494</v>
      </c>
      <c r="D699" s="9" t="s">
        <v>758</v>
      </c>
      <c r="E699" s="11" t="s">
        <v>308</v>
      </c>
      <c r="F699" s="9">
        <v>58.62</v>
      </c>
      <c r="G699" s="9">
        <v>2.5499999999999998</v>
      </c>
      <c r="H699" s="9">
        <v>90.83</v>
      </c>
      <c r="I699" s="9">
        <v>4.6500000000000004</v>
      </c>
      <c r="J699" s="36">
        <v>58.623615000000001</v>
      </c>
      <c r="K699" s="36">
        <v>2.5551910000000002</v>
      </c>
      <c r="L699" s="36">
        <v>90.833134000000001</v>
      </c>
      <c r="M699" s="36">
        <v>4.6452229999999997</v>
      </c>
      <c r="N699" s="9">
        <v>1</v>
      </c>
      <c r="O699" s="31" t="s">
        <v>2495</v>
      </c>
      <c r="P699" s="99">
        <v>44166</v>
      </c>
      <c r="Q699" s="9">
        <v>11650.98</v>
      </c>
      <c r="R699" s="46">
        <f t="shared" si="72"/>
        <v>32.209519</v>
      </c>
      <c r="S699" s="46">
        <f t="shared" si="73"/>
        <v>2.0900319999999994</v>
      </c>
      <c r="T699" s="46">
        <f t="shared" si="74"/>
        <v>34.299551000000001</v>
      </c>
      <c r="U699" s="46">
        <f t="shared" si="75"/>
        <v>2.1384968574999998</v>
      </c>
      <c r="V699" s="46">
        <f t="shared" si="76"/>
        <v>2.1384968574999998</v>
      </c>
      <c r="W699" s="46">
        <v>2.1384968574999998</v>
      </c>
      <c r="X699" s="47">
        <f t="shared" si="77"/>
        <v>0</v>
      </c>
      <c r="Y699" s="54"/>
      <c r="Z699" s="54"/>
      <c r="AA699" s="55"/>
    </row>
    <row r="700" spans="1:27" s="2" customFormat="1" ht="17.100000000000001" customHeight="1">
      <c r="A700" s="9">
        <v>679</v>
      </c>
      <c r="B700" s="9" t="s">
        <v>2496</v>
      </c>
      <c r="C700" s="9" t="s">
        <v>2497</v>
      </c>
      <c r="D700" s="9" t="s">
        <v>758</v>
      </c>
      <c r="E700" s="11" t="s">
        <v>308</v>
      </c>
      <c r="F700" s="9">
        <v>-9540.89</v>
      </c>
      <c r="G700" s="9">
        <v>174.35</v>
      </c>
      <c r="H700" s="9">
        <v>-3934.61</v>
      </c>
      <c r="I700" s="9">
        <v>338.67</v>
      </c>
      <c r="J700" s="36">
        <v>1708.4529070000001</v>
      </c>
      <c r="K700" s="36">
        <v>173.56489500000001</v>
      </c>
      <c r="L700" s="36">
        <v>1460.2024080000001</v>
      </c>
      <c r="M700" s="36">
        <v>337.07354500000002</v>
      </c>
      <c r="N700" s="9">
        <v>1</v>
      </c>
      <c r="O700" s="31" t="s">
        <v>2498</v>
      </c>
      <c r="P700" s="99">
        <v>44075</v>
      </c>
      <c r="Q700" s="9">
        <v>1836.34</v>
      </c>
      <c r="R700" s="46">
        <f t="shared" si="72"/>
        <v>-248.25049899999999</v>
      </c>
      <c r="S700" s="46">
        <f t="shared" si="73"/>
        <v>163.50865000000002</v>
      </c>
      <c r="T700" s="46">
        <f t="shared" si="74"/>
        <v>-84.741848999999974</v>
      </c>
      <c r="U700" s="46">
        <f t="shared" si="75"/>
        <v>0</v>
      </c>
      <c r="V700" s="46">
        <f t="shared" si="76"/>
        <v>0</v>
      </c>
      <c r="W700" s="46">
        <v>0</v>
      </c>
      <c r="X700" s="47">
        <f t="shared" si="77"/>
        <v>0</v>
      </c>
      <c r="Y700" s="54"/>
      <c r="Z700" s="54">
        <v>62.369982972499997</v>
      </c>
      <c r="AA700" s="55" t="s">
        <v>1019</v>
      </c>
    </row>
    <row r="701" spans="1:27" ht="17.100000000000001" customHeight="1">
      <c r="A701" s="9">
        <v>680</v>
      </c>
      <c r="B701" s="21" t="s">
        <v>771</v>
      </c>
      <c r="C701" s="22" t="s">
        <v>2499</v>
      </c>
      <c r="D701" s="21" t="s">
        <v>758</v>
      </c>
      <c r="E701" s="23" t="s">
        <v>772</v>
      </c>
      <c r="F701" s="52">
        <v>3811.54</v>
      </c>
      <c r="G701" s="52">
        <v>0</v>
      </c>
      <c r="H701" s="52">
        <v>5484.63</v>
      </c>
      <c r="I701" s="52">
        <v>0</v>
      </c>
      <c r="J701" s="36">
        <v>3811.5453320000001</v>
      </c>
      <c r="K701" s="36">
        <v>-65.506793000000002</v>
      </c>
      <c r="L701" s="36">
        <v>5487.2017459999997</v>
      </c>
      <c r="M701" s="36">
        <v>0</v>
      </c>
      <c r="N701" s="21">
        <v>1</v>
      </c>
      <c r="O701" s="39" t="s">
        <v>2500</v>
      </c>
      <c r="P701" s="38">
        <v>44195</v>
      </c>
      <c r="Q701" s="164">
        <v>1014.68</v>
      </c>
      <c r="R701" s="46">
        <f t="shared" si="72"/>
        <v>1675.6564139999996</v>
      </c>
      <c r="S701" s="46">
        <f t="shared" si="73"/>
        <v>65.506793000000002</v>
      </c>
      <c r="T701" s="46">
        <f t="shared" si="74"/>
        <v>1741.1632069999996</v>
      </c>
      <c r="U701" s="46">
        <f t="shared" si="75"/>
        <v>108.65893345499997</v>
      </c>
      <c r="V701" s="46">
        <f t="shared" si="76"/>
        <v>108.65893345499997</v>
      </c>
      <c r="W701" s="46">
        <v>108.658933455</v>
      </c>
      <c r="X701" s="47">
        <f t="shared" si="77"/>
        <v>0</v>
      </c>
      <c r="Y701" s="54"/>
      <c r="Z701" s="54"/>
      <c r="AA701" s="55"/>
    </row>
    <row r="702" spans="1:27" ht="17.100000000000001" customHeight="1">
      <c r="A702" s="9">
        <v>681</v>
      </c>
      <c r="B702" s="21" t="s">
        <v>773</v>
      </c>
      <c r="C702" s="22" t="s">
        <v>2501</v>
      </c>
      <c r="D702" s="21" t="s">
        <v>758</v>
      </c>
      <c r="E702" s="23" t="s">
        <v>772</v>
      </c>
      <c r="F702" s="52">
        <v>1342.55</v>
      </c>
      <c r="G702" s="52">
        <v>884.73</v>
      </c>
      <c r="H702" s="52">
        <v>1369.03</v>
      </c>
      <c r="I702" s="52">
        <v>2300.52</v>
      </c>
      <c r="J702" s="36">
        <v>1342.5468519999999</v>
      </c>
      <c r="K702" s="36">
        <v>884.73187499999995</v>
      </c>
      <c r="L702" s="36">
        <v>1369.02801</v>
      </c>
      <c r="M702" s="36">
        <v>2300.5243820000001</v>
      </c>
      <c r="N702" s="21">
        <v>1</v>
      </c>
      <c r="O702" s="39" t="s">
        <v>2502</v>
      </c>
      <c r="P702" s="38">
        <v>44104</v>
      </c>
      <c r="Q702" s="164">
        <v>2875.35</v>
      </c>
      <c r="R702" s="46">
        <f t="shared" si="72"/>
        <v>26.48115800000005</v>
      </c>
      <c r="S702" s="46">
        <f t="shared" si="73"/>
        <v>1415.7925070000001</v>
      </c>
      <c r="T702" s="46">
        <f t="shared" si="74"/>
        <v>1442.2736650000002</v>
      </c>
      <c r="U702" s="46">
        <f t="shared" si="75"/>
        <v>86.602622795000002</v>
      </c>
      <c r="V702" s="46">
        <f t="shared" si="76"/>
        <v>86.602622795000002</v>
      </c>
      <c r="W702" s="46">
        <v>86.602622795000002</v>
      </c>
      <c r="X702" s="47">
        <f t="shared" si="77"/>
        <v>0</v>
      </c>
      <c r="Y702" s="54">
        <v>15.043391124999999</v>
      </c>
      <c r="Z702" s="54"/>
      <c r="AA702" s="55"/>
    </row>
    <row r="703" spans="1:27" ht="17.100000000000001" customHeight="1">
      <c r="A703" s="9">
        <v>682</v>
      </c>
      <c r="B703" s="21" t="s">
        <v>774</v>
      </c>
      <c r="C703" s="22" t="s">
        <v>2503</v>
      </c>
      <c r="D703" s="21" t="s">
        <v>758</v>
      </c>
      <c r="E703" s="23" t="s">
        <v>772</v>
      </c>
      <c r="F703" s="52">
        <v>1888.9</v>
      </c>
      <c r="G703" s="52">
        <v>1422.14</v>
      </c>
      <c r="H703" s="52">
        <v>2134.5300000000002</v>
      </c>
      <c r="I703" s="52">
        <v>1425.06</v>
      </c>
      <c r="J703" s="36">
        <v>1888.9008920000001</v>
      </c>
      <c r="K703" s="36">
        <v>1422.144106</v>
      </c>
      <c r="L703" s="36">
        <v>2134.5340449999999</v>
      </c>
      <c r="M703" s="36">
        <v>1425.063461</v>
      </c>
      <c r="N703" s="21">
        <v>1</v>
      </c>
      <c r="O703" s="39" t="s">
        <v>2504</v>
      </c>
      <c r="P703" s="38">
        <v>44185</v>
      </c>
      <c r="Q703" s="52">
        <v>2435.86</v>
      </c>
      <c r="R703" s="46">
        <f t="shared" si="72"/>
        <v>245.63315299999977</v>
      </c>
      <c r="S703" s="46">
        <f t="shared" si="73"/>
        <v>2.9193549999999959</v>
      </c>
      <c r="T703" s="46">
        <f t="shared" si="74"/>
        <v>248.55250799999976</v>
      </c>
      <c r="U703" s="46">
        <f t="shared" si="75"/>
        <v>15.527233362499985</v>
      </c>
      <c r="V703" s="46">
        <f t="shared" si="76"/>
        <v>15.527233362499985</v>
      </c>
      <c r="W703" s="46">
        <v>15.527233362500001</v>
      </c>
      <c r="X703" s="47">
        <f t="shared" si="77"/>
        <v>0</v>
      </c>
      <c r="Y703" s="54"/>
      <c r="Z703" s="54"/>
      <c r="AA703" s="55"/>
    </row>
    <row r="704" spans="1:27" ht="17.100000000000001" customHeight="1">
      <c r="A704" s="9">
        <v>683</v>
      </c>
      <c r="B704" s="21" t="s">
        <v>775</v>
      </c>
      <c r="C704" s="22" t="s">
        <v>2505</v>
      </c>
      <c r="D704" s="21" t="s">
        <v>758</v>
      </c>
      <c r="E704" s="23" t="s">
        <v>772</v>
      </c>
      <c r="F704" s="52">
        <v>0</v>
      </c>
      <c r="G704" s="52">
        <v>0</v>
      </c>
      <c r="H704" s="52">
        <v>237.07</v>
      </c>
      <c r="I704" s="52">
        <v>174.28</v>
      </c>
      <c r="J704" s="36">
        <v>0</v>
      </c>
      <c r="K704" s="36">
        <v>0</v>
      </c>
      <c r="L704" s="36">
        <v>237.07047299999999</v>
      </c>
      <c r="M704" s="36">
        <v>174.28165000000001</v>
      </c>
      <c r="N704" s="21">
        <v>1</v>
      </c>
      <c r="O704" s="39" t="s">
        <v>2506</v>
      </c>
      <c r="P704" s="38">
        <v>44104</v>
      </c>
      <c r="Q704" s="164">
        <v>3794.1</v>
      </c>
      <c r="R704" s="46">
        <f t="shared" si="72"/>
        <v>237.07047299999999</v>
      </c>
      <c r="S704" s="46">
        <f t="shared" si="73"/>
        <v>174.28165000000001</v>
      </c>
      <c r="T704" s="46">
        <f t="shared" si="74"/>
        <v>411.35212300000001</v>
      </c>
      <c r="U704" s="46">
        <f t="shared" si="75"/>
        <v>25.273803562499999</v>
      </c>
      <c r="V704" s="46">
        <f t="shared" si="76"/>
        <v>25.273803562499999</v>
      </c>
      <c r="W704" s="46">
        <v>25.273803562499999</v>
      </c>
      <c r="X704" s="47">
        <f t="shared" si="77"/>
        <v>0</v>
      </c>
      <c r="Y704" s="54"/>
      <c r="Z704" s="54"/>
      <c r="AA704" s="55"/>
    </row>
    <row r="705" spans="1:27" ht="17.100000000000001" customHeight="1">
      <c r="A705" s="9">
        <v>684</v>
      </c>
      <c r="B705" s="21" t="s">
        <v>776</v>
      </c>
      <c r="C705" s="22" t="s">
        <v>2507</v>
      </c>
      <c r="D705" s="21" t="s">
        <v>758</v>
      </c>
      <c r="E705" s="23" t="s">
        <v>772</v>
      </c>
      <c r="F705" s="52">
        <v>0</v>
      </c>
      <c r="G705" s="52">
        <v>0</v>
      </c>
      <c r="H705" s="52">
        <v>0</v>
      </c>
      <c r="I705" s="52">
        <v>783.33</v>
      </c>
      <c r="J705" s="36">
        <v>0</v>
      </c>
      <c r="K705" s="36">
        <v>0</v>
      </c>
      <c r="L705" s="36">
        <v>0</v>
      </c>
      <c r="M705" s="36">
        <v>783.331232</v>
      </c>
      <c r="N705" s="21">
        <v>1</v>
      </c>
      <c r="O705" s="39" t="s">
        <v>2508</v>
      </c>
      <c r="P705" s="38">
        <v>44195</v>
      </c>
      <c r="Q705" s="52">
        <v>7968.48</v>
      </c>
      <c r="R705" s="46">
        <f t="shared" si="72"/>
        <v>0</v>
      </c>
      <c r="S705" s="46">
        <f t="shared" si="73"/>
        <v>783.331232</v>
      </c>
      <c r="T705" s="46">
        <f t="shared" si="74"/>
        <v>783.331232</v>
      </c>
      <c r="U705" s="46">
        <f t="shared" si="75"/>
        <v>46.999873919999999</v>
      </c>
      <c r="V705" s="46">
        <f t="shared" si="76"/>
        <v>46.999873919999999</v>
      </c>
      <c r="W705" s="46">
        <v>46.999873919999999</v>
      </c>
      <c r="X705" s="47">
        <f t="shared" si="77"/>
        <v>0</v>
      </c>
      <c r="Y705" s="54"/>
      <c r="Z705" s="54"/>
      <c r="AA705" s="55"/>
    </row>
    <row r="706" spans="1:27" ht="17.100000000000001" customHeight="1">
      <c r="A706" s="9">
        <v>685</v>
      </c>
      <c r="B706" s="21" t="s">
        <v>777</v>
      </c>
      <c r="C706" s="22" t="s">
        <v>2509</v>
      </c>
      <c r="D706" s="21" t="s">
        <v>758</v>
      </c>
      <c r="E706" s="23" t="s">
        <v>772</v>
      </c>
      <c r="F706" s="52">
        <v>0</v>
      </c>
      <c r="G706" s="52">
        <v>0</v>
      </c>
      <c r="H706" s="52">
        <v>325.25</v>
      </c>
      <c r="I706" s="52">
        <v>0</v>
      </c>
      <c r="J706" s="36">
        <v>0</v>
      </c>
      <c r="K706" s="36">
        <v>0</v>
      </c>
      <c r="L706" s="36">
        <v>325.24694699999998</v>
      </c>
      <c r="M706" s="36">
        <v>0</v>
      </c>
      <c r="N706" s="21">
        <v>1</v>
      </c>
      <c r="O706" s="39" t="s">
        <v>2510</v>
      </c>
      <c r="P706" s="38">
        <v>44195</v>
      </c>
      <c r="Q706" s="164">
        <v>745.93</v>
      </c>
      <c r="R706" s="46">
        <f t="shared" si="72"/>
        <v>325.24694699999998</v>
      </c>
      <c r="S706" s="46">
        <f t="shared" si="73"/>
        <v>0</v>
      </c>
      <c r="T706" s="46">
        <f t="shared" si="74"/>
        <v>325.24694699999998</v>
      </c>
      <c r="U706" s="46">
        <f t="shared" si="75"/>
        <v>20.327934187499999</v>
      </c>
      <c r="V706" s="46">
        <f t="shared" si="76"/>
        <v>20.327934187499999</v>
      </c>
      <c r="W706" s="46">
        <v>20.327934187499999</v>
      </c>
      <c r="X706" s="47">
        <f t="shared" si="77"/>
        <v>0</v>
      </c>
      <c r="Y706" s="54"/>
      <c r="Z706" s="54"/>
      <c r="AA706" s="55"/>
    </row>
    <row r="707" spans="1:27" ht="17.100000000000001" customHeight="1">
      <c r="A707" s="9">
        <v>686</v>
      </c>
      <c r="B707" s="21" t="s">
        <v>778</v>
      </c>
      <c r="C707" s="22" t="s">
        <v>2511</v>
      </c>
      <c r="D707" s="21" t="s">
        <v>758</v>
      </c>
      <c r="E707" s="23" t="s">
        <v>779</v>
      </c>
      <c r="F707" s="52">
        <v>111.6</v>
      </c>
      <c r="G707" s="52">
        <v>0</v>
      </c>
      <c r="H707" s="52">
        <v>194</v>
      </c>
      <c r="I707" s="52">
        <v>0</v>
      </c>
      <c r="J707" s="36">
        <v>111.59631899999999</v>
      </c>
      <c r="K707" s="36">
        <v>0</v>
      </c>
      <c r="L707" s="36">
        <v>194.04039399999999</v>
      </c>
      <c r="M707" s="36">
        <v>0</v>
      </c>
      <c r="N707" s="21">
        <v>1</v>
      </c>
      <c r="O707" s="39" t="s">
        <v>2512</v>
      </c>
      <c r="P707" s="38">
        <v>44196</v>
      </c>
      <c r="Q707" s="52">
        <v>7103</v>
      </c>
      <c r="R707" s="46">
        <f t="shared" si="72"/>
        <v>82.444074999999998</v>
      </c>
      <c r="S707" s="46">
        <f t="shared" si="73"/>
        <v>0</v>
      </c>
      <c r="T707" s="46">
        <f t="shared" si="74"/>
        <v>82.444074999999998</v>
      </c>
      <c r="U707" s="46">
        <f t="shared" si="75"/>
        <v>5.1527546874999999</v>
      </c>
      <c r="V707" s="46">
        <f t="shared" si="76"/>
        <v>5.1527546874999999</v>
      </c>
      <c r="W707" s="46">
        <v>5.1527546874999999</v>
      </c>
      <c r="X707" s="47">
        <f t="shared" si="77"/>
        <v>0</v>
      </c>
      <c r="Y707" s="54"/>
      <c r="Z707" s="54"/>
      <c r="AA707" s="55"/>
    </row>
    <row r="708" spans="1:27" ht="17.100000000000001" customHeight="1">
      <c r="A708" s="9">
        <v>687</v>
      </c>
      <c r="B708" s="21" t="s">
        <v>780</v>
      </c>
      <c r="C708" s="22" t="s">
        <v>2513</v>
      </c>
      <c r="D708" s="21" t="s">
        <v>758</v>
      </c>
      <c r="E708" s="23" t="s">
        <v>779</v>
      </c>
      <c r="F708" s="52">
        <v>85.32</v>
      </c>
      <c r="G708" s="52">
        <v>0</v>
      </c>
      <c r="H708" s="52">
        <v>164.18</v>
      </c>
      <c r="I708" s="52">
        <v>0</v>
      </c>
      <c r="J708" s="36">
        <v>85.323779999999999</v>
      </c>
      <c r="K708" s="36">
        <v>0</v>
      </c>
      <c r="L708" s="36">
        <v>164.180241</v>
      </c>
      <c r="M708" s="36">
        <v>0</v>
      </c>
      <c r="N708" s="21">
        <v>1</v>
      </c>
      <c r="O708" s="39" t="s">
        <v>2514</v>
      </c>
      <c r="P708" s="38">
        <v>44196</v>
      </c>
      <c r="Q708" s="164">
        <v>534</v>
      </c>
      <c r="R708" s="46">
        <f t="shared" si="72"/>
        <v>78.856460999999996</v>
      </c>
      <c r="S708" s="46">
        <f t="shared" si="73"/>
        <v>0</v>
      </c>
      <c r="T708" s="46">
        <f t="shared" si="74"/>
        <v>78.856460999999996</v>
      </c>
      <c r="U708" s="46">
        <f t="shared" si="75"/>
        <v>4.9285288124999997</v>
      </c>
      <c r="V708" s="46">
        <f t="shared" si="76"/>
        <v>4.9285288124999997</v>
      </c>
      <c r="W708" s="46">
        <v>4.9285288124999997</v>
      </c>
      <c r="X708" s="47">
        <f t="shared" si="77"/>
        <v>0</v>
      </c>
      <c r="Y708" s="54"/>
      <c r="Z708" s="54"/>
      <c r="AA708" s="55"/>
    </row>
    <row r="709" spans="1:27" ht="17.100000000000001" customHeight="1">
      <c r="A709" s="9">
        <v>688</v>
      </c>
      <c r="B709" s="89" t="s">
        <v>781</v>
      </c>
      <c r="C709" s="90" t="s">
        <v>2515</v>
      </c>
      <c r="D709" s="21" t="s">
        <v>758</v>
      </c>
      <c r="E709" s="91" t="s">
        <v>782</v>
      </c>
      <c r="F709" s="51">
        <v>617.79999999999995</v>
      </c>
      <c r="G709" s="51">
        <v>0</v>
      </c>
      <c r="H709" s="51">
        <v>2538.83</v>
      </c>
      <c r="I709" s="51">
        <v>0</v>
      </c>
      <c r="J709" s="36">
        <v>617.80182100000002</v>
      </c>
      <c r="K709" s="36">
        <v>0</v>
      </c>
      <c r="L709" s="36">
        <v>2538.832144</v>
      </c>
      <c r="M709" s="36">
        <v>0</v>
      </c>
      <c r="N709" s="89">
        <v>1</v>
      </c>
      <c r="O709" s="92" t="s">
        <v>2516</v>
      </c>
      <c r="P709" s="169">
        <v>44196</v>
      </c>
      <c r="Q709" s="143">
        <v>3945</v>
      </c>
      <c r="R709" s="46">
        <f t="shared" si="72"/>
        <v>1921.030323</v>
      </c>
      <c r="S709" s="46">
        <f t="shared" si="73"/>
        <v>0</v>
      </c>
      <c r="T709" s="46">
        <f t="shared" si="74"/>
        <v>1921.030323</v>
      </c>
      <c r="U709" s="46">
        <f t="shared" si="75"/>
        <v>120.0643951875</v>
      </c>
      <c r="V709" s="46">
        <f t="shared" si="76"/>
        <v>120.0643951875</v>
      </c>
      <c r="W709" s="46">
        <v>120.0643951875</v>
      </c>
      <c r="X709" s="47">
        <f t="shared" si="77"/>
        <v>0</v>
      </c>
      <c r="Y709" s="54"/>
      <c r="Z709" s="54"/>
      <c r="AA709" s="55"/>
    </row>
    <row r="710" spans="1:27" ht="17.100000000000001" customHeight="1">
      <c r="A710" s="9">
        <v>689</v>
      </c>
      <c r="B710" s="89" t="s">
        <v>783</v>
      </c>
      <c r="C710" s="90" t="s">
        <v>2517</v>
      </c>
      <c r="D710" s="21" t="s">
        <v>758</v>
      </c>
      <c r="E710" s="91" t="s">
        <v>782</v>
      </c>
      <c r="F710" s="51">
        <v>313.56</v>
      </c>
      <c r="G710" s="51">
        <v>1.52</v>
      </c>
      <c r="H710" s="51">
        <v>419.99</v>
      </c>
      <c r="I710" s="51">
        <v>0.1</v>
      </c>
      <c r="J710" s="36">
        <v>313.55877600000002</v>
      </c>
      <c r="K710" s="36">
        <v>1.5185109999999999</v>
      </c>
      <c r="L710" s="36">
        <v>419.98547600000001</v>
      </c>
      <c r="M710" s="36">
        <v>0.104949</v>
      </c>
      <c r="N710" s="89">
        <v>1</v>
      </c>
      <c r="O710" s="92" t="s">
        <v>2518</v>
      </c>
      <c r="P710" s="169">
        <v>44196</v>
      </c>
      <c r="Q710" s="143">
        <v>1220.7</v>
      </c>
      <c r="R710" s="46">
        <f t="shared" ref="R710:R741" si="78">L710-J710</f>
        <v>106.42669999999998</v>
      </c>
      <c r="S710" s="46">
        <f t="shared" ref="S710:S741" si="79">M710-K710</f>
        <v>-1.413562</v>
      </c>
      <c r="T710" s="46">
        <f t="shared" ref="T710:T741" si="80">R710+S710</f>
        <v>105.01313799999998</v>
      </c>
      <c r="U710" s="46">
        <f t="shared" ref="U710:U741" si="81">IF(T710&gt;10,R710*6.25%+S710*6%,0)</f>
        <v>6.5668550299999993</v>
      </c>
      <c r="V710" s="46">
        <f t="shared" ref="V710:V741" si="82">MIN(U710,1000,Q710/2-Y710-Z710)</f>
        <v>6.5668550299999993</v>
      </c>
      <c r="W710" s="46">
        <v>6.5668550300000001</v>
      </c>
      <c r="X710" s="47">
        <f t="shared" ref="X710:X741" si="83">IF((V710+Y710+Z710)&gt;1000,1,0)</f>
        <v>0</v>
      </c>
      <c r="Y710" s="54"/>
      <c r="Z710" s="54"/>
      <c r="AA710" s="55"/>
    </row>
    <row r="711" spans="1:27" ht="17.100000000000001" customHeight="1">
      <c r="A711" s="9">
        <v>690</v>
      </c>
      <c r="B711" s="89" t="s">
        <v>784</v>
      </c>
      <c r="C711" s="90" t="s">
        <v>2519</v>
      </c>
      <c r="D711" s="21" t="s">
        <v>758</v>
      </c>
      <c r="E711" s="91" t="s">
        <v>782</v>
      </c>
      <c r="F711" s="51">
        <v>0</v>
      </c>
      <c r="G711" s="51">
        <v>0</v>
      </c>
      <c r="H711" s="51">
        <v>131.5</v>
      </c>
      <c r="I711" s="51">
        <v>2.97</v>
      </c>
      <c r="J711" s="36">
        <v>0</v>
      </c>
      <c r="K711" s="36">
        <v>0</v>
      </c>
      <c r="L711" s="36">
        <v>131.50057200000001</v>
      </c>
      <c r="M711" s="36">
        <v>2.9749819999999998</v>
      </c>
      <c r="N711" s="89">
        <v>1</v>
      </c>
      <c r="O711" s="92" t="s">
        <v>2520</v>
      </c>
      <c r="P711" s="169">
        <v>44196</v>
      </c>
      <c r="Q711" s="143">
        <v>968.4</v>
      </c>
      <c r="R711" s="46">
        <f t="shared" si="78"/>
        <v>131.50057200000001</v>
      </c>
      <c r="S711" s="46">
        <f t="shared" si="79"/>
        <v>2.9749819999999998</v>
      </c>
      <c r="T711" s="46">
        <f t="shared" si="80"/>
        <v>134.47555400000002</v>
      </c>
      <c r="U711" s="46">
        <f t="shared" si="81"/>
        <v>8.3972846699999995</v>
      </c>
      <c r="V711" s="46">
        <f t="shared" si="82"/>
        <v>8.3972846699999995</v>
      </c>
      <c r="W711" s="46">
        <v>8.3972846699999995</v>
      </c>
      <c r="X711" s="47">
        <f t="shared" si="83"/>
        <v>0</v>
      </c>
      <c r="Y711" s="54"/>
      <c r="Z711" s="54"/>
      <c r="AA711" s="55"/>
    </row>
    <row r="712" spans="1:27" ht="17.100000000000001" customHeight="1">
      <c r="A712" s="9">
        <v>691</v>
      </c>
      <c r="B712" s="89" t="s">
        <v>785</v>
      </c>
      <c r="C712" s="90" t="s">
        <v>2521</v>
      </c>
      <c r="D712" s="21" t="s">
        <v>758</v>
      </c>
      <c r="E712" s="91" t="s">
        <v>782</v>
      </c>
      <c r="F712" s="51">
        <v>60.02</v>
      </c>
      <c r="G712" s="51">
        <v>0.18</v>
      </c>
      <c r="H712" s="51">
        <v>158.31</v>
      </c>
      <c r="I712" s="51">
        <v>0.84</v>
      </c>
      <c r="J712" s="36">
        <v>60.023282999999999</v>
      </c>
      <c r="K712" s="36">
        <v>0.17519699999999999</v>
      </c>
      <c r="L712" s="36">
        <v>158.310588</v>
      </c>
      <c r="M712" s="36">
        <v>0.84329799999999999</v>
      </c>
      <c r="N712" s="89">
        <v>1</v>
      </c>
      <c r="O712" s="92" t="s">
        <v>2522</v>
      </c>
      <c r="P712" s="169">
        <v>44165</v>
      </c>
      <c r="Q712" s="143">
        <v>504.83</v>
      </c>
      <c r="R712" s="46">
        <f t="shared" si="78"/>
        <v>98.287305000000003</v>
      </c>
      <c r="S712" s="46">
        <f t="shared" si="79"/>
        <v>0.66810100000000006</v>
      </c>
      <c r="T712" s="46">
        <f t="shared" si="80"/>
        <v>98.955406000000011</v>
      </c>
      <c r="U712" s="46">
        <f t="shared" si="81"/>
        <v>6.1830426225000004</v>
      </c>
      <c r="V712" s="46">
        <f t="shared" si="82"/>
        <v>6.1830426225000004</v>
      </c>
      <c r="W712" s="46">
        <v>6.1830426225000004</v>
      </c>
      <c r="X712" s="47">
        <f t="shared" si="83"/>
        <v>0</v>
      </c>
      <c r="Y712" s="54"/>
      <c r="Z712" s="54"/>
      <c r="AA712" s="55"/>
    </row>
    <row r="713" spans="1:27" ht="17.100000000000001" customHeight="1">
      <c r="A713" s="9">
        <v>692</v>
      </c>
      <c r="B713" s="89" t="s">
        <v>786</v>
      </c>
      <c r="C713" s="90" t="s">
        <v>2523</v>
      </c>
      <c r="D713" s="21" t="s">
        <v>758</v>
      </c>
      <c r="E713" s="91" t="s">
        <v>782</v>
      </c>
      <c r="F713" s="51">
        <v>6.8</v>
      </c>
      <c r="G713" s="51">
        <v>0</v>
      </c>
      <c r="H713" s="51">
        <v>92.05</v>
      </c>
      <c r="I713" s="51">
        <v>0</v>
      </c>
      <c r="J713" s="36">
        <v>6.8005849999999999</v>
      </c>
      <c r="K713" s="36">
        <v>0</v>
      </c>
      <c r="L713" s="36">
        <v>92.046360000000007</v>
      </c>
      <c r="M713" s="36">
        <v>0</v>
      </c>
      <c r="N713" s="89">
        <v>1</v>
      </c>
      <c r="O713" s="92" t="s">
        <v>2524</v>
      </c>
      <c r="P713" s="169">
        <v>44196</v>
      </c>
      <c r="Q713" s="143">
        <v>1096.8800000000001</v>
      </c>
      <c r="R713" s="46">
        <f t="shared" si="78"/>
        <v>85.245775000000009</v>
      </c>
      <c r="S713" s="46">
        <f t="shared" si="79"/>
        <v>0</v>
      </c>
      <c r="T713" s="46">
        <f t="shared" si="80"/>
        <v>85.245775000000009</v>
      </c>
      <c r="U713" s="46">
        <f t="shared" si="81"/>
        <v>5.3278609375000006</v>
      </c>
      <c r="V713" s="46">
        <f t="shared" si="82"/>
        <v>5.3278609375000006</v>
      </c>
      <c r="W713" s="46">
        <v>5.3278609374999997</v>
      </c>
      <c r="X713" s="47">
        <f t="shared" si="83"/>
        <v>0</v>
      </c>
      <c r="Y713" s="54"/>
      <c r="Z713" s="54"/>
      <c r="AA713" s="55"/>
    </row>
    <row r="714" spans="1:27" ht="17.100000000000001" customHeight="1">
      <c r="A714" s="9">
        <v>693</v>
      </c>
      <c r="B714" s="9" t="s">
        <v>787</v>
      </c>
      <c r="C714" s="10" t="s">
        <v>2525</v>
      </c>
      <c r="D714" s="21" t="s">
        <v>758</v>
      </c>
      <c r="E714" s="11" t="s">
        <v>788</v>
      </c>
      <c r="F714" s="20">
        <v>1398</v>
      </c>
      <c r="G714" s="20"/>
      <c r="H714" s="20">
        <v>1617</v>
      </c>
      <c r="I714" s="20"/>
      <c r="J714" s="36">
        <v>1398.2762740000001</v>
      </c>
      <c r="K714" s="36">
        <v>0</v>
      </c>
      <c r="L714" s="36">
        <v>1617.736566</v>
      </c>
      <c r="M714" s="36">
        <v>0</v>
      </c>
      <c r="N714" s="89">
        <v>1</v>
      </c>
      <c r="O714" s="31" t="s">
        <v>2526</v>
      </c>
      <c r="P714" s="98">
        <v>43434</v>
      </c>
      <c r="Q714" s="74">
        <v>633.51</v>
      </c>
      <c r="R714" s="46">
        <f t="shared" si="78"/>
        <v>219.46029199999998</v>
      </c>
      <c r="S714" s="46">
        <f t="shared" si="79"/>
        <v>0</v>
      </c>
      <c r="T714" s="46">
        <f t="shared" si="80"/>
        <v>219.46029199999998</v>
      </c>
      <c r="U714" s="46">
        <f t="shared" si="81"/>
        <v>13.716268249999999</v>
      </c>
      <c r="V714" s="46">
        <f t="shared" si="82"/>
        <v>13.716268249999999</v>
      </c>
      <c r="W714" s="46">
        <v>13.716268250000001</v>
      </c>
      <c r="X714" s="47">
        <f t="shared" si="83"/>
        <v>0</v>
      </c>
      <c r="Y714" s="54">
        <v>22.236184937499999</v>
      </c>
      <c r="Z714" s="54"/>
      <c r="AA714" s="55"/>
    </row>
    <row r="715" spans="1:27" ht="17.100000000000001" customHeight="1">
      <c r="A715" s="9">
        <v>694</v>
      </c>
      <c r="B715" s="9" t="s">
        <v>789</v>
      </c>
      <c r="C715" s="10" t="s">
        <v>2527</v>
      </c>
      <c r="D715" s="21" t="s">
        <v>758</v>
      </c>
      <c r="E715" s="11" t="s">
        <v>788</v>
      </c>
      <c r="F715" s="20">
        <v>517</v>
      </c>
      <c r="G715" s="20"/>
      <c r="H715" s="20">
        <v>770</v>
      </c>
      <c r="I715" s="20"/>
      <c r="J715" s="36">
        <v>516.80335000000002</v>
      </c>
      <c r="K715" s="36">
        <v>0</v>
      </c>
      <c r="L715" s="36">
        <v>770.23018500000001</v>
      </c>
      <c r="M715" s="36">
        <v>0</v>
      </c>
      <c r="N715" s="89">
        <v>1</v>
      </c>
      <c r="O715" s="31" t="s">
        <v>2528</v>
      </c>
      <c r="P715" s="98">
        <v>43373</v>
      </c>
      <c r="Q715" s="74">
        <v>1360</v>
      </c>
      <c r="R715" s="46">
        <f t="shared" si="78"/>
        <v>253.42683499999998</v>
      </c>
      <c r="S715" s="46">
        <f t="shared" si="79"/>
        <v>0</v>
      </c>
      <c r="T715" s="46">
        <f t="shared" si="80"/>
        <v>253.42683499999998</v>
      </c>
      <c r="U715" s="46">
        <f t="shared" si="81"/>
        <v>15.839177187499999</v>
      </c>
      <c r="V715" s="46">
        <f t="shared" si="82"/>
        <v>15.839177187499999</v>
      </c>
      <c r="W715" s="46">
        <v>15.839177187500001</v>
      </c>
      <c r="X715" s="47">
        <f t="shared" si="83"/>
        <v>0</v>
      </c>
      <c r="Y715" s="54">
        <v>40.250997374999997</v>
      </c>
      <c r="Z715" s="54"/>
      <c r="AA715" s="55"/>
    </row>
    <row r="716" spans="1:27" ht="17.100000000000001" customHeight="1">
      <c r="A716" s="9">
        <v>695</v>
      </c>
      <c r="B716" s="9" t="s">
        <v>790</v>
      </c>
      <c r="C716" s="10" t="s">
        <v>2529</v>
      </c>
      <c r="D716" s="21" t="s">
        <v>758</v>
      </c>
      <c r="E716" s="11" t="s">
        <v>788</v>
      </c>
      <c r="F716" s="20">
        <v>251</v>
      </c>
      <c r="G716" s="20">
        <v>797</v>
      </c>
      <c r="H716" s="20">
        <v>2027</v>
      </c>
      <c r="I716" s="20">
        <v>1460</v>
      </c>
      <c r="J716" s="36">
        <v>251.06555399999999</v>
      </c>
      <c r="K716" s="36">
        <v>797.45605499999999</v>
      </c>
      <c r="L716" s="36">
        <v>2027.258973</v>
      </c>
      <c r="M716" s="36">
        <v>1459.974332</v>
      </c>
      <c r="N716" s="89">
        <v>1</v>
      </c>
      <c r="O716" s="31" t="s">
        <v>2530</v>
      </c>
      <c r="P716" s="98">
        <v>43552</v>
      </c>
      <c r="Q716" s="74">
        <v>1024.7</v>
      </c>
      <c r="R716" s="46">
        <f t="shared" si="78"/>
        <v>1776.1934189999999</v>
      </c>
      <c r="S716" s="46">
        <f t="shared" si="79"/>
        <v>662.51827700000001</v>
      </c>
      <c r="T716" s="46">
        <f t="shared" si="80"/>
        <v>2438.7116959999998</v>
      </c>
      <c r="U716" s="46">
        <f t="shared" si="81"/>
        <v>150.76318530750001</v>
      </c>
      <c r="V716" s="46">
        <f t="shared" si="82"/>
        <v>150.76318530750001</v>
      </c>
      <c r="W716" s="46">
        <v>150.76318530750001</v>
      </c>
      <c r="X716" s="47">
        <f t="shared" si="83"/>
        <v>0</v>
      </c>
      <c r="Y716" s="54"/>
      <c r="Z716" s="54">
        <v>24.238829334999998</v>
      </c>
      <c r="AA716" s="55"/>
    </row>
    <row r="717" spans="1:27" ht="23.1" customHeight="1">
      <c r="A717" s="9">
        <v>696</v>
      </c>
      <c r="B717" s="9" t="s">
        <v>791</v>
      </c>
      <c r="C717" s="10" t="s">
        <v>2531</v>
      </c>
      <c r="D717" s="21" t="s">
        <v>758</v>
      </c>
      <c r="E717" s="11" t="s">
        <v>788</v>
      </c>
      <c r="F717" s="20">
        <v>108.2</v>
      </c>
      <c r="G717" s="20">
        <v>8.7799999999999994</v>
      </c>
      <c r="H717" s="20">
        <v>130</v>
      </c>
      <c r="I717" s="20">
        <v>8.8000000000000007</v>
      </c>
      <c r="J717" s="36">
        <v>32.672355000000003</v>
      </c>
      <c r="K717" s="36">
        <v>9.7030049999999992</v>
      </c>
      <c r="L717" s="36">
        <v>58.904054000000002</v>
      </c>
      <c r="M717" s="36">
        <v>8.810765</v>
      </c>
      <c r="N717" s="89">
        <v>1</v>
      </c>
      <c r="O717" s="31" t="s">
        <v>2532</v>
      </c>
      <c r="P717" s="98">
        <v>43570</v>
      </c>
      <c r="Q717" s="74">
        <v>592</v>
      </c>
      <c r="R717" s="46">
        <f t="shared" si="78"/>
        <v>26.231698999999999</v>
      </c>
      <c r="S717" s="46">
        <f t="shared" si="79"/>
        <v>-0.89223999999999926</v>
      </c>
      <c r="T717" s="46">
        <f t="shared" si="80"/>
        <v>25.339458999999998</v>
      </c>
      <c r="U717" s="46">
        <f t="shared" si="81"/>
        <v>1.5859467875</v>
      </c>
      <c r="V717" s="46">
        <f t="shared" si="82"/>
        <v>1.5859467875</v>
      </c>
      <c r="W717" s="46">
        <v>1.5859467875</v>
      </c>
      <c r="X717" s="47">
        <f t="shared" si="83"/>
        <v>0</v>
      </c>
      <c r="Y717" s="54"/>
      <c r="Z717" s="54">
        <v>1.5657634250000001</v>
      </c>
      <c r="AA717" s="55"/>
    </row>
    <row r="718" spans="1:27" ht="17.100000000000001" customHeight="1">
      <c r="A718" s="9">
        <v>697</v>
      </c>
      <c r="B718" s="9" t="s">
        <v>792</v>
      </c>
      <c r="C718" s="10" t="s">
        <v>2533</v>
      </c>
      <c r="D718" s="21" t="s">
        <v>758</v>
      </c>
      <c r="E718" s="11" t="s">
        <v>788</v>
      </c>
      <c r="F718" s="20">
        <v>85.32</v>
      </c>
      <c r="G718" s="20"/>
      <c r="H718" s="20">
        <v>100.7</v>
      </c>
      <c r="I718" s="20"/>
      <c r="J718" s="36">
        <v>38.47289</v>
      </c>
      <c r="K718" s="36">
        <v>1.952939</v>
      </c>
      <c r="L718" s="36">
        <v>52.947431999999999</v>
      </c>
      <c r="M718" s="36">
        <v>0</v>
      </c>
      <c r="N718" s="89">
        <v>1</v>
      </c>
      <c r="O718" s="31" t="s">
        <v>2534</v>
      </c>
      <c r="P718" s="98">
        <v>43615</v>
      </c>
      <c r="Q718" s="74">
        <v>546</v>
      </c>
      <c r="R718" s="46">
        <f t="shared" si="78"/>
        <v>14.474542</v>
      </c>
      <c r="S718" s="46">
        <f t="shared" si="79"/>
        <v>-1.952939</v>
      </c>
      <c r="T718" s="46">
        <f t="shared" si="80"/>
        <v>12.521602999999999</v>
      </c>
      <c r="U718" s="46">
        <f t="shared" si="81"/>
        <v>0.78748253499999998</v>
      </c>
      <c r="V718" s="46">
        <f t="shared" si="82"/>
        <v>0.78748253499999998</v>
      </c>
      <c r="W718" s="46">
        <v>0.78748253499999998</v>
      </c>
      <c r="X718" s="47">
        <f t="shared" si="83"/>
        <v>0</v>
      </c>
      <c r="Y718" s="54"/>
      <c r="Z718" s="54">
        <v>0.97402546499999998</v>
      </c>
      <c r="AA718" s="55"/>
    </row>
    <row r="719" spans="1:27" ht="17.100000000000001" customHeight="1">
      <c r="A719" s="9">
        <v>698</v>
      </c>
      <c r="B719" s="9" t="s">
        <v>793</v>
      </c>
      <c r="C719" s="10" t="s">
        <v>2535</v>
      </c>
      <c r="D719" s="21" t="s">
        <v>758</v>
      </c>
      <c r="E719" s="11" t="s">
        <v>788</v>
      </c>
      <c r="F719" s="20">
        <v>8</v>
      </c>
      <c r="G719" s="20">
        <v>1</v>
      </c>
      <c r="H719" s="20">
        <v>190</v>
      </c>
      <c r="I719" s="20">
        <v>12</v>
      </c>
      <c r="J719" s="36">
        <v>0</v>
      </c>
      <c r="K719" s="36">
        <v>0</v>
      </c>
      <c r="L719" s="36">
        <v>0</v>
      </c>
      <c r="M719" s="36">
        <v>0</v>
      </c>
      <c r="N719" s="89">
        <v>1</v>
      </c>
      <c r="O719" s="31" t="s">
        <v>2536</v>
      </c>
      <c r="P719" s="98">
        <v>43981</v>
      </c>
      <c r="Q719" s="74">
        <v>620.48</v>
      </c>
      <c r="R719" s="46">
        <f t="shared" si="78"/>
        <v>0</v>
      </c>
      <c r="S719" s="46">
        <f t="shared" si="79"/>
        <v>0</v>
      </c>
      <c r="T719" s="46">
        <f t="shared" si="80"/>
        <v>0</v>
      </c>
      <c r="U719" s="46">
        <f t="shared" si="81"/>
        <v>0</v>
      </c>
      <c r="V719" s="46">
        <f t="shared" si="82"/>
        <v>0</v>
      </c>
      <c r="W719" s="46">
        <v>0</v>
      </c>
      <c r="X719" s="47">
        <f t="shared" si="83"/>
        <v>0</v>
      </c>
      <c r="Y719" s="54"/>
      <c r="Z719" s="54"/>
      <c r="AA719" s="55" t="s">
        <v>1019</v>
      </c>
    </row>
    <row r="720" spans="1:27" ht="17.100000000000001" customHeight="1">
      <c r="A720" s="9">
        <v>699</v>
      </c>
      <c r="B720" s="9" t="s">
        <v>794</v>
      </c>
      <c r="C720" s="10" t="s">
        <v>2537</v>
      </c>
      <c r="D720" s="21" t="s">
        <v>758</v>
      </c>
      <c r="E720" s="11" t="s">
        <v>788</v>
      </c>
      <c r="F720" s="20">
        <v>643</v>
      </c>
      <c r="G720" s="20">
        <v>0</v>
      </c>
      <c r="H720" s="20">
        <v>676</v>
      </c>
      <c r="I720" s="20">
        <v>130</v>
      </c>
      <c r="J720" s="36">
        <v>648.55527199999995</v>
      </c>
      <c r="K720" s="36">
        <v>0</v>
      </c>
      <c r="L720" s="36">
        <v>675.50886300000002</v>
      </c>
      <c r="M720" s="36">
        <v>129.90152599999999</v>
      </c>
      <c r="N720" s="89">
        <v>1</v>
      </c>
      <c r="O720" s="31" t="s">
        <v>2538</v>
      </c>
      <c r="P720" s="98">
        <v>43992</v>
      </c>
      <c r="Q720" s="74">
        <v>628.05999999999995</v>
      </c>
      <c r="R720" s="46">
        <f t="shared" si="78"/>
        <v>26.953591000000074</v>
      </c>
      <c r="S720" s="46">
        <f t="shared" si="79"/>
        <v>129.90152599999999</v>
      </c>
      <c r="T720" s="46">
        <f t="shared" si="80"/>
        <v>156.85511700000006</v>
      </c>
      <c r="U720" s="46">
        <f t="shared" si="81"/>
        <v>9.4786909975000029</v>
      </c>
      <c r="V720" s="46">
        <f t="shared" si="82"/>
        <v>9.4786909975000029</v>
      </c>
      <c r="W720" s="46">
        <v>9.4786909974999993</v>
      </c>
      <c r="X720" s="47">
        <f t="shared" si="83"/>
        <v>0</v>
      </c>
      <c r="Y720" s="54"/>
      <c r="Z720" s="54"/>
      <c r="AA720" s="55"/>
    </row>
    <row r="721" spans="1:27" ht="17.100000000000001" customHeight="1">
      <c r="A721" s="9">
        <v>700</v>
      </c>
      <c r="B721" s="9" t="s">
        <v>795</v>
      </c>
      <c r="C721" s="10" t="s">
        <v>2539</v>
      </c>
      <c r="D721" s="21" t="s">
        <v>758</v>
      </c>
      <c r="E721" s="11" t="s">
        <v>788</v>
      </c>
      <c r="F721" s="20">
        <v>2673</v>
      </c>
      <c r="G721" s="20"/>
      <c r="H721" s="20">
        <v>2867</v>
      </c>
      <c r="I721" s="20"/>
      <c r="J721" s="36">
        <v>2673.06783</v>
      </c>
      <c r="K721" s="36">
        <v>-589.81167100000005</v>
      </c>
      <c r="L721" s="36">
        <v>2866.8819990000002</v>
      </c>
      <c r="M721" s="36">
        <v>0</v>
      </c>
      <c r="N721" s="89">
        <v>1</v>
      </c>
      <c r="O721" s="31" t="s">
        <v>2540</v>
      </c>
      <c r="P721" s="98">
        <v>44073</v>
      </c>
      <c r="Q721" s="74">
        <v>674.87</v>
      </c>
      <c r="R721" s="46">
        <f t="shared" si="78"/>
        <v>193.81416900000022</v>
      </c>
      <c r="S721" s="46">
        <f t="shared" si="79"/>
        <v>589.81167100000005</v>
      </c>
      <c r="T721" s="46">
        <f t="shared" si="80"/>
        <v>783.62584000000027</v>
      </c>
      <c r="U721" s="46">
        <f t="shared" si="81"/>
        <v>47.502085822500014</v>
      </c>
      <c r="V721" s="46">
        <f t="shared" si="82"/>
        <v>47.502085822500014</v>
      </c>
      <c r="W721" s="46">
        <v>47.5020858225</v>
      </c>
      <c r="X721" s="47">
        <f t="shared" si="83"/>
        <v>0</v>
      </c>
      <c r="Y721" s="54">
        <v>142.26848787500001</v>
      </c>
      <c r="Z721" s="54"/>
      <c r="AA721" s="55"/>
    </row>
    <row r="722" spans="1:27" ht="17.100000000000001" customHeight="1">
      <c r="A722" s="9">
        <v>701</v>
      </c>
      <c r="B722" s="9" t="s">
        <v>796</v>
      </c>
      <c r="C722" s="10" t="s">
        <v>2541</v>
      </c>
      <c r="D722" s="21" t="s">
        <v>758</v>
      </c>
      <c r="E722" s="11" t="s">
        <v>788</v>
      </c>
      <c r="F722" s="20">
        <v>1</v>
      </c>
      <c r="G722" s="20">
        <v>179</v>
      </c>
      <c r="H722" s="20">
        <v>325</v>
      </c>
      <c r="I722" s="20">
        <v>497</v>
      </c>
      <c r="J722" s="36">
        <v>4.1523459999999996</v>
      </c>
      <c r="K722" s="36">
        <v>179.38106199999999</v>
      </c>
      <c r="L722" s="36">
        <v>395.098815</v>
      </c>
      <c r="M722" s="36">
        <v>497.41637900000001</v>
      </c>
      <c r="N722" s="89">
        <v>1</v>
      </c>
      <c r="O722" s="31" t="s">
        <v>2542</v>
      </c>
      <c r="P722" s="98">
        <v>44104</v>
      </c>
      <c r="Q722" s="74">
        <v>575.42999999999995</v>
      </c>
      <c r="R722" s="46">
        <f t="shared" si="78"/>
        <v>390.94646899999998</v>
      </c>
      <c r="S722" s="46">
        <f t="shared" si="79"/>
        <v>318.03531700000002</v>
      </c>
      <c r="T722" s="46">
        <f t="shared" si="80"/>
        <v>708.98178600000006</v>
      </c>
      <c r="U722" s="46">
        <f t="shared" si="81"/>
        <v>43.516273332499999</v>
      </c>
      <c r="V722" s="46">
        <f t="shared" si="82"/>
        <v>43.516273332499999</v>
      </c>
      <c r="W722" s="46">
        <v>43.516273332499999</v>
      </c>
      <c r="X722" s="47">
        <f t="shared" si="83"/>
        <v>0</v>
      </c>
      <c r="Y722" s="54"/>
      <c r="Z722" s="54"/>
      <c r="AA722" s="55"/>
    </row>
    <row r="723" spans="1:27" ht="17.100000000000001" customHeight="1">
      <c r="A723" s="13">
        <v>702</v>
      </c>
      <c r="B723" s="13" t="s">
        <v>797</v>
      </c>
      <c r="C723" s="13" t="s">
        <v>2543</v>
      </c>
      <c r="D723" s="60" t="s">
        <v>758</v>
      </c>
      <c r="E723" s="165" t="s">
        <v>798</v>
      </c>
      <c r="F723" s="14">
        <v>57.38</v>
      </c>
      <c r="G723" s="13">
        <v>0</v>
      </c>
      <c r="H723" s="13">
        <v>19754.53</v>
      </c>
      <c r="I723" s="16">
        <v>0</v>
      </c>
      <c r="J723" s="34">
        <v>52.172086999999998</v>
      </c>
      <c r="K723" s="34">
        <v>0</v>
      </c>
      <c r="L723" s="34">
        <v>19754.528103000001</v>
      </c>
      <c r="M723" s="34">
        <v>0</v>
      </c>
      <c r="N723" s="170">
        <v>1</v>
      </c>
      <c r="O723" s="132" t="s">
        <v>2544</v>
      </c>
      <c r="P723" s="15">
        <v>44165</v>
      </c>
      <c r="Q723" s="176">
        <v>2912.69</v>
      </c>
      <c r="R723" s="49">
        <f t="shared" si="78"/>
        <v>19702.356016000002</v>
      </c>
      <c r="S723" s="49">
        <f t="shared" si="79"/>
        <v>0</v>
      </c>
      <c r="T723" s="49">
        <f t="shared" si="80"/>
        <v>19702.356016000002</v>
      </c>
      <c r="U723" s="49">
        <f t="shared" si="81"/>
        <v>1231.3972510000001</v>
      </c>
      <c r="V723" s="49">
        <f t="shared" si="82"/>
        <v>1000</v>
      </c>
      <c r="W723" s="49">
        <v>1000</v>
      </c>
      <c r="X723" s="50">
        <f t="shared" si="83"/>
        <v>0</v>
      </c>
      <c r="Y723" s="56"/>
      <c r="Z723" s="56"/>
      <c r="AA723" s="55"/>
    </row>
    <row r="724" spans="1:27" ht="17.100000000000001" customHeight="1">
      <c r="A724" s="9">
        <v>703</v>
      </c>
      <c r="B724" s="9" t="s">
        <v>799</v>
      </c>
      <c r="C724" s="9" t="s">
        <v>2545</v>
      </c>
      <c r="D724" s="21" t="s">
        <v>758</v>
      </c>
      <c r="E724" s="149" t="s">
        <v>798</v>
      </c>
      <c r="F724" s="10">
        <v>0</v>
      </c>
      <c r="G724" s="9">
        <v>0</v>
      </c>
      <c r="H724" s="9">
        <v>15298.13</v>
      </c>
      <c r="I724" s="20">
        <v>0.28000000000000003</v>
      </c>
      <c r="J724" s="36">
        <v>0</v>
      </c>
      <c r="K724" s="36">
        <v>0</v>
      </c>
      <c r="L724" s="36">
        <v>15298.130316999999</v>
      </c>
      <c r="M724" s="36">
        <v>0.277694</v>
      </c>
      <c r="N724" s="89">
        <v>1</v>
      </c>
      <c r="O724" s="132" t="s">
        <v>2546</v>
      </c>
      <c r="P724" s="11">
        <v>43972</v>
      </c>
      <c r="Q724" s="9">
        <v>12600</v>
      </c>
      <c r="R724" s="46">
        <f t="shared" si="78"/>
        <v>15298.130316999999</v>
      </c>
      <c r="S724" s="46">
        <f t="shared" si="79"/>
        <v>0.277694</v>
      </c>
      <c r="T724" s="46">
        <f t="shared" si="80"/>
        <v>15298.408011</v>
      </c>
      <c r="U724" s="46">
        <f t="shared" si="81"/>
        <v>956.1498064525</v>
      </c>
      <c r="V724" s="46">
        <f t="shared" si="82"/>
        <v>956.1498064525</v>
      </c>
      <c r="W724" s="46">
        <v>956.1498064525</v>
      </c>
      <c r="X724" s="47">
        <f t="shared" si="83"/>
        <v>0</v>
      </c>
      <c r="Y724" s="54"/>
      <c r="Z724" s="54"/>
      <c r="AA724" s="55"/>
    </row>
    <row r="725" spans="1:27" ht="17.100000000000001" customHeight="1">
      <c r="A725" s="9">
        <v>704</v>
      </c>
      <c r="B725" s="9" t="s">
        <v>800</v>
      </c>
      <c r="C725" s="227" t="s">
        <v>2547</v>
      </c>
      <c r="D725" s="21" t="s">
        <v>758</v>
      </c>
      <c r="E725" s="149" t="s">
        <v>798</v>
      </c>
      <c r="F725" s="10">
        <v>49.74</v>
      </c>
      <c r="G725" s="9">
        <v>0</v>
      </c>
      <c r="H725" s="9">
        <v>1200.24</v>
      </c>
      <c r="I725" s="20">
        <v>0</v>
      </c>
      <c r="J725" s="36">
        <v>0</v>
      </c>
      <c r="K725" s="36">
        <v>0</v>
      </c>
      <c r="L725" s="36">
        <v>0</v>
      </c>
      <c r="M725" s="36">
        <v>0</v>
      </c>
      <c r="N725" s="89">
        <v>1</v>
      </c>
      <c r="O725" s="132" t="s">
        <v>2548</v>
      </c>
      <c r="P725" s="11">
        <v>44196</v>
      </c>
      <c r="Q725" s="9">
        <v>1063.04</v>
      </c>
      <c r="R725" s="46">
        <f t="shared" si="78"/>
        <v>0</v>
      </c>
      <c r="S725" s="46">
        <f t="shared" si="79"/>
        <v>0</v>
      </c>
      <c r="T725" s="46">
        <f t="shared" si="80"/>
        <v>0</v>
      </c>
      <c r="U725" s="46">
        <f t="shared" si="81"/>
        <v>0</v>
      </c>
      <c r="V725" s="46">
        <f t="shared" si="82"/>
        <v>0</v>
      </c>
      <c r="W725" s="46">
        <v>0</v>
      </c>
      <c r="X725" s="47">
        <f t="shared" si="83"/>
        <v>0</v>
      </c>
      <c r="Y725" s="54"/>
      <c r="Z725" s="54"/>
      <c r="AA725" s="55" t="s">
        <v>1019</v>
      </c>
    </row>
    <row r="726" spans="1:27" ht="17.100000000000001" customHeight="1">
      <c r="A726" s="9">
        <v>705</v>
      </c>
      <c r="B726" s="9" t="s">
        <v>801</v>
      </c>
      <c r="C726" s="10" t="s">
        <v>2549</v>
      </c>
      <c r="D726" s="21" t="s">
        <v>758</v>
      </c>
      <c r="E726" s="11" t="s">
        <v>802</v>
      </c>
      <c r="F726" s="20">
        <v>716.84</v>
      </c>
      <c r="G726" s="20">
        <v>0</v>
      </c>
      <c r="H726" s="20">
        <v>2340.1999999999998</v>
      </c>
      <c r="I726" s="20">
        <v>0</v>
      </c>
      <c r="J726" s="36">
        <v>716.84023400000001</v>
      </c>
      <c r="K726" s="36">
        <v>0</v>
      </c>
      <c r="L726" s="36">
        <v>2340.1995459999998</v>
      </c>
      <c r="M726" s="36">
        <v>0</v>
      </c>
      <c r="N726" s="89">
        <v>1</v>
      </c>
      <c r="O726" s="31" t="s">
        <v>2550</v>
      </c>
      <c r="P726" s="98">
        <v>43921</v>
      </c>
      <c r="Q726" s="55">
        <v>2155.0300000000002</v>
      </c>
      <c r="R726" s="46">
        <f t="shared" si="78"/>
        <v>1623.3593119999998</v>
      </c>
      <c r="S726" s="46">
        <f t="shared" si="79"/>
        <v>0</v>
      </c>
      <c r="T726" s="46">
        <f t="shared" si="80"/>
        <v>1623.3593119999998</v>
      </c>
      <c r="U726" s="46">
        <f t="shared" si="81"/>
        <v>101.45995699999999</v>
      </c>
      <c r="V726" s="46">
        <f t="shared" si="82"/>
        <v>101.45995699999999</v>
      </c>
      <c r="W726" s="46">
        <v>101.459957</v>
      </c>
      <c r="X726" s="47">
        <f t="shared" si="83"/>
        <v>0</v>
      </c>
      <c r="Y726" s="54">
        <v>227.6378824375</v>
      </c>
      <c r="Z726" s="54"/>
      <c r="AA726" s="55"/>
    </row>
    <row r="727" spans="1:27" ht="17.100000000000001" customHeight="1">
      <c r="A727" s="9">
        <v>706</v>
      </c>
      <c r="B727" s="9" t="s">
        <v>803</v>
      </c>
      <c r="C727" s="10" t="s">
        <v>2551</v>
      </c>
      <c r="D727" s="21" t="s">
        <v>758</v>
      </c>
      <c r="E727" s="11" t="s">
        <v>802</v>
      </c>
      <c r="F727" s="20">
        <v>0</v>
      </c>
      <c r="G727" s="20">
        <v>0</v>
      </c>
      <c r="H727" s="20">
        <v>20.059999999999999</v>
      </c>
      <c r="I727" s="20">
        <v>0</v>
      </c>
      <c r="J727" s="36">
        <v>0</v>
      </c>
      <c r="K727" s="36">
        <v>0</v>
      </c>
      <c r="L727" s="36">
        <v>11.077209999999999</v>
      </c>
      <c r="M727" s="36">
        <v>0</v>
      </c>
      <c r="N727" s="89">
        <v>1</v>
      </c>
      <c r="O727" s="31" t="s">
        <v>2552</v>
      </c>
      <c r="P727" s="98">
        <v>43982</v>
      </c>
      <c r="Q727" s="55">
        <v>10428.15</v>
      </c>
      <c r="R727" s="46">
        <f t="shared" si="78"/>
        <v>11.077209999999999</v>
      </c>
      <c r="S727" s="46">
        <f t="shared" si="79"/>
        <v>0</v>
      </c>
      <c r="T727" s="46">
        <f t="shared" si="80"/>
        <v>11.077209999999999</v>
      </c>
      <c r="U727" s="46">
        <f t="shared" si="81"/>
        <v>0.69232562499999994</v>
      </c>
      <c r="V727" s="46">
        <f t="shared" si="82"/>
        <v>0.69232562499999994</v>
      </c>
      <c r="W727" s="46">
        <v>0.69232562499999994</v>
      </c>
      <c r="X727" s="47">
        <f t="shared" si="83"/>
        <v>0</v>
      </c>
      <c r="Y727" s="54"/>
      <c r="Z727" s="54"/>
      <c r="AA727" s="55"/>
    </row>
    <row r="728" spans="1:27" ht="17.100000000000001" customHeight="1">
      <c r="A728" s="9">
        <v>707</v>
      </c>
      <c r="B728" s="129" t="s">
        <v>804</v>
      </c>
      <c r="C728" s="10" t="s">
        <v>2553</v>
      </c>
      <c r="D728" s="21" t="s">
        <v>758</v>
      </c>
      <c r="E728" s="11" t="s">
        <v>802</v>
      </c>
      <c r="F728" s="20">
        <v>214.41</v>
      </c>
      <c r="G728" s="20">
        <v>3.09</v>
      </c>
      <c r="H728" s="20">
        <v>322.68</v>
      </c>
      <c r="I728" s="20">
        <v>1.1200000000000001</v>
      </c>
      <c r="J728" s="36">
        <v>203.657534</v>
      </c>
      <c r="K728" s="36">
        <v>4.5103859999999996</v>
      </c>
      <c r="L728" s="36">
        <v>335.03408899999999</v>
      </c>
      <c r="M728" s="36">
        <v>3.1917789999999999</v>
      </c>
      <c r="N728" s="89">
        <v>1</v>
      </c>
      <c r="O728" s="31" t="s">
        <v>2554</v>
      </c>
      <c r="P728" s="171">
        <v>44196</v>
      </c>
      <c r="Q728" s="55">
        <v>526.42999999999995</v>
      </c>
      <c r="R728" s="46">
        <f t="shared" si="78"/>
        <v>131.376555</v>
      </c>
      <c r="S728" s="46">
        <f t="shared" si="79"/>
        <v>-1.3186069999999996</v>
      </c>
      <c r="T728" s="46">
        <f t="shared" si="80"/>
        <v>130.05794800000001</v>
      </c>
      <c r="U728" s="46">
        <f t="shared" si="81"/>
        <v>8.1319182674999997</v>
      </c>
      <c r="V728" s="46">
        <f t="shared" si="82"/>
        <v>8.1319182674999997</v>
      </c>
      <c r="W728" s="46">
        <v>8.1319182674999997</v>
      </c>
      <c r="X728" s="47">
        <f t="shared" si="83"/>
        <v>0</v>
      </c>
      <c r="Y728" s="54"/>
      <c r="Z728" s="54"/>
      <c r="AA728" s="55"/>
    </row>
    <row r="729" spans="1:27" ht="17.100000000000001" customHeight="1">
      <c r="A729" s="9">
        <v>708</v>
      </c>
      <c r="B729" s="129" t="s">
        <v>805</v>
      </c>
      <c r="C729" s="55" t="s">
        <v>2555</v>
      </c>
      <c r="D729" s="21" t="s">
        <v>758</v>
      </c>
      <c r="E729" s="11" t="s">
        <v>802</v>
      </c>
      <c r="F729" s="20">
        <v>2757</v>
      </c>
      <c r="G729" s="20">
        <v>0</v>
      </c>
      <c r="H729" s="20">
        <v>4434</v>
      </c>
      <c r="I729" s="20">
        <v>0</v>
      </c>
      <c r="J729" s="36">
        <v>2357.0171380000002</v>
      </c>
      <c r="K729" s="36">
        <v>0</v>
      </c>
      <c r="L729" s="36">
        <v>4434.3903280000004</v>
      </c>
      <c r="M729" s="36">
        <v>0</v>
      </c>
      <c r="N729" s="89">
        <v>1</v>
      </c>
      <c r="O729" s="41" t="s">
        <v>2556</v>
      </c>
      <c r="P729" s="98">
        <v>44195</v>
      </c>
      <c r="Q729" s="55">
        <v>128874.66</v>
      </c>
      <c r="R729" s="46">
        <f t="shared" si="78"/>
        <v>2077.3731900000002</v>
      </c>
      <c r="S729" s="46">
        <f t="shared" si="79"/>
        <v>0</v>
      </c>
      <c r="T729" s="46">
        <f t="shared" si="80"/>
        <v>2077.3731900000002</v>
      </c>
      <c r="U729" s="46">
        <f t="shared" si="81"/>
        <v>129.83582437500002</v>
      </c>
      <c r="V729" s="46">
        <f t="shared" si="82"/>
        <v>129.83582437500002</v>
      </c>
      <c r="W729" s="46">
        <v>129.83582437499999</v>
      </c>
      <c r="X729" s="47">
        <f t="shared" si="83"/>
        <v>0</v>
      </c>
      <c r="Y729" s="54"/>
      <c r="Z729" s="54"/>
      <c r="AA729" s="55"/>
    </row>
    <row r="730" spans="1:27" ht="17.100000000000001" customHeight="1">
      <c r="A730" s="9">
        <v>709</v>
      </c>
      <c r="B730" s="129" t="s">
        <v>806</v>
      </c>
      <c r="C730" s="228" t="s">
        <v>2557</v>
      </c>
      <c r="D730" s="21" t="s">
        <v>758</v>
      </c>
      <c r="E730" s="11" t="s">
        <v>802</v>
      </c>
      <c r="F730" s="55">
        <v>161.66999999999999</v>
      </c>
      <c r="G730" s="20">
        <v>0</v>
      </c>
      <c r="H730" s="55">
        <v>256.24</v>
      </c>
      <c r="I730" s="20">
        <v>0</v>
      </c>
      <c r="J730" s="36">
        <v>158.51364799999999</v>
      </c>
      <c r="K730" s="36">
        <v>1.9385220000000001</v>
      </c>
      <c r="L730" s="36">
        <v>234.77838700000001</v>
      </c>
      <c r="M730" s="36">
        <v>3.0469810000000002</v>
      </c>
      <c r="N730" s="89">
        <v>1</v>
      </c>
      <c r="O730" s="41" t="s">
        <v>2558</v>
      </c>
      <c r="P730" s="171">
        <v>44196</v>
      </c>
      <c r="Q730" s="55">
        <v>929.05</v>
      </c>
      <c r="R730" s="46">
        <f t="shared" si="78"/>
        <v>76.26473900000002</v>
      </c>
      <c r="S730" s="46">
        <f t="shared" si="79"/>
        <v>1.1084590000000001</v>
      </c>
      <c r="T730" s="46">
        <f t="shared" si="80"/>
        <v>77.373198000000016</v>
      </c>
      <c r="U730" s="46">
        <f t="shared" si="81"/>
        <v>4.8330537275000012</v>
      </c>
      <c r="V730" s="46">
        <f t="shared" si="82"/>
        <v>4.8330537275000012</v>
      </c>
      <c r="W730" s="46">
        <v>4.8330537275000003</v>
      </c>
      <c r="X730" s="47">
        <f t="shared" si="83"/>
        <v>0</v>
      </c>
      <c r="Y730" s="54"/>
      <c r="Z730" s="54"/>
      <c r="AA730" s="55"/>
    </row>
    <row r="731" spans="1:27" ht="17.100000000000001" customHeight="1">
      <c r="A731" s="9">
        <v>710</v>
      </c>
      <c r="B731" s="9" t="s">
        <v>807</v>
      </c>
      <c r="C731" s="10" t="s">
        <v>2559</v>
      </c>
      <c r="D731" s="21" t="s">
        <v>758</v>
      </c>
      <c r="E731" s="11" t="s">
        <v>802</v>
      </c>
      <c r="F731" s="20">
        <v>0.14000000000000001</v>
      </c>
      <c r="G731" s="20">
        <v>0</v>
      </c>
      <c r="H731" s="20">
        <v>325.37</v>
      </c>
      <c r="I731" s="20">
        <v>0</v>
      </c>
      <c r="J731" s="36">
        <v>0</v>
      </c>
      <c r="K731" s="36">
        <v>0</v>
      </c>
      <c r="L731" s="36">
        <v>0</v>
      </c>
      <c r="M731" s="36">
        <v>0</v>
      </c>
      <c r="N731" s="89">
        <v>1</v>
      </c>
      <c r="O731" s="31" t="s">
        <v>2560</v>
      </c>
      <c r="P731" s="98">
        <v>44073</v>
      </c>
      <c r="Q731" s="55">
        <v>1131.96</v>
      </c>
      <c r="R731" s="46">
        <f t="shared" si="78"/>
        <v>0</v>
      </c>
      <c r="S731" s="46">
        <f t="shared" si="79"/>
        <v>0</v>
      </c>
      <c r="T731" s="46">
        <f t="shared" si="80"/>
        <v>0</v>
      </c>
      <c r="U731" s="46">
        <f t="shared" si="81"/>
        <v>0</v>
      </c>
      <c r="V731" s="46">
        <f t="shared" si="82"/>
        <v>0</v>
      </c>
      <c r="W731" s="46">
        <v>0</v>
      </c>
      <c r="X731" s="47">
        <f t="shared" si="83"/>
        <v>0</v>
      </c>
      <c r="Y731" s="54"/>
      <c r="Z731" s="54"/>
      <c r="AA731" s="55" t="s">
        <v>1019</v>
      </c>
    </row>
    <row r="732" spans="1:27" ht="17.100000000000001" customHeight="1">
      <c r="A732" s="9">
        <v>711</v>
      </c>
      <c r="B732" s="9" t="s">
        <v>808</v>
      </c>
      <c r="C732" s="227" t="s">
        <v>2561</v>
      </c>
      <c r="D732" s="21" t="s">
        <v>758</v>
      </c>
      <c r="E732" s="11" t="s">
        <v>802</v>
      </c>
      <c r="F732" s="20">
        <v>2717.1</v>
      </c>
      <c r="G732" s="20">
        <v>768.47</v>
      </c>
      <c r="H732" s="55">
        <v>2723.94</v>
      </c>
      <c r="I732" s="55">
        <v>1649.2</v>
      </c>
      <c r="J732" s="36">
        <v>2356.0419659999998</v>
      </c>
      <c r="K732" s="36">
        <v>268.46848999999997</v>
      </c>
      <c r="L732" s="36">
        <v>2442.16147</v>
      </c>
      <c r="M732" s="36">
        <v>1649.1952859999999</v>
      </c>
      <c r="N732" s="89">
        <v>1</v>
      </c>
      <c r="O732" s="31" t="s">
        <v>2562</v>
      </c>
      <c r="P732" s="98">
        <v>43404</v>
      </c>
      <c r="Q732" s="74">
        <v>1259.8699999999999</v>
      </c>
      <c r="R732" s="46">
        <f t="shared" si="78"/>
        <v>86.119504000000234</v>
      </c>
      <c r="S732" s="46">
        <f t="shared" si="79"/>
        <v>1380.7267959999999</v>
      </c>
      <c r="T732" s="46">
        <f t="shared" si="80"/>
        <v>1466.8463000000002</v>
      </c>
      <c r="U732" s="46">
        <f t="shared" si="81"/>
        <v>88.226076760000012</v>
      </c>
      <c r="V732" s="46">
        <f t="shared" si="82"/>
        <v>88.226076760000012</v>
      </c>
      <c r="W732" s="46">
        <v>88.226076759999998</v>
      </c>
      <c r="X732" s="47">
        <f t="shared" si="83"/>
        <v>0</v>
      </c>
      <c r="Y732" s="54">
        <v>42.138862000000003</v>
      </c>
      <c r="Z732" s="54">
        <v>91.147861024999997</v>
      </c>
      <c r="AA732" s="55"/>
    </row>
    <row r="733" spans="1:27" s="4" customFormat="1" ht="17.100000000000001" customHeight="1">
      <c r="A733" s="9">
        <v>712</v>
      </c>
      <c r="B733" s="9" t="s">
        <v>809</v>
      </c>
      <c r="C733" s="10" t="s">
        <v>2563</v>
      </c>
      <c r="D733" s="9" t="s">
        <v>758</v>
      </c>
      <c r="E733" s="11" t="s">
        <v>810</v>
      </c>
      <c r="F733" s="20">
        <v>344.15</v>
      </c>
      <c r="G733" s="20">
        <v>219.47</v>
      </c>
      <c r="H733" s="20">
        <v>1530.72</v>
      </c>
      <c r="I733" s="20">
        <v>693.21</v>
      </c>
      <c r="J733" s="36">
        <v>344.14838200000003</v>
      </c>
      <c r="K733" s="36">
        <v>219.46527</v>
      </c>
      <c r="L733" s="36">
        <v>1617.64815</v>
      </c>
      <c r="M733" s="36">
        <v>727.56459700000005</v>
      </c>
      <c r="N733" s="9">
        <v>1</v>
      </c>
      <c r="O733" s="31" t="s">
        <v>2564</v>
      </c>
      <c r="P733" s="97">
        <v>43831</v>
      </c>
      <c r="Q733" s="20">
        <v>3962.75</v>
      </c>
      <c r="R733" s="46">
        <f t="shared" si="78"/>
        <v>1273.4997679999999</v>
      </c>
      <c r="S733" s="46">
        <f t="shared" si="79"/>
        <v>508.09932700000002</v>
      </c>
      <c r="T733" s="46">
        <f t="shared" si="80"/>
        <v>1781.599095</v>
      </c>
      <c r="U733" s="46">
        <f t="shared" si="81"/>
        <v>110.07969512</v>
      </c>
      <c r="V733" s="46">
        <f t="shared" si="82"/>
        <v>110.07969512</v>
      </c>
      <c r="W733" s="46">
        <v>110.07969512</v>
      </c>
      <c r="X733" s="47">
        <f t="shared" si="83"/>
        <v>0</v>
      </c>
      <c r="Y733" s="125"/>
      <c r="Z733" s="125"/>
      <c r="AA733" s="126"/>
    </row>
    <row r="734" spans="1:27" ht="17.100000000000001" customHeight="1">
      <c r="A734" s="9">
        <v>713</v>
      </c>
      <c r="B734" s="89" t="s">
        <v>811</v>
      </c>
      <c r="C734" s="90" t="s">
        <v>2565</v>
      </c>
      <c r="D734" s="21" t="s">
        <v>758</v>
      </c>
      <c r="E734" s="91" t="s">
        <v>812</v>
      </c>
      <c r="F734" s="51">
        <v>0</v>
      </c>
      <c r="G734" s="51">
        <v>0</v>
      </c>
      <c r="H734" s="51">
        <v>28.85</v>
      </c>
      <c r="I734" s="51">
        <v>1061.75</v>
      </c>
      <c r="J734" s="36">
        <v>0</v>
      </c>
      <c r="K734" s="36">
        <v>0</v>
      </c>
      <c r="L734" s="36">
        <v>28.854987999999999</v>
      </c>
      <c r="M734" s="36">
        <v>1061.758971</v>
      </c>
      <c r="N734" s="89">
        <v>1</v>
      </c>
      <c r="O734" s="92" t="s">
        <v>2566</v>
      </c>
      <c r="P734" s="169">
        <v>44196</v>
      </c>
      <c r="Q734" s="143">
        <v>934.1</v>
      </c>
      <c r="R734" s="46">
        <f t="shared" si="78"/>
        <v>28.854987999999999</v>
      </c>
      <c r="S734" s="46">
        <f t="shared" si="79"/>
        <v>1061.758971</v>
      </c>
      <c r="T734" s="46">
        <f t="shared" si="80"/>
        <v>1090.613959</v>
      </c>
      <c r="U734" s="46">
        <f t="shared" si="81"/>
        <v>65.50897501</v>
      </c>
      <c r="V734" s="46">
        <f t="shared" si="82"/>
        <v>65.50897501</v>
      </c>
      <c r="W734" s="46">
        <v>65.50897501</v>
      </c>
      <c r="X734" s="47">
        <f t="shared" si="83"/>
        <v>0</v>
      </c>
      <c r="Y734" s="54"/>
      <c r="Z734" s="54"/>
      <c r="AA734" s="55"/>
    </row>
    <row r="735" spans="1:27" ht="17.100000000000001" customHeight="1">
      <c r="A735" s="9">
        <v>714</v>
      </c>
      <c r="B735" s="89" t="s">
        <v>813</v>
      </c>
      <c r="C735" s="90" t="s">
        <v>2567</v>
      </c>
      <c r="D735" s="21" t="s">
        <v>758</v>
      </c>
      <c r="E735" s="91" t="s">
        <v>812</v>
      </c>
      <c r="F735" s="51">
        <v>0</v>
      </c>
      <c r="G735" s="51">
        <v>0</v>
      </c>
      <c r="H735" s="51">
        <v>151.68</v>
      </c>
      <c r="I735" s="51">
        <v>0</v>
      </c>
      <c r="J735" s="36">
        <v>0</v>
      </c>
      <c r="K735" s="36">
        <v>0</v>
      </c>
      <c r="L735" s="36">
        <v>151.68247700000001</v>
      </c>
      <c r="M735" s="36">
        <v>0</v>
      </c>
      <c r="N735" s="89">
        <v>1</v>
      </c>
      <c r="O735" s="92" t="s">
        <v>2568</v>
      </c>
      <c r="P735" s="37">
        <v>44196</v>
      </c>
      <c r="Q735" s="143">
        <v>537</v>
      </c>
      <c r="R735" s="46">
        <f t="shared" si="78"/>
        <v>151.68247700000001</v>
      </c>
      <c r="S735" s="46">
        <f t="shared" si="79"/>
        <v>0</v>
      </c>
      <c r="T735" s="46">
        <f t="shared" si="80"/>
        <v>151.68247700000001</v>
      </c>
      <c r="U735" s="46">
        <f t="shared" si="81"/>
        <v>9.4801548125000004</v>
      </c>
      <c r="V735" s="46">
        <f t="shared" si="82"/>
        <v>9.4801548125000004</v>
      </c>
      <c r="W735" s="46">
        <v>9.4801548125000004</v>
      </c>
      <c r="X735" s="47">
        <f t="shared" si="83"/>
        <v>0</v>
      </c>
      <c r="Y735" s="54"/>
      <c r="Z735" s="54"/>
      <c r="AA735" s="55"/>
    </row>
    <row r="736" spans="1:27" ht="17.100000000000001" customHeight="1">
      <c r="A736" s="9">
        <v>715</v>
      </c>
      <c r="B736" s="89" t="s">
        <v>814</v>
      </c>
      <c r="C736" s="229" t="s">
        <v>2569</v>
      </c>
      <c r="D736" s="21" t="s">
        <v>758</v>
      </c>
      <c r="E736" s="91" t="s">
        <v>812</v>
      </c>
      <c r="F736" s="51">
        <v>1668.16</v>
      </c>
      <c r="G736" s="51">
        <v>1338.74</v>
      </c>
      <c r="H736" s="51">
        <v>1823.18</v>
      </c>
      <c r="I736" s="51">
        <v>1331.33</v>
      </c>
      <c r="J736" s="36">
        <v>1668.1641830000001</v>
      </c>
      <c r="K736" s="36">
        <v>1338.7444869999999</v>
      </c>
      <c r="L736" s="36">
        <v>1823.185123</v>
      </c>
      <c r="M736" s="36">
        <v>1331.3329630000001</v>
      </c>
      <c r="N736" s="89">
        <v>1</v>
      </c>
      <c r="O736" s="92" t="s">
        <v>2570</v>
      </c>
      <c r="P736" s="169">
        <v>43983</v>
      </c>
      <c r="Q736" s="143">
        <v>1331</v>
      </c>
      <c r="R736" s="46">
        <f t="shared" si="78"/>
        <v>155.02093999999988</v>
      </c>
      <c r="S736" s="46">
        <f t="shared" si="79"/>
        <v>-7.4115239999998721</v>
      </c>
      <c r="T736" s="46">
        <f t="shared" si="80"/>
        <v>147.60941600000001</v>
      </c>
      <c r="U736" s="46">
        <f t="shared" si="81"/>
        <v>9.24411731</v>
      </c>
      <c r="V736" s="46">
        <f t="shared" si="82"/>
        <v>9.24411731</v>
      </c>
      <c r="W736" s="46">
        <v>9.24411731</v>
      </c>
      <c r="X736" s="47">
        <f t="shared" si="83"/>
        <v>0</v>
      </c>
      <c r="Y736" s="54"/>
      <c r="Z736" s="54"/>
      <c r="AA736" s="55"/>
    </row>
    <row r="737" spans="1:27" ht="17.100000000000001" customHeight="1">
      <c r="A737" s="9">
        <v>716</v>
      </c>
      <c r="B737" s="89" t="s">
        <v>815</v>
      </c>
      <c r="C737" s="90" t="s">
        <v>2571</v>
      </c>
      <c r="D737" s="21" t="s">
        <v>758</v>
      </c>
      <c r="E737" s="91" t="s">
        <v>812</v>
      </c>
      <c r="F737" s="51">
        <v>68.77</v>
      </c>
      <c r="G737" s="51">
        <v>14.8</v>
      </c>
      <c r="H737" s="51">
        <v>106.57</v>
      </c>
      <c r="I737" s="51">
        <v>8.93</v>
      </c>
      <c r="J737" s="36">
        <v>68.779814999999999</v>
      </c>
      <c r="K737" s="36">
        <v>14.800973000000001</v>
      </c>
      <c r="L737" s="36">
        <v>106.572805</v>
      </c>
      <c r="M737" s="36">
        <v>8.9295790000000004</v>
      </c>
      <c r="N737" s="89">
        <v>1</v>
      </c>
      <c r="O737" s="92" t="s">
        <v>2572</v>
      </c>
      <c r="P737" s="169">
        <v>44166</v>
      </c>
      <c r="Q737" s="143">
        <v>500.1</v>
      </c>
      <c r="R737" s="46">
        <f t="shared" si="78"/>
        <v>37.792990000000003</v>
      </c>
      <c r="S737" s="46">
        <f t="shared" si="79"/>
        <v>-5.8713940000000004</v>
      </c>
      <c r="T737" s="46">
        <f t="shared" si="80"/>
        <v>31.921596000000001</v>
      </c>
      <c r="U737" s="46">
        <f t="shared" si="81"/>
        <v>2.0097782350000002</v>
      </c>
      <c r="V737" s="46">
        <f t="shared" si="82"/>
        <v>2.0097782350000002</v>
      </c>
      <c r="W737" s="46">
        <v>2.0097782350000002</v>
      </c>
      <c r="X737" s="47">
        <f t="shared" si="83"/>
        <v>0</v>
      </c>
      <c r="Y737" s="54"/>
      <c r="Z737" s="54"/>
      <c r="AA737" s="55"/>
    </row>
    <row r="738" spans="1:27" ht="17.100000000000001" customHeight="1">
      <c r="A738" s="9">
        <v>717</v>
      </c>
      <c r="B738" s="105" t="s">
        <v>816</v>
      </c>
      <c r="C738" s="105" t="s">
        <v>2573</v>
      </c>
      <c r="D738" s="105" t="s">
        <v>817</v>
      </c>
      <c r="E738" s="111" t="s">
        <v>818</v>
      </c>
      <c r="F738" s="105">
        <v>83.15</v>
      </c>
      <c r="G738" s="105">
        <v>16.329999999999998</v>
      </c>
      <c r="H738" s="105">
        <v>191.69</v>
      </c>
      <c r="I738" s="105">
        <v>31.68</v>
      </c>
      <c r="J738" s="36">
        <v>87.727948999999995</v>
      </c>
      <c r="K738" s="36">
        <v>16.326955999999999</v>
      </c>
      <c r="L738" s="36">
        <v>194.39249899999999</v>
      </c>
      <c r="M738" s="36">
        <v>31.684350999999999</v>
      </c>
      <c r="N738" s="105">
        <v>1</v>
      </c>
      <c r="O738" s="123" t="s">
        <v>2574</v>
      </c>
      <c r="P738" s="172">
        <v>43132</v>
      </c>
      <c r="Q738" s="105">
        <v>791.93</v>
      </c>
      <c r="R738" s="46">
        <f t="shared" si="78"/>
        <v>106.66454999999999</v>
      </c>
      <c r="S738" s="46">
        <f t="shared" si="79"/>
        <v>15.357395</v>
      </c>
      <c r="T738" s="46">
        <f t="shared" si="80"/>
        <v>122.02194499999999</v>
      </c>
      <c r="U738" s="46">
        <f t="shared" si="81"/>
        <v>7.5879780749999997</v>
      </c>
      <c r="V738" s="46">
        <f t="shared" si="82"/>
        <v>7.5879780749999997</v>
      </c>
      <c r="W738" s="46">
        <v>7.5879780749999997</v>
      </c>
      <c r="X738" s="47">
        <f t="shared" si="83"/>
        <v>0</v>
      </c>
      <c r="Y738" s="54">
        <v>3.84</v>
      </c>
      <c r="Z738" s="54">
        <v>2.5089966100000001</v>
      </c>
      <c r="AA738" s="55"/>
    </row>
    <row r="739" spans="1:27" ht="17.100000000000001" customHeight="1">
      <c r="A739" s="9">
        <v>718</v>
      </c>
      <c r="B739" s="105" t="s">
        <v>819</v>
      </c>
      <c r="C739" s="106" t="s">
        <v>2575</v>
      </c>
      <c r="D739" s="105" t="s">
        <v>817</v>
      </c>
      <c r="E739" s="111" t="s">
        <v>818</v>
      </c>
      <c r="F739" s="166">
        <v>160.02000000000001</v>
      </c>
      <c r="G739" s="166">
        <v>29.01</v>
      </c>
      <c r="H739" s="166">
        <v>583.84</v>
      </c>
      <c r="I739" s="166">
        <v>121.97</v>
      </c>
      <c r="J739" s="36">
        <v>160.01857699999999</v>
      </c>
      <c r="K739" s="36">
        <v>29.011685</v>
      </c>
      <c r="L739" s="36">
        <v>583.83510100000001</v>
      </c>
      <c r="M739" s="36">
        <v>121.966482</v>
      </c>
      <c r="N739" s="105">
        <v>1</v>
      </c>
      <c r="O739" s="123" t="s">
        <v>2576</v>
      </c>
      <c r="P739" s="172">
        <v>44136</v>
      </c>
      <c r="Q739" s="166">
        <v>886.5</v>
      </c>
      <c r="R739" s="46">
        <f t="shared" si="78"/>
        <v>423.81652400000002</v>
      </c>
      <c r="S739" s="46">
        <f t="shared" si="79"/>
        <v>92.954796999999999</v>
      </c>
      <c r="T739" s="46">
        <f t="shared" si="80"/>
        <v>516.77132100000006</v>
      </c>
      <c r="U739" s="46">
        <f t="shared" si="81"/>
        <v>32.06582057</v>
      </c>
      <c r="V739" s="46">
        <f t="shared" si="82"/>
        <v>32.06582057</v>
      </c>
      <c r="W739" s="46">
        <v>32.06582057</v>
      </c>
      <c r="X739" s="47">
        <f t="shared" si="83"/>
        <v>0</v>
      </c>
      <c r="Y739" s="54"/>
      <c r="Z739" s="54"/>
      <c r="AA739" s="55"/>
    </row>
    <row r="740" spans="1:27" ht="17.100000000000001" customHeight="1">
      <c r="A740" s="9">
        <v>719</v>
      </c>
      <c r="B740" s="105" t="s">
        <v>820</v>
      </c>
      <c r="C740" s="106" t="s">
        <v>2577</v>
      </c>
      <c r="D740" s="105" t="s">
        <v>817</v>
      </c>
      <c r="E740" s="111" t="s">
        <v>821</v>
      </c>
      <c r="F740" s="166">
        <v>161.75</v>
      </c>
      <c r="G740" s="166">
        <v>0</v>
      </c>
      <c r="H740" s="166">
        <v>252.48</v>
      </c>
      <c r="I740" s="166">
        <v>0</v>
      </c>
      <c r="J740" s="36">
        <v>161.754977</v>
      </c>
      <c r="K740" s="36">
        <v>0</v>
      </c>
      <c r="L740" s="36">
        <v>252.478723</v>
      </c>
      <c r="M740" s="36">
        <v>0</v>
      </c>
      <c r="N740" s="105">
        <v>1</v>
      </c>
      <c r="O740" s="123" t="s">
        <v>2578</v>
      </c>
      <c r="P740" s="173">
        <v>44195</v>
      </c>
      <c r="Q740" s="177">
        <v>1745</v>
      </c>
      <c r="R740" s="46">
        <f t="shared" si="78"/>
        <v>90.723746000000006</v>
      </c>
      <c r="S740" s="46">
        <f t="shared" si="79"/>
        <v>0</v>
      </c>
      <c r="T740" s="46">
        <f t="shared" si="80"/>
        <v>90.723746000000006</v>
      </c>
      <c r="U740" s="46">
        <f t="shared" si="81"/>
        <v>5.6702341250000003</v>
      </c>
      <c r="V740" s="46">
        <f t="shared" si="82"/>
        <v>5.6702341250000003</v>
      </c>
      <c r="W740" s="46">
        <v>5.6702341250000003</v>
      </c>
      <c r="X740" s="47">
        <f t="shared" si="83"/>
        <v>0</v>
      </c>
      <c r="Y740" s="54"/>
      <c r="Z740" s="54"/>
      <c r="AA740" s="55"/>
    </row>
    <row r="741" spans="1:27" ht="17.100000000000001" customHeight="1">
      <c r="A741" s="9">
        <v>720</v>
      </c>
      <c r="B741" s="105" t="s">
        <v>822</v>
      </c>
      <c r="C741" s="105" t="s">
        <v>2579</v>
      </c>
      <c r="D741" s="105" t="s">
        <v>817</v>
      </c>
      <c r="E741" s="111" t="s">
        <v>821</v>
      </c>
      <c r="F741" s="166">
        <v>2.15</v>
      </c>
      <c r="G741" s="166">
        <v>0</v>
      </c>
      <c r="H741" s="105">
        <v>158.38</v>
      </c>
      <c r="I741" s="166">
        <v>0</v>
      </c>
      <c r="J741" s="36">
        <v>2.1543459999999999</v>
      </c>
      <c r="K741" s="36">
        <v>0</v>
      </c>
      <c r="L741" s="36">
        <v>158.37690699999999</v>
      </c>
      <c r="M741" s="36">
        <v>0</v>
      </c>
      <c r="N741" s="105">
        <v>1</v>
      </c>
      <c r="O741" s="123" t="s">
        <v>2580</v>
      </c>
      <c r="P741" s="173">
        <v>44195</v>
      </c>
      <c r="Q741" s="105">
        <v>852.53</v>
      </c>
      <c r="R741" s="46">
        <f t="shared" si="78"/>
        <v>156.22256099999998</v>
      </c>
      <c r="S741" s="46">
        <f t="shared" si="79"/>
        <v>0</v>
      </c>
      <c r="T741" s="46">
        <f t="shared" si="80"/>
        <v>156.22256099999998</v>
      </c>
      <c r="U741" s="46">
        <f t="shared" si="81"/>
        <v>9.763910062499999</v>
      </c>
      <c r="V741" s="46">
        <f t="shared" si="82"/>
        <v>9.763910062499999</v>
      </c>
      <c r="W741" s="46">
        <v>9.7639100625000008</v>
      </c>
      <c r="X741" s="47">
        <f t="shared" si="83"/>
        <v>0</v>
      </c>
      <c r="Y741" s="54"/>
      <c r="Z741" s="54"/>
      <c r="AA741" s="55"/>
    </row>
    <row r="742" spans="1:27" ht="17.100000000000001" customHeight="1">
      <c r="A742" s="9">
        <v>721</v>
      </c>
      <c r="B742" s="105" t="s">
        <v>823</v>
      </c>
      <c r="C742" s="105" t="s">
        <v>2581</v>
      </c>
      <c r="D742" s="105" t="s">
        <v>817</v>
      </c>
      <c r="E742" s="111" t="s">
        <v>821</v>
      </c>
      <c r="F742" s="105">
        <v>12.27</v>
      </c>
      <c r="G742" s="166">
        <v>0</v>
      </c>
      <c r="H742" s="105">
        <v>208.77</v>
      </c>
      <c r="I742" s="166">
        <v>0</v>
      </c>
      <c r="J742" s="36">
        <v>12.272997999999999</v>
      </c>
      <c r="K742" s="36">
        <v>0</v>
      </c>
      <c r="L742" s="36">
        <v>208.775633</v>
      </c>
      <c r="M742" s="36">
        <v>0</v>
      </c>
      <c r="N742" s="105">
        <v>1</v>
      </c>
      <c r="O742" s="123" t="s">
        <v>2582</v>
      </c>
      <c r="P742" s="173">
        <v>44531</v>
      </c>
      <c r="Q742" s="105">
        <v>1980.9</v>
      </c>
      <c r="R742" s="46">
        <f t="shared" ref="R742:R773" si="84">L742-J742</f>
        <v>196.502635</v>
      </c>
      <c r="S742" s="46">
        <f t="shared" ref="S742:S773" si="85">M742-K742</f>
        <v>0</v>
      </c>
      <c r="T742" s="46">
        <f t="shared" ref="T742:T773" si="86">R742+S742</f>
        <v>196.502635</v>
      </c>
      <c r="U742" s="46">
        <f t="shared" ref="U742:U773" si="87">IF(T742&gt;10,R742*6.25%+S742*6%,0)</f>
        <v>12.2814146875</v>
      </c>
      <c r="V742" s="46">
        <f t="shared" ref="V742:V773" si="88">MIN(U742,1000,Q742/2-Y742-Z742)</f>
        <v>12.2814146875</v>
      </c>
      <c r="W742" s="46">
        <v>12.2814146875</v>
      </c>
      <c r="X742" s="47">
        <f t="shared" ref="X742:X773" si="89">IF((V742+Y742+Z742)&gt;1000,1,0)</f>
        <v>0</v>
      </c>
      <c r="Y742" s="54"/>
      <c r="Z742" s="54"/>
      <c r="AA742" s="55"/>
    </row>
    <row r="743" spans="1:27" ht="17.100000000000001" customHeight="1">
      <c r="A743" s="9">
        <v>722</v>
      </c>
      <c r="B743" s="9" t="s">
        <v>824</v>
      </c>
      <c r="C743" s="10" t="s">
        <v>2583</v>
      </c>
      <c r="D743" s="9" t="s">
        <v>817</v>
      </c>
      <c r="E743" s="11" t="s">
        <v>825</v>
      </c>
      <c r="F743" s="20">
        <v>81.099999999999994</v>
      </c>
      <c r="G743" s="20">
        <v>4.43</v>
      </c>
      <c r="H743" s="20">
        <v>133.4</v>
      </c>
      <c r="I743" s="20">
        <v>96.89</v>
      </c>
      <c r="J743" s="36">
        <v>81.098124999999996</v>
      </c>
      <c r="K743" s="36">
        <v>4.4332330000000004</v>
      </c>
      <c r="L743" s="36">
        <v>133.39916199999999</v>
      </c>
      <c r="M743" s="36">
        <v>96.885019999999997</v>
      </c>
      <c r="N743" s="9">
        <v>1</v>
      </c>
      <c r="O743" s="31" t="s">
        <v>2584</v>
      </c>
      <c r="P743" s="98" t="s">
        <v>2585</v>
      </c>
      <c r="Q743" s="20">
        <v>3043.01</v>
      </c>
      <c r="R743" s="46">
        <f t="shared" si="84"/>
        <v>52.301036999999994</v>
      </c>
      <c r="S743" s="46">
        <f t="shared" si="85"/>
        <v>92.451786999999996</v>
      </c>
      <c r="T743" s="46">
        <f t="shared" si="86"/>
        <v>144.75282399999998</v>
      </c>
      <c r="U743" s="46">
        <f t="shared" si="87"/>
        <v>8.8159220324999978</v>
      </c>
      <c r="V743" s="46">
        <f t="shared" si="88"/>
        <v>8.8159220324999978</v>
      </c>
      <c r="W743" s="46">
        <v>8.8159220324999996</v>
      </c>
      <c r="X743" s="47">
        <f t="shared" si="89"/>
        <v>0</v>
      </c>
      <c r="Y743" s="54"/>
      <c r="Z743" s="54"/>
      <c r="AA743" s="55"/>
    </row>
    <row r="744" spans="1:27" ht="17.100000000000001" customHeight="1">
      <c r="A744" s="9">
        <v>723</v>
      </c>
      <c r="B744" s="9" t="s">
        <v>826</v>
      </c>
      <c r="C744" s="10" t="s">
        <v>2586</v>
      </c>
      <c r="D744" s="9" t="s">
        <v>817</v>
      </c>
      <c r="E744" s="11" t="s">
        <v>825</v>
      </c>
      <c r="F744" s="20">
        <v>2447.34</v>
      </c>
      <c r="G744" s="20">
        <v>675.58</v>
      </c>
      <c r="H744" s="20">
        <v>2657.78</v>
      </c>
      <c r="I744" s="20">
        <v>1220.3399999999999</v>
      </c>
      <c r="J744" s="36">
        <v>2446.0915850000001</v>
      </c>
      <c r="K744" s="36">
        <v>673.50993500000004</v>
      </c>
      <c r="L744" s="36">
        <v>2656.044484</v>
      </c>
      <c r="M744" s="36">
        <v>1217.4444820000001</v>
      </c>
      <c r="N744" s="9">
        <v>1</v>
      </c>
      <c r="O744" s="31" t="s">
        <v>2587</v>
      </c>
      <c r="P744" s="98" t="s">
        <v>1618</v>
      </c>
      <c r="Q744" s="20">
        <v>4274.16</v>
      </c>
      <c r="R744" s="46">
        <f t="shared" si="84"/>
        <v>209.95289899999989</v>
      </c>
      <c r="S744" s="46">
        <f t="shared" si="85"/>
        <v>543.93454700000007</v>
      </c>
      <c r="T744" s="46">
        <f t="shared" si="86"/>
        <v>753.88744599999995</v>
      </c>
      <c r="U744" s="46">
        <f t="shared" si="87"/>
        <v>45.758129007499996</v>
      </c>
      <c r="V744" s="46">
        <f t="shared" si="88"/>
        <v>45.758129007499996</v>
      </c>
      <c r="W744" s="46">
        <v>45.758129007500003</v>
      </c>
      <c r="X744" s="47">
        <f t="shared" si="89"/>
        <v>0</v>
      </c>
      <c r="Y744" s="54"/>
      <c r="Z744" s="54">
        <v>14.4081862675</v>
      </c>
      <c r="AA744" s="55"/>
    </row>
    <row r="745" spans="1:27" ht="17.100000000000001" customHeight="1">
      <c r="A745" s="9">
        <v>724</v>
      </c>
      <c r="B745" s="9" t="s">
        <v>2588</v>
      </c>
      <c r="C745" s="10" t="s">
        <v>2589</v>
      </c>
      <c r="D745" s="9" t="s">
        <v>817</v>
      </c>
      <c r="E745" s="11" t="s">
        <v>825</v>
      </c>
      <c r="F745" s="20">
        <v>505.26</v>
      </c>
      <c r="G745" s="20">
        <v>118.57</v>
      </c>
      <c r="H745" s="20">
        <v>406.36</v>
      </c>
      <c r="I745" s="20">
        <v>416.17</v>
      </c>
      <c r="J745" s="36">
        <v>507.15824400000002</v>
      </c>
      <c r="K745" s="36">
        <v>118.570939</v>
      </c>
      <c r="L745" s="36">
        <v>131.68846500000001</v>
      </c>
      <c r="M745" s="36">
        <v>416.16569600000003</v>
      </c>
      <c r="N745" s="9">
        <v>1</v>
      </c>
      <c r="O745" s="31" t="s">
        <v>2590</v>
      </c>
      <c r="P745" s="98" t="s">
        <v>2591</v>
      </c>
      <c r="Q745" s="74">
        <v>894.21</v>
      </c>
      <c r="R745" s="46">
        <f t="shared" si="84"/>
        <v>-375.46977900000002</v>
      </c>
      <c r="S745" s="46">
        <f t="shared" si="85"/>
        <v>297.59475700000002</v>
      </c>
      <c r="T745" s="46">
        <f t="shared" si="86"/>
        <v>-77.875022000000001</v>
      </c>
      <c r="U745" s="46">
        <f t="shared" si="87"/>
        <v>0</v>
      </c>
      <c r="V745" s="46">
        <f t="shared" si="88"/>
        <v>0</v>
      </c>
      <c r="W745" s="46">
        <v>0</v>
      </c>
      <c r="X745" s="47">
        <f t="shared" si="89"/>
        <v>0</v>
      </c>
      <c r="Y745" s="54"/>
      <c r="Z745" s="54">
        <v>8.9528760275000003</v>
      </c>
      <c r="AA745" s="55" t="s">
        <v>1019</v>
      </c>
    </row>
    <row r="746" spans="1:27" ht="17.100000000000001" customHeight="1">
      <c r="A746" s="9">
        <v>725</v>
      </c>
      <c r="B746" s="9" t="s">
        <v>827</v>
      </c>
      <c r="C746" s="10" t="s">
        <v>2592</v>
      </c>
      <c r="D746" s="9" t="s">
        <v>817</v>
      </c>
      <c r="E746" s="11" t="s">
        <v>825</v>
      </c>
      <c r="F746" s="20">
        <v>128.81</v>
      </c>
      <c r="G746" s="20">
        <v>7.47</v>
      </c>
      <c r="H746" s="20">
        <v>339.12</v>
      </c>
      <c r="I746" s="20">
        <v>132.55000000000001</v>
      </c>
      <c r="J746" s="36">
        <v>128.813121</v>
      </c>
      <c r="K746" s="36">
        <v>7.4699159999999996</v>
      </c>
      <c r="L746" s="36">
        <v>339.12394799999998</v>
      </c>
      <c r="M746" s="36">
        <v>132.553248</v>
      </c>
      <c r="N746" s="9">
        <v>1</v>
      </c>
      <c r="O746" s="31" t="s">
        <v>2593</v>
      </c>
      <c r="P746" s="98" t="s">
        <v>1618</v>
      </c>
      <c r="Q746" s="74">
        <v>2057.84</v>
      </c>
      <c r="R746" s="46">
        <f t="shared" si="84"/>
        <v>210.31082699999999</v>
      </c>
      <c r="S746" s="46">
        <f t="shared" si="85"/>
        <v>125.083332</v>
      </c>
      <c r="T746" s="46">
        <f t="shared" si="86"/>
        <v>335.394159</v>
      </c>
      <c r="U746" s="46">
        <f t="shared" si="87"/>
        <v>20.649426607499997</v>
      </c>
      <c r="V746" s="46">
        <f t="shared" si="88"/>
        <v>20.649426607499997</v>
      </c>
      <c r="W746" s="46">
        <v>20.649426607500001</v>
      </c>
      <c r="X746" s="47">
        <f t="shared" si="89"/>
        <v>0</v>
      </c>
      <c r="Y746" s="54"/>
      <c r="Z746" s="54"/>
      <c r="AA746" s="55"/>
    </row>
    <row r="747" spans="1:27" ht="17.100000000000001" customHeight="1">
      <c r="A747" s="9">
        <v>726</v>
      </c>
      <c r="B747" s="167" t="s">
        <v>828</v>
      </c>
      <c r="C747" s="90" t="s">
        <v>2594</v>
      </c>
      <c r="D747" s="9" t="s">
        <v>817</v>
      </c>
      <c r="E747" s="11" t="s">
        <v>829</v>
      </c>
      <c r="F747" s="52">
        <v>103.26362399999999</v>
      </c>
      <c r="G747" s="52">
        <v>0</v>
      </c>
      <c r="H747" s="168">
        <v>169.054588</v>
      </c>
      <c r="I747" s="168">
        <v>0</v>
      </c>
      <c r="J747" s="36">
        <v>103.26362399999999</v>
      </c>
      <c r="K747" s="36">
        <v>0</v>
      </c>
      <c r="L747" s="36">
        <v>169.054588</v>
      </c>
      <c r="M747" s="36">
        <v>0</v>
      </c>
      <c r="N747" s="9">
        <v>1</v>
      </c>
      <c r="O747" s="31" t="s">
        <v>2595</v>
      </c>
      <c r="P747" s="32">
        <v>44161</v>
      </c>
      <c r="Q747" s="20">
        <v>1526.58</v>
      </c>
      <c r="R747" s="46">
        <f t="shared" si="84"/>
        <v>65.790964000000002</v>
      </c>
      <c r="S747" s="46">
        <f t="shared" si="85"/>
        <v>0</v>
      </c>
      <c r="T747" s="46">
        <f t="shared" si="86"/>
        <v>65.790964000000002</v>
      </c>
      <c r="U747" s="46">
        <f t="shared" si="87"/>
        <v>4.1119352500000002</v>
      </c>
      <c r="V747" s="46">
        <f t="shared" si="88"/>
        <v>4.1119352500000002</v>
      </c>
      <c r="W747" s="46">
        <v>4.1119352500000002</v>
      </c>
      <c r="X747" s="47">
        <f t="shared" si="89"/>
        <v>0</v>
      </c>
      <c r="Y747" s="54"/>
      <c r="Z747" s="54"/>
      <c r="AA747" s="55"/>
    </row>
    <row r="748" spans="1:27" ht="17.100000000000001" customHeight="1">
      <c r="A748" s="9">
        <v>727</v>
      </c>
      <c r="B748" s="167" t="s">
        <v>830</v>
      </c>
      <c r="C748" s="90" t="s">
        <v>2596</v>
      </c>
      <c r="D748" s="9" t="s">
        <v>817</v>
      </c>
      <c r="E748" s="11" t="s">
        <v>829</v>
      </c>
      <c r="F748" s="52">
        <v>85.081610999999995</v>
      </c>
      <c r="G748" s="52">
        <v>0</v>
      </c>
      <c r="H748" s="168">
        <v>129.86739499999999</v>
      </c>
      <c r="I748" s="168">
        <v>0</v>
      </c>
      <c r="J748" s="36">
        <v>85.081610999999995</v>
      </c>
      <c r="K748" s="36">
        <v>0</v>
      </c>
      <c r="L748" s="36">
        <v>129.86739499999999</v>
      </c>
      <c r="M748" s="36">
        <v>0</v>
      </c>
      <c r="N748" s="9">
        <v>1</v>
      </c>
      <c r="O748" s="31" t="s">
        <v>2597</v>
      </c>
      <c r="P748" s="32">
        <v>44182</v>
      </c>
      <c r="Q748" s="20">
        <v>541.55999999999995</v>
      </c>
      <c r="R748" s="46">
        <f t="shared" si="84"/>
        <v>44.785783999999992</v>
      </c>
      <c r="S748" s="46">
        <f t="shared" si="85"/>
        <v>0</v>
      </c>
      <c r="T748" s="46">
        <f t="shared" si="86"/>
        <v>44.785783999999992</v>
      </c>
      <c r="U748" s="46">
        <f t="shared" si="87"/>
        <v>2.7991114999999995</v>
      </c>
      <c r="V748" s="46">
        <f t="shared" si="88"/>
        <v>2.7991114999999995</v>
      </c>
      <c r="W748" s="46">
        <v>2.7991115</v>
      </c>
      <c r="X748" s="47">
        <f t="shared" si="89"/>
        <v>0</v>
      </c>
      <c r="Y748" s="54"/>
      <c r="Z748" s="54"/>
      <c r="AA748" s="55"/>
    </row>
    <row r="749" spans="1:27" ht="17.100000000000001" customHeight="1">
      <c r="A749" s="9">
        <v>728</v>
      </c>
      <c r="B749" s="167" t="s">
        <v>831</v>
      </c>
      <c r="C749" s="90" t="s">
        <v>2598</v>
      </c>
      <c r="D749" s="9" t="s">
        <v>817</v>
      </c>
      <c r="E749" s="11" t="s">
        <v>829</v>
      </c>
      <c r="F749" s="52">
        <v>106.97533900000001</v>
      </c>
      <c r="G749" s="52">
        <v>0</v>
      </c>
      <c r="H749" s="168">
        <v>177.163599</v>
      </c>
      <c r="I749" s="168">
        <v>0</v>
      </c>
      <c r="J749" s="36">
        <v>106.97533900000001</v>
      </c>
      <c r="K749" s="36">
        <v>0</v>
      </c>
      <c r="L749" s="36">
        <v>177.163599</v>
      </c>
      <c r="M749" s="36">
        <v>0</v>
      </c>
      <c r="N749" s="9">
        <v>1</v>
      </c>
      <c r="O749" s="31" t="s">
        <v>2599</v>
      </c>
      <c r="P749" s="32">
        <v>44130</v>
      </c>
      <c r="Q749" s="20">
        <v>565</v>
      </c>
      <c r="R749" s="46">
        <f t="shared" si="84"/>
        <v>70.18826</v>
      </c>
      <c r="S749" s="46">
        <f t="shared" si="85"/>
        <v>0</v>
      </c>
      <c r="T749" s="46">
        <f t="shared" si="86"/>
        <v>70.18826</v>
      </c>
      <c r="U749" s="46">
        <f t="shared" si="87"/>
        <v>4.38676625</v>
      </c>
      <c r="V749" s="46">
        <f t="shared" si="88"/>
        <v>4.38676625</v>
      </c>
      <c r="W749" s="46">
        <v>4.38676625</v>
      </c>
      <c r="X749" s="47">
        <f t="shared" si="89"/>
        <v>0</v>
      </c>
      <c r="Y749" s="54"/>
      <c r="Z749" s="54"/>
      <c r="AA749" s="55"/>
    </row>
    <row r="750" spans="1:27" ht="17.100000000000001" customHeight="1">
      <c r="A750" s="9">
        <v>729</v>
      </c>
      <c r="B750" s="167" t="s">
        <v>832</v>
      </c>
      <c r="C750" s="90" t="s">
        <v>2600</v>
      </c>
      <c r="D750" s="9" t="s">
        <v>817</v>
      </c>
      <c r="E750" s="11" t="s">
        <v>829</v>
      </c>
      <c r="F750" s="52">
        <v>94.995428000000004</v>
      </c>
      <c r="G750" s="52">
        <v>0</v>
      </c>
      <c r="H750" s="168">
        <v>664</v>
      </c>
      <c r="I750" s="168">
        <v>103.657212</v>
      </c>
      <c r="J750" s="36">
        <v>94.995428000000004</v>
      </c>
      <c r="K750" s="36">
        <v>0</v>
      </c>
      <c r="L750" s="36">
        <v>377.14848000000001</v>
      </c>
      <c r="M750" s="36">
        <v>103.657212</v>
      </c>
      <c r="N750" s="9">
        <v>1</v>
      </c>
      <c r="O750" s="31" t="s">
        <v>2601</v>
      </c>
      <c r="P750" s="32">
        <v>44190</v>
      </c>
      <c r="Q750" s="20">
        <v>2016.83</v>
      </c>
      <c r="R750" s="46">
        <f t="shared" si="84"/>
        <v>282.153052</v>
      </c>
      <c r="S750" s="46">
        <f t="shared" si="85"/>
        <v>103.657212</v>
      </c>
      <c r="T750" s="46">
        <f t="shared" si="86"/>
        <v>385.81026400000002</v>
      </c>
      <c r="U750" s="46">
        <f t="shared" si="87"/>
        <v>23.853998470000001</v>
      </c>
      <c r="V750" s="46">
        <f t="shared" si="88"/>
        <v>23.853998470000001</v>
      </c>
      <c r="W750" s="46">
        <v>23.853998470000001</v>
      </c>
      <c r="X750" s="47">
        <f t="shared" si="89"/>
        <v>0</v>
      </c>
      <c r="Y750" s="54"/>
      <c r="Z750" s="54"/>
      <c r="AA750" s="55"/>
    </row>
    <row r="751" spans="1:27" ht="17.100000000000001" customHeight="1">
      <c r="A751" s="9">
        <v>730</v>
      </c>
      <c r="B751" s="167" t="s">
        <v>833</v>
      </c>
      <c r="C751" s="90" t="s">
        <v>2602</v>
      </c>
      <c r="D751" s="9" t="s">
        <v>817</v>
      </c>
      <c r="E751" s="11" t="s">
        <v>829</v>
      </c>
      <c r="F751" s="52">
        <v>199.81950599999999</v>
      </c>
      <c r="G751" s="52">
        <v>3.438399</v>
      </c>
      <c r="H751" s="168">
        <v>344.34349400000002</v>
      </c>
      <c r="I751" s="168">
        <v>192.125922</v>
      </c>
      <c r="J751" s="36">
        <v>199.81950599999999</v>
      </c>
      <c r="K751" s="36">
        <v>3.438399</v>
      </c>
      <c r="L751" s="36">
        <v>344.34349400000002</v>
      </c>
      <c r="M751" s="36">
        <v>192.125922</v>
      </c>
      <c r="N751" s="9">
        <v>1</v>
      </c>
      <c r="O751" s="31" t="s">
        <v>2603</v>
      </c>
      <c r="P751" s="32">
        <v>44140</v>
      </c>
      <c r="Q751" s="20">
        <v>969.38</v>
      </c>
      <c r="R751" s="46">
        <f t="shared" si="84"/>
        <v>144.52398800000003</v>
      </c>
      <c r="S751" s="46">
        <f t="shared" si="85"/>
        <v>188.687523</v>
      </c>
      <c r="T751" s="46">
        <f t="shared" si="86"/>
        <v>333.21151100000003</v>
      </c>
      <c r="U751" s="46">
        <f t="shared" si="87"/>
        <v>20.354000630000002</v>
      </c>
      <c r="V751" s="46">
        <f t="shared" si="88"/>
        <v>20.354000630000002</v>
      </c>
      <c r="W751" s="46">
        <v>20.354000630000002</v>
      </c>
      <c r="X751" s="47">
        <f t="shared" si="89"/>
        <v>0</v>
      </c>
      <c r="Y751" s="54"/>
      <c r="Z751" s="54"/>
      <c r="AA751" s="55"/>
    </row>
    <row r="752" spans="1:27" ht="17.100000000000001" customHeight="1">
      <c r="A752" s="9">
        <v>731</v>
      </c>
      <c r="B752" s="9" t="s">
        <v>834</v>
      </c>
      <c r="C752" s="10" t="s">
        <v>2604</v>
      </c>
      <c r="D752" s="9" t="s">
        <v>817</v>
      </c>
      <c r="E752" s="11" t="s">
        <v>835</v>
      </c>
      <c r="F752" s="20">
        <v>3724.59</v>
      </c>
      <c r="G752" s="20">
        <v>5758.9</v>
      </c>
      <c r="H752" s="20">
        <v>4384.57</v>
      </c>
      <c r="I752" s="20">
        <v>5873.22</v>
      </c>
      <c r="J752" s="36">
        <v>3724.5932550000002</v>
      </c>
      <c r="K752" s="36">
        <v>5758.9027779999997</v>
      </c>
      <c r="L752" s="36">
        <v>4384.5728239999999</v>
      </c>
      <c r="M752" s="36">
        <v>5873.2199350000001</v>
      </c>
      <c r="N752" s="9">
        <v>1</v>
      </c>
      <c r="O752" s="31" t="s">
        <v>2605</v>
      </c>
      <c r="P752" s="66" t="s">
        <v>2606</v>
      </c>
      <c r="Q752" s="20">
        <v>2788</v>
      </c>
      <c r="R752" s="46">
        <f t="shared" si="84"/>
        <v>659.97956899999963</v>
      </c>
      <c r="S752" s="46">
        <f t="shared" si="85"/>
        <v>114.31715700000041</v>
      </c>
      <c r="T752" s="46">
        <f t="shared" si="86"/>
        <v>774.29672600000004</v>
      </c>
      <c r="U752" s="46">
        <f t="shared" si="87"/>
        <v>48.107752482500004</v>
      </c>
      <c r="V752" s="46">
        <f t="shared" si="88"/>
        <v>48.107752482500004</v>
      </c>
      <c r="W752" s="46">
        <v>48.107752482499997</v>
      </c>
      <c r="X752" s="47">
        <f t="shared" si="89"/>
        <v>0</v>
      </c>
      <c r="Y752" s="54">
        <v>59.131875000000001</v>
      </c>
      <c r="Z752" s="54">
        <v>165.911892585</v>
      </c>
      <c r="AA752" s="55"/>
    </row>
    <row r="753" spans="1:27" ht="24" customHeight="1">
      <c r="A753" s="9">
        <v>732</v>
      </c>
      <c r="B753" s="9" t="s">
        <v>2607</v>
      </c>
      <c r="C753" s="10" t="s">
        <v>2608</v>
      </c>
      <c r="D753" s="9" t="s">
        <v>817</v>
      </c>
      <c r="E753" s="11" t="s">
        <v>835</v>
      </c>
      <c r="F753" s="20">
        <v>148.34</v>
      </c>
      <c r="G753" s="20">
        <v>0</v>
      </c>
      <c r="H753" s="20">
        <v>227.65</v>
      </c>
      <c r="I753" s="20">
        <v>0</v>
      </c>
      <c r="J753" s="36">
        <v>148.34380200000001</v>
      </c>
      <c r="K753" s="36">
        <v>0</v>
      </c>
      <c r="L753" s="36">
        <v>116.124651</v>
      </c>
      <c r="M753" s="36">
        <v>0</v>
      </c>
      <c r="N753" s="9">
        <v>1</v>
      </c>
      <c r="O753" s="31" t="s">
        <v>2609</v>
      </c>
      <c r="P753" s="66" t="s">
        <v>2610</v>
      </c>
      <c r="Q753" s="20">
        <v>2885.42</v>
      </c>
      <c r="R753" s="46">
        <f t="shared" si="84"/>
        <v>-32.219151000000011</v>
      </c>
      <c r="S753" s="46">
        <f t="shared" si="85"/>
        <v>0</v>
      </c>
      <c r="T753" s="46">
        <f t="shared" si="86"/>
        <v>-32.219151000000011</v>
      </c>
      <c r="U753" s="46">
        <f t="shared" si="87"/>
        <v>0</v>
      </c>
      <c r="V753" s="46">
        <f t="shared" si="88"/>
        <v>0</v>
      </c>
      <c r="W753" s="46">
        <v>0</v>
      </c>
      <c r="X753" s="47">
        <f t="shared" si="89"/>
        <v>0</v>
      </c>
      <c r="Y753" s="54"/>
      <c r="Z753" s="54">
        <v>2.5427161950000001</v>
      </c>
      <c r="AA753" s="55" t="s">
        <v>1019</v>
      </c>
    </row>
    <row r="754" spans="1:27" ht="17.100000000000001" customHeight="1">
      <c r="A754" s="9">
        <v>733</v>
      </c>
      <c r="B754" s="9" t="s">
        <v>836</v>
      </c>
      <c r="C754" s="10" t="s">
        <v>2611</v>
      </c>
      <c r="D754" s="9" t="s">
        <v>817</v>
      </c>
      <c r="E754" s="11" t="s">
        <v>835</v>
      </c>
      <c r="F754" s="20">
        <v>177.84</v>
      </c>
      <c r="G754" s="20">
        <v>2.38</v>
      </c>
      <c r="H754" s="20">
        <v>207.73</v>
      </c>
      <c r="I754" s="20">
        <v>36.119999999999997</v>
      </c>
      <c r="J754" s="36">
        <v>177.83687699999999</v>
      </c>
      <c r="K754" s="36">
        <v>2.3808470000000002</v>
      </c>
      <c r="L754" s="36">
        <v>207.72733400000001</v>
      </c>
      <c r="M754" s="36">
        <v>36.123798000000001</v>
      </c>
      <c r="N754" s="9">
        <v>1</v>
      </c>
      <c r="O754" s="31" t="s">
        <v>2612</v>
      </c>
      <c r="P754" s="66" t="s">
        <v>2606</v>
      </c>
      <c r="Q754" s="20">
        <v>682</v>
      </c>
      <c r="R754" s="46">
        <f t="shared" si="84"/>
        <v>29.890457000000026</v>
      </c>
      <c r="S754" s="46">
        <f t="shared" si="85"/>
        <v>33.742950999999998</v>
      </c>
      <c r="T754" s="46">
        <f t="shared" si="86"/>
        <v>63.633408000000024</v>
      </c>
      <c r="U754" s="46">
        <f t="shared" si="87"/>
        <v>3.8927306225000016</v>
      </c>
      <c r="V754" s="46">
        <f t="shared" si="88"/>
        <v>3.8927306225000016</v>
      </c>
      <c r="W754" s="46">
        <v>3.8927306224999998</v>
      </c>
      <c r="X754" s="47">
        <f t="shared" si="89"/>
        <v>0</v>
      </c>
      <c r="Y754" s="54">
        <v>6.9488000000000003</v>
      </c>
      <c r="Z754" s="54">
        <v>4.3088332324999996</v>
      </c>
      <c r="AA754" s="55"/>
    </row>
    <row r="755" spans="1:27" ht="17.100000000000001" customHeight="1">
      <c r="A755" s="9">
        <v>734</v>
      </c>
      <c r="B755" s="9" t="s">
        <v>837</v>
      </c>
      <c r="C755" s="10" t="s">
        <v>2613</v>
      </c>
      <c r="D755" s="9" t="s">
        <v>817</v>
      </c>
      <c r="E755" s="11" t="s">
        <v>835</v>
      </c>
      <c r="F755" s="20">
        <v>49.86</v>
      </c>
      <c r="G755" s="20">
        <v>0.65</v>
      </c>
      <c r="H755" s="20">
        <v>91.69</v>
      </c>
      <c r="I755" s="20">
        <v>0</v>
      </c>
      <c r="J755" s="36">
        <v>49.864508999999998</v>
      </c>
      <c r="K755" s="36">
        <v>0.64671500000000004</v>
      </c>
      <c r="L755" s="36">
        <v>91.690768000000006</v>
      </c>
      <c r="M755" s="36">
        <v>-0.64671500000000004</v>
      </c>
      <c r="N755" s="9">
        <v>1</v>
      </c>
      <c r="O755" s="31" t="s">
        <v>2614</v>
      </c>
      <c r="P755" s="66" t="s">
        <v>1281</v>
      </c>
      <c r="Q755" s="20">
        <v>619.54</v>
      </c>
      <c r="R755" s="46">
        <f t="shared" si="84"/>
        <v>41.826259000000007</v>
      </c>
      <c r="S755" s="46">
        <f t="shared" si="85"/>
        <v>-1.2934300000000001</v>
      </c>
      <c r="T755" s="46">
        <f t="shared" si="86"/>
        <v>40.532829000000007</v>
      </c>
      <c r="U755" s="46">
        <f t="shared" si="87"/>
        <v>2.5365353875000003</v>
      </c>
      <c r="V755" s="46">
        <f t="shared" si="88"/>
        <v>2.5365353875000003</v>
      </c>
      <c r="W755" s="46">
        <v>2.5365353874999998</v>
      </c>
      <c r="X755" s="47">
        <f t="shared" si="89"/>
        <v>0</v>
      </c>
      <c r="Y755" s="54"/>
      <c r="Z755" s="54"/>
      <c r="AA755" s="55"/>
    </row>
    <row r="756" spans="1:27" ht="17.100000000000001" customHeight="1">
      <c r="A756" s="9">
        <v>735</v>
      </c>
      <c r="B756" s="9" t="s">
        <v>838</v>
      </c>
      <c r="C756" s="10" t="s">
        <v>2615</v>
      </c>
      <c r="D756" s="9" t="s">
        <v>817</v>
      </c>
      <c r="E756" s="11" t="s">
        <v>835</v>
      </c>
      <c r="F756" s="20">
        <v>260.77</v>
      </c>
      <c r="G756" s="20">
        <v>1.37</v>
      </c>
      <c r="H756" s="20">
        <v>568.89</v>
      </c>
      <c r="I756" s="20">
        <v>17.36</v>
      </c>
      <c r="J756" s="36">
        <v>260.77283</v>
      </c>
      <c r="K756" s="36">
        <v>1.373726</v>
      </c>
      <c r="L756" s="36">
        <v>568.89436999999998</v>
      </c>
      <c r="M756" s="36">
        <v>17.360901999999999</v>
      </c>
      <c r="N756" s="9">
        <v>1</v>
      </c>
      <c r="O756" s="31" t="s">
        <v>2616</v>
      </c>
      <c r="P756" s="66" t="s">
        <v>1156</v>
      </c>
      <c r="Q756" s="20">
        <v>599.91999999999996</v>
      </c>
      <c r="R756" s="46">
        <f t="shared" si="84"/>
        <v>308.12153999999998</v>
      </c>
      <c r="S756" s="46">
        <f t="shared" si="85"/>
        <v>15.987176</v>
      </c>
      <c r="T756" s="46">
        <f t="shared" si="86"/>
        <v>324.10871599999996</v>
      </c>
      <c r="U756" s="46">
        <f t="shared" si="87"/>
        <v>20.216826810000001</v>
      </c>
      <c r="V756" s="46">
        <f t="shared" si="88"/>
        <v>20.216826810000001</v>
      </c>
      <c r="W756" s="46">
        <v>20.216826810000001</v>
      </c>
      <c r="X756" s="47">
        <f t="shared" si="89"/>
        <v>0</v>
      </c>
      <c r="Y756" s="54"/>
      <c r="Z756" s="54"/>
      <c r="AA756" s="55"/>
    </row>
    <row r="757" spans="1:27" ht="17.100000000000001" customHeight="1">
      <c r="A757" s="9">
        <v>736</v>
      </c>
      <c r="B757" s="9" t="s">
        <v>839</v>
      </c>
      <c r="C757" s="10" t="s">
        <v>2617</v>
      </c>
      <c r="D757" s="9" t="s">
        <v>817</v>
      </c>
      <c r="E757" s="11" t="s">
        <v>835</v>
      </c>
      <c r="F757" s="20">
        <v>20.98</v>
      </c>
      <c r="G757" s="20">
        <v>0</v>
      </c>
      <c r="H757" s="20">
        <v>187.12</v>
      </c>
      <c r="I757" s="20">
        <v>5.39</v>
      </c>
      <c r="J757" s="36">
        <v>20.97654</v>
      </c>
      <c r="K757" s="36">
        <v>0</v>
      </c>
      <c r="L757" s="36">
        <v>187.122208</v>
      </c>
      <c r="M757" s="36">
        <v>5.393364</v>
      </c>
      <c r="N757" s="9">
        <v>1</v>
      </c>
      <c r="O757" s="31" t="s">
        <v>2618</v>
      </c>
      <c r="P757" s="77" t="s">
        <v>2298</v>
      </c>
      <c r="Q757" s="20">
        <v>735.36</v>
      </c>
      <c r="R757" s="46">
        <f t="shared" si="84"/>
        <v>166.145668</v>
      </c>
      <c r="S757" s="46">
        <f t="shared" si="85"/>
        <v>5.393364</v>
      </c>
      <c r="T757" s="46">
        <f t="shared" si="86"/>
        <v>171.53903199999999</v>
      </c>
      <c r="U757" s="46">
        <f t="shared" si="87"/>
        <v>10.70770609</v>
      </c>
      <c r="V757" s="46">
        <f t="shared" si="88"/>
        <v>10.70770609</v>
      </c>
      <c r="W757" s="46">
        <v>10.70770609</v>
      </c>
      <c r="X757" s="47">
        <f t="shared" si="89"/>
        <v>0</v>
      </c>
      <c r="Y757" s="54"/>
      <c r="Z757" s="54"/>
      <c r="AA757" s="55"/>
    </row>
    <row r="758" spans="1:27" ht="17.100000000000001" customHeight="1">
      <c r="A758" s="9">
        <v>737</v>
      </c>
      <c r="B758" s="9" t="s">
        <v>2619</v>
      </c>
      <c r="C758" s="10" t="s">
        <v>2620</v>
      </c>
      <c r="D758" s="9" t="s">
        <v>817</v>
      </c>
      <c r="E758" s="11" t="s">
        <v>835</v>
      </c>
      <c r="F758" s="20">
        <v>56.35</v>
      </c>
      <c r="G758" s="20">
        <v>0</v>
      </c>
      <c r="H758" s="20">
        <v>74.27</v>
      </c>
      <c r="I758" s="20">
        <v>0</v>
      </c>
      <c r="J758" s="36">
        <v>56.350723000000002</v>
      </c>
      <c r="K758" s="36">
        <v>0</v>
      </c>
      <c r="L758" s="36">
        <v>74.266357999999997</v>
      </c>
      <c r="M758" s="36">
        <v>0</v>
      </c>
      <c r="N758" s="9">
        <v>1</v>
      </c>
      <c r="O758" s="31" t="s">
        <v>2621</v>
      </c>
      <c r="P758" s="66" t="s">
        <v>2298</v>
      </c>
      <c r="Q758" s="20">
        <v>509.39</v>
      </c>
      <c r="R758" s="46">
        <f t="shared" si="84"/>
        <v>17.915634999999995</v>
      </c>
      <c r="S758" s="46">
        <f t="shared" si="85"/>
        <v>0</v>
      </c>
      <c r="T758" s="46">
        <f t="shared" si="86"/>
        <v>17.915634999999995</v>
      </c>
      <c r="U758" s="46">
        <f t="shared" si="87"/>
        <v>1.1197271874999997</v>
      </c>
      <c r="V758" s="46">
        <f t="shared" si="88"/>
        <v>1.1197271874999997</v>
      </c>
      <c r="W758" s="46">
        <v>1.1197271875000001</v>
      </c>
      <c r="X758" s="47">
        <f t="shared" si="89"/>
        <v>0</v>
      </c>
      <c r="Y758" s="54"/>
      <c r="Z758" s="54"/>
      <c r="AA758" s="55"/>
    </row>
    <row r="759" spans="1:27" ht="17.100000000000001" customHeight="1">
      <c r="A759" s="9">
        <v>738</v>
      </c>
      <c r="B759" s="9" t="s">
        <v>841</v>
      </c>
      <c r="C759" s="10" t="s">
        <v>2622</v>
      </c>
      <c r="D759" s="9" t="s">
        <v>817</v>
      </c>
      <c r="E759" s="11" t="s">
        <v>835</v>
      </c>
      <c r="F759" s="20">
        <v>67.510000000000005</v>
      </c>
      <c r="G759" s="20">
        <v>22.35</v>
      </c>
      <c r="H759" s="20">
        <v>96.85</v>
      </c>
      <c r="I759" s="20">
        <v>86.3</v>
      </c>
      <c r="J759" s="36">
        <v>67.509146000000001</v>
      </c>
      <c r="K759" s="36">
        <v>22.348005000000001</v>
      </c>
      <c r="L759" s="36">
        <v>96.846773999999996</v>
      </c>
      <c r="M759" s="36">
        <v>86.299079000000006</v>
      </c>
      <c r="N759" s="9">
        <v>1</v>
      </c>
      <c r="O759" s="31" t="s">
        <v>2623</v>
      </c>
      <c r="P759" s="66" t="s">
        <v>1309</v>
      </c>
      <c r="Q759" s="52">
        <v>550</v>
      </c>
      <c r="R759" s="46">
        <f t="shared" si="84"/>
        <v>29.337627999999995</v>
      </c>
      <c r="S759" s="46">
        <f t="shared" si="85"/>
        <v>63.951074000000006</v>
      </c>
      <c r="T759" s="46">
        <f t="shared" si="86"/>
        <v>93.288702000000001</v>
      </c>
      <c r="U759" s="46">
        <f t="shared" si="87"/>
        <v>5.6706661900000004</v>
      </c>
      <c r="V759" s="46">
        <f t="shared" si="88"/>
        <v>5.6706661900000004</v>
      </c>
      <c r="W759" s="46">
        <v>5.6706661900000004</v>
      </c>
      <c r="X759" s="47">
        <f t="shared" si="89"/>
        <v>0</v>
      </c>
      <c r="Y759" s="54"/>
      <c r="Z759" s="54"/>
      <c r="AA759" s="55"/>
    </row>
    <row r="760" spans="1:27" ht="17.100000000000001" customHeight="1">
      <c r="A760" s="9">
        <v>739</v>
      </c>
      <c r="B760" s="9" t="s">
        <v>842</v>
      </c>
      <c r="C760" s="10" t="s">
        <v>2624</v>
      </c>
      <c r="D760" s="9" t="s">
        <v>817</v>
      </c>
      <c r="E760" s="11" t="s">
        <v>843</v>
      </c>
      <c r="F760" s="20">
        <v>258</v>
      </c>
      <c r="G760" s="20">
        <v>24</v>
      </c>
      <c r="H760" s="20">
        <v>558</v>
      </c>
      <c r="I760" s="20">
        <v>61</v>
      </c>
      <c r="J760" s="36">
        <v>222.91738100000001</v>
      </c>
      <c r="K760" s="36">
        <v>-10.081956999999999</v>
      </c>
      <c r="L760" s="36">
        <v>476.395622</v>
      </c>
      <c r="M760" s="36">
        <v>74.413567</v>
      </c>
      <c r="N760" s="9">
        <v>1</v>
      </c>
      <c r="O760" s="31" t="s">
        <v>2625</v>
      </c>
      <c r="P760" s="66" t="s">
        <v>1281</v>
      </c>
      <c r="Q760" s="52">
        <v>1887</v>
      </c>
      <c r="R760" s="46">
        <f t="shared" si="84"/>
        <v>253.478241</v>
      </c>
      <c r="S760" s="46">
        <f t="shared" si="85"/>
        <v>84.495524000000003</v>
      </c>
      <c r="T760" s="46">
        <f t="shared" si="86"/>
        <v>337.97376500000001</v>
      </c>
      <c r="U760" s="46">
        <f t="shared" si="87"/>
        <v>20.9121215025</v>
      </c>
      <c r="V760" s="46">
        <f t="shared" si="88"/>
        <v>20.9121215025</v>
      </c>
      <c r="W760" s="46">
        <v>20.9121215025</v>
      </c>
      <c r="X760" s="47">
        <f t="shared" si="89"/>
        <v>0</v>
      </c>
      <c r="Y760" s="54"/>
      <c r="Z760" s="54"/>
      <c r="AA760" s="55"/>
    </row>
    <row r="761" spans="1:27" ht="17.100000000000001" customHeight="1">
      <c r="A761" s="9">
        <v>740</v>
      </c>
      <c r="B761" s="105" t="s">
        <v>2626</v>
      </c>
      <c r="C761" s="106" t="s">
        <v>2627</v>
      </c>
      <c r="D761" s="105" t="s">
        <v>817</v>
      </c>
      <c r="E761" s="111" t="s">
        <v>2628</v>
      </c>
      <c r="F761" s="166">
        <v>50.77</v>
      </c>
      <c r="G761" s="166">
        <v>4.95</v>
      </c>
      <c r="H761" s="166">
        <v>63.24</v>
      </c>
      <c r="I761" s="166">
        <v>17.190000000000001</v>
      </c>
      <c r="J761" s="36">
        <v>69.903214000000006</v>
      </c>
      <c r="K761" s="36">
        <v>3.1011769999999999</v>
      </c>
      <c r="L761" s="36">
        <v>65.448667999999998</v>
      </c>
      <c r="M761" s="36">
        <v>2.3002129999999998</v>
      </c>
      <c r="N761" s="105">
        <v>1</v>
      </c>
      <c r="O761" s="123" t="s">
        <v>2629</v>
      </c>
      <c r="P761" s="174">
        <v>44195</v>
      </c>
      <c r="Q761" s="166">
        <v>870.99</v>
      </c>
      <c r="R761" s="46">
        <f t="shared" si="84"/>
        <v>-4.4545460000000077</v>
      </c>
      <c r="S761" s="46">
        <f t="shared" si="85"/>
        <v>-0.80096400000000001</v>
      </c>
      <c r="T761" s="46">
        <f t="shared" si="86"/>
        <v>-5.2555100000000081</v>
      </c>
      <c r="U761" s="46">
        <f t="shared" si="87"/>
        <v>0</v>
      </c>
      <c r="V761" s="46">
        <f t="shared" si="88"/>
        <v>0</v>
      </c>
      <c r="W761" s="46">
        <v>0</v>
      </c>
      <c r="X761" s="47">
        <f t="shared" si="89"/>
        <v>0</v>
      </c>
      <c r="Y761" s="54"/>
      <c r="Z761" s="54"/>
      <c r="AA761" s="55" t="s">
        <v>1019</v>
      </c>
    </row>
    <row r="762" spans="1:27" ht="17.100000000000001" customHeight="1">
      <c r="A762" s="9">
        <v>741</v>
      </c>
      <c r="B762" s="9" t="s">
        <v>844</v>
      </c>
      <c r="C762" s="10" t="s">
        <v>2630</v>
      </c>
      <c r="D762" s="9" t="s">
        <v>845</v>
      </c>
      <c r="E762" s="11" t="s">
        <v>846</v>
      </c>
      <c r="F762" s="20">
        <v>150.93</v>
      </c>
      <c r="G762" s="20">
        <v>86.53</v>
      </c>
      <c r="H762" s="20">
        <v>301.68</v>
      </c>
      <c r="I762" s="20">
        <v>171.2</v>
      </c>
      <c r="J762" s="36">
        <v>150.92895100000001</v>
      </c>
      <c r="K762" s="36">
        <v>86.531445000000005</v>
      </c>
      <c r="L762" s="36">
        <v>301.68278600000002</v>
      </c>
      <c r="M762" s="36">
        <v>171.20102900000001</v>
      </c>
      <c r="N762" s="9">
        <v>1</v>
      </c>
      <c r="O762" s="31" t="s">
        <v>2631</v>
      </c>
      <c r="P762" s="32">
        <v>43677</v>
      </c>
      <c r="Q762" s="20">
        <v>773.27</v>
      </c>
      <c r="R762" s="46">
        <f t="shared" si="84"/>
        <v>150.75383500000001</v>
      </c>
      <c r="S762" s="46">
        <f t="shared" si="85"/>
        <v>84.669584</v>
      </c>
      <c r="T762" s="46">
        <f t="shared" si="86"/>
        <v>235.42341900000002</v>
      </c>
      <c r="U762" s="46">
        <f t="shared" si="87"/>
        <v>14.502289727499999</v>
      </c>
      <c r="V762" s="46">
        <f t="shared" si="88"/>
        <v>14.502289727499999</v>
      </c>
      <c r="W762" s="46">
        <v>14.502289727499999</v>
      </c>
      <c r="X762" s="47">
        <f t="shared" si="89"/>
        <v>0</v>
      </c>
      <c r="Y762" s="54"/>
      <c r="Z762" s="54">
        <v>4.9237016125000004</v>
      </c>
      <c r="AA762" s="55"/>
    </row>
    <row r="763" spans="1:27" ht="17.100000000000001" customHeight="1">
      <c r="A763" s="9">
        <v>742</v>
      </c>
      <c r="B763" s="9" t="s">
        <v>847</v>
      </c>
      <c r="C763" s="10" t="s">
        <v>2632</v>
      </c>
      <c r="D763" s="9" t="s">
        <v>845</v>
      </c>
      <c r="E763" s="11" t="s">
        <v>308</v>
      </c>
      <c r="F763" s="20">
        <v>3100.86</v>
      </c>
      <c r="G763" s="20">
        <v>453.71</v>
      </c>
      <c r="H763" s="20">
        <v>3882.35</v>
      </c>
      <c r="I763" s="20">
        <v>0</v>
      </c>
      <c r="J763" s="36">
        <v>3100.8620770000002</v>
      </c>
      <c r="K763" s="36">
        <v>453.70516199999997</v>
      </c>
      <c r="L763" s="36">
        <v>3882.3471129999998</v>
      </c>
      <c r="M763" s="36">
        <v>0</v>
      </c>
      <c r="N763" s="9">
        <v>1</v>
      </c>
      <c r="O763" s="31" t="s">
        <v>2633</v>
      </c>
      <c r="P763" s="32">
        <v>43830</v>
      </c>
      <c r="Q763" s="20">
        <v>2833.89</v>
      </c>
      <c r="R763" s="46">
        <f t="shared" si="84"/>
        <v>781.48503599999958</v>
      </c>
      <c r="S763" s="46">
        <f t="shared" si="85"/>
        <v>-453.70516199999997</v>
      </c>
      <c r="T763" s="46">
        <f t="shared" si="86"/>
        <v>327.77987399999961</v>
      </c>
      <c r="U763" s="46">
        <f t="shared" si="87"/>
        <v>21.620505029999975</v>
      </c>
      <c r="V763" s="46">
        <f t="shared" si="88"/>
        <v>21.620505029999975</v>
      </c>
      <c r="W763" s="46">
        <v>21.62050503</v>
      </c>
      <c r="X763" s="47">
        <f t="shared" si="89"/>
        <v>0</v>
      </c>
      <c r="Y763" s="54">
        <v>4.5185750000000198</v>
      </c>
      <c r="Z763" s="54">
        <v>20.163258750000001</v>
      </c>
      <c r="AA763" s="55"/>
    </row>
    <row r="764" spans="1:27" ht="17.100000000000001" customHeight="1">
      <c r="A764" s="9">
        <v>743</v>
      </c>
      <c r="B764" s="24" t="s">
        <v>848</v>
      </c>
      <c r="C764" s="24" t="s">
        <v>2634</v>
      </c>
      <c r="D764" s="24" t="s">
        <v>845</v>
      </c>
      <c r="E764" s="26" t="s">
        <v>308</v>
      </c>
      <c r="F764" s="135">
        <v>39.409999999999997</v>
      </c>
      <c r="G764" s="135">
        <v>0</v>
      </c>
      <c r="H764" s="135">
        <v>145.99</v>
      </c>
      <c r="I764" s="135">
        <v>1.1100000000000001</v>
      </c>
      <c r="J764" s="36">
        <v>39.413263000000001</v>
      </c>
      <c r="K764" s="36">
        <v>0</v>
      </c>
      <c r="L764" s="36">
        <v>145.99479299999999</v>
      </c>
      <c r="M764" s="36">
        <v>1.1138840000000001</v>
      </c>
      <c r="N764" s="24">
        <v>1</v>
      </c>
      <c r="O764" s="31" t="s">
        <v>2635</v>
      </c>
      <c r="P764" s="42">
        <v>44196</v>
      </c>
      <c r="Q764" s="135">
        <v>765.3</v>
      </c>
      <c r="R764" s="46">
        <f t="shared" si="84"/>
        <v>106.58152999999999</v>
      </c>
      <c r="S764" s="46">
        <f t="shared" si="85"/>
        <v>1.1138840000000001</v>
      </c>
      <c r="T764" s="46">
        <f t="shared" si="86"/>
        <v>107.69541399999999</v>
      </c>
      <c r="U764" s="46">
        <f t="shared" si="87"/>
        <v>6.7281786649999988</v>
      </c>
      <c r="V764" s="46">
        <f t="shared" si="88"/>
        <v>6.7281786649999988</v>
      </c>
      <c r="W764" s="46">
        <v>6.7281786649999997</v>
      </c>
      <c r="X764" s="47">
        <f t="shared" si="89"/>
        <v>0</v>
      </c>
      <c r="Y764" s="54"/>
      <c r="Z764" s="54"/>
      <c r="AA764" s="55"/>
    </row>
    <row r="765" spans="1:27" ht="17.100000000000001" customHeight="1">
      <c r="A765" s="9">
        <v>744</v>
      </c>
      <c r="B765" s="9" t="s">
        <v>849</v>
      </c>
      <c r="C765" s="10" t="s">
        <v>2636</v>
      </c>
      <c r="D765" s="24" t="s">
        <v>845</v>
      </c>
      <c r="E765" s="26" t="s">
        <v>308</v>
      </c>
      <c r="F765" s="20">
        <v>76.34</v>
      </c>
      <c r="G765" s="20">
        <v>21.31</v>
      </c>
      <c r="H765" s="20">
        <v>159.22999999999999</v>
      </c>
      <c r="I765" s="20">
        <v>0</v>
      </c>
      <c r="J765" s="36">
        <v>76.339573000000001</v>
      </c>
      <c r="K765" s="36">
        <v>0</v>
      </c>
      <c r="L765" s="36">
        <v>159.22902400000001</v>
      </c>
      <c r="M765" s="36">
        <v>21.311364000000001</v>
      </c>
      <c r="N765" s="9">
        <v>1</v>
      </c>
      <c r="O765" s="31" t="s">
        <v>2637</v>
      </c>
      <c r="P765" s="32">
        <v>43677</v>
      </c>
      <c r="Q765" s="20">
        <v>694.38</v>
      </c>
      <c r="R765" s="46">
        <f t="shared" si="84"/>
        <v>82.889451000000008</v>
      </c>
      <c r="S765" s="46">
        <f t="shared" si="85"/>
        <v>21.311364000000001</v>
      </c>
      <c r="T765" s="46">
        <f t="shared" si="86"/>
        <v>104.20081500000001</v>
      </c>
      <c r="U765" s="46">
        <f t="shared" si="87"/>
        <v>6.4592725275000005</v>
      </c>
      <c r="V765" s="46">
        <f t="shared" si="88"/>
        <v>6.4592725275000005</v>
      </c>
      <c r="W765" s="46">
        <v>6.4592725274999996</v>
      </c>
      <c r="X765" s="47">
        <f t="shared" si="89"/>
        <v>0</v>
      </c>
      <c r="Y765" s="54"/>
      <c r="Z765" s="54">
        <v>4.7712233125000001</v>
      </c>
      <c r="AA765" s="55"/>
    </row>
    <row r="766" spans="1:27" ht="17.100000000000001" customHeight="1">
      <c r="A766" s="9">
        <v>745</v>
      </c>
      <c r="B766" s="24" t="s">
        <v>850</v>
      </c>
      <c r="C766" s="24" t="s">
        <v>2638</v>
      </c>
      <c r="D766" s="24" t="s">
        <v>845</v>
      </c>
      <c r="E766" s="26" t="s">
        <v>308</v>
      </c>
      <c r="F766" s="135">
        <v>141.97999999999999</v>
      </c>
      <c r="G766" s="135">
        <v>0</v>
      </c>
      <c r="H766" s="135">
        <v>466.56</v>
      </c>
      <c r="I766" s="135">
        <v>0</v>
      </c>
      <c r="J766" s="36">
        <v>141.97714400000001</v>
      </c>
      <c r="K766" s="36">
        <v>0</v>
      </c>
      <c r="L766" s="36">
        <v>466.55819500000001</v>
      </c>
      <c r="M766" s="36">
        <v>0</v>
      </c>
      <c r="N766" s="24">
        <v>1</v>
      </c>
      <c r="O766" s="41" t="s">
        <v>2639</v>
      </c>
      <c r="P766" s="32">
        <v>43951</v>
      </c>
      <c r="Q766" s="20">
        <v>1383.52</v>
      </c>
      <c r="R766" s="46">
        <f t="shared" si="84"/>
        <v>324.581051</v>
      </c>
      <c r="S766" s="46">
        <f t="shared" si="85"/>
        <v>0</v>
      </c>
      <c r="T766" s="46">
        <f t="shared" si="86"/>
        <v>324.581051</v>
      </c>
      <c r="U766" s="46">
        <f t="shared" si="87"/>
        <v>20.2863156875</v>
      </c>
      <c r="V766" s="46">
        <f t="shared" si="88"/>
        <v>20.2863156875</v>
      </c>
      <c r="W766" s="46">
        <v>20.2863156875</v>
      </c>
      <c r="X766" s="47">
        <f t="shared" si="89"/>
        <v>0</v>
      </c>
      <c r="Y766" s="54"/>
      <c r="Z766" s="54"/>
      <c r="AA766" s="55"/>
    </row>
    <row r="767" spans="1:27" ht="17.100000000000001" customHeight="1">
      <c r="A767" s="9">
        <v>746</v>
      </c>
      <c r="B767" s="9" t="s">
        <v>851</v>
      </c>
      <c r="C767" s="10" t="s">
        <v>2640</v>
      </c>
      <c r="D767" s="24" t="s">
        <v>845</v>
      </c>
      <c r="E767" s="11" t="s">
        <v>852</v>
      </c>
      <c r="F767" s="20">
        <v>210.8</v>
      </c>
      <c r="G767" s="20">
        <v>0</v>
      </c>
      <c r="H767" s="20">
        <v>542.83000000000004</v>
      </c>
      <c r="I767" s="20">
        <v>0</v>
      </c>
      <c r="J767" s="36">
        <v>440.42903699999999</v>
      </c>
      <c r="K767" s="36">
        <v>8.163138</v>
      </c>
      <c r="L767" s="36">
        <v>578.23049700000001</v>
      </c>
      <c r="M767" s="36">
        <v>0</v>
      </c>
      <c r="N767" s="9">
        <v>1</v>
      </c>
      <c r="O767" s="31" t="s">
        <v>2641</v>
      </c>
      <c r="P767" s="175">
        <v>43100</v>
      </c>
      <c r="Q767" s="178">
        <v>2356</v>
      </c>
      <c r="R767" s="46">
        <f t="shared" si="84"/>
        <v>137.80146000000002</v>
      </c>
      <c r="S767" s="46">
        <f t="shared" si="85"/>
        <v>-8.163138</v>
      </c>
      <c r="T767" s="46">
        <f t="shared" si="86"/>
        <v>129.63832200000002</v>
      </c>
      <c r="U767" s="46">
        <f t="shared" si="87"/>
        <v>8.1228029700000022</v>
      </c>
      <c r="V767" s="46">
        <f t="shared" si="88"/>
        <v>8.1228029700000022</v>
      </c>
      <c r="W767" s="46">
        <v>8.1228029700000004</v>
      </c>
      <c r="X767" s="47">
        <f t="shared" si="89"/>
        <v>0</v>
      </c>
      <c r="Y767" s="54">
        <v>9.9403000000000006</v>
      </c>
      <c r="Z767" s="54"/>
      <c r="AA767" s="55"/>
    </row>
    <row r="768" spans="1:27" ht="17.100000000000001" customHeight="1">
      <c r="A768" s="9">
        <v>747</v>
      </c>
      <c r="B768" s="9" t="s">
        <v>2642</v>
      </c>
      <c r="C768" s="10" t="s">
        <v>2643</v>
      </c>
      <c r="D768" s="24" t="s">
        <v>845</v>
      </c>
      <c r="E768" s="11" t="s">
        <v>852</v>
      </c>
      <c r="F768" s="20">
        <v>0</v>
      </c>
      <c r="G768" s="20">
        <v>589</v>
      </c>
      <c r="H768" s="20">
        <v>0</v>
      </c>
      <c r="I768" s="20">
        <v>928</v>
      </c>
      <c r="J768" s="36">
        <v>0</v>
      </c>
      <c r="K768" s="36">
        <v>589.24304700000005</v>
      </c>
      <c r="L768" s="36">
        <v>0</v>
      </c>
      <c r="M768" s="36">
        <v>927.952043</v>
      </c>
      <c r="N768" s="24">
        <v>1</v>
      </c>
      <c r="O768" s="31" t="s">
        <v>2644</v>
      </c>
      <c r="P768" s="175">
        <v>44012</v>
      </c>
      <c r="Q768" s="178">
        <v>2068</v>
      </c>
      <c r="R768" s="46">
        <f t="shared" si="84"/>
        <v>0</v>
      </c>
      <c r="S768" s="46">
        <f t="shared" si="85"/>
        <v>338.70899599999996</v>
      </c>
      <c r="T768" s="46">
        <f t="shared" si="86"/>
        <v>338.70899599999996</v>
      </c>
      <c r="U768" s="46">
        <f t="shared" si="87"/>
        <v>20.322539759999998</v>
      </c>
      <c r="V768" s="46">
        <f t="shared" si="88"/>
        <v>20.322539759999998</v>
      </c>
      <c r="W768" s="46">
        <v>20.322539760000002</v>
      </c>
      <c r="X768" s="47">
        <f t="shared" si="89"/>
        <v>0</v>
      </c>
      <c r="Y768" s="54">
        <v>22.365600000000001</v>
      </c>
      <c r="Z768" s="54">
        <v>13.176345447499999</v>
      </c>
      <c r="AA768" s="55"/>
    </row>
    <row r="769" spans="1:27" ht="17.100000000000001" customHeight="1">
      <c r="A769" s="9">
        <v>748</v>
      </c>
      <c r="B769" s="9" t="s">
        <v>854</v>
      </c>
      <c r="C769" s="10" t="s">
        <v>2645</v>
      </c>
      <c r="D769" s="24" t="s">
        <v>845</v>
      </c>
      <c r="E769" s="11" t="s">
        <v>852</v>
      </c>
      <c r="F769" s="20">
        <v>2.0099999999999998</v>
      </c>
      <c r="G769" s="20">
        <v>0</v>
      </c>
      <c r="H769" s="20">
        <v>199.11</v>
      </c>
      <c r="I769" s="20">
        <v>0</v>
      </c>
      <c r="J769" s="36">
        <v>2.0102159999999998</v>
      </c>
      <c r="K769" s="36">
        <v>0</v>
      </c>
      <c r="L769" s="36">
        <v>201.73484400000001</v>
      </c>
      <c r="M769" s="36">
        <v>0</v>
      </c>
      <c r="N769" s="9">
        <v>1</v>
      </c>
      <c r="O769" s="31" t="s">
        <v>2646</v>
      </c>
      <c r="P769" s="175">
        <v>43100</v>
      </c>
      <c r="Q769" s="178">
        <v>1678.35</v>
      </c>
      <c r="R769" s="46">
        <f t="shared" si="84"/>
        <v>199.724628</v>
      </c>
      <c r="S769" s="46">
        <f t="shared" si="85"/>
        <v>0</v>
      </c>
      <c r="T769" s="46">
        <f t="shared" si="86"/>
        <v>199.724628</v>
      </c>
      <c r="U769" s="46">
        <f t="shared" si="87"/>
        <v>12.48278925</v>
      </c>
      <c r="V769" s="46">
        <f t="shared" si="88"/>
        <v>12.48278925</v>
      </c>
      <c r="W769" s="46">
        <v>12.48278925</v>
      </c>
      <c r="X769" s="47">
        <f t="shared" si="89"/>
        <v>0</v>
      </c>
      <c r="Y769" s="54"/>
      <c r="Z769" s="54"/>
      <c r="AA769" s="55"/>
    </row>
    <row r="770" spans="1:27" ht="17.100000000000001" customHeight="1">
      <c r="A770" s="9">
        <v>749</v>
      </c>
      <c r="B770" s="9" t="s">
        <v>855</v>
      </c>
      <c r="C770" s="10" t="s">
        <v>2647</v>
      </c>
      <c r="D770" s="24" t="s">
        <v>845</v>
      </c>
      <c r="E770" s="11" t="s">
        <v>856</v>
      </c>
      <c r="F770" s="20">
        <v>97.7</v>
      </c>
      <c r="G770" s="20">
        <v>0</v>
      </c>
      <c r="H770" s="20">
        <v>156.12</v>
      </c>
      <c r="I770" s="20">
        <v>0</v>
      </c>
      <c r="J770" s="36">
        <v>97.775893999999994</v>
      </c>
      <c r="K770" s="36">
        <v>0</v>
      </c>
      <c r="L770" s="36">
        <v>156.128727</v>
      </c>
      <c r="M770" s="36">
        <v>0</v>
      </c>
      <c r="N770" s="24">
        <v>1</v>
      </c>
      <c r="O770" s="31" t="s">
        <v>2648</v>
      </c>
      <c r="P770" s="99">
        <v>43678</v>
      </c>
      <c r="Q770" s="74">
        <v>530</v>
      </c>
      <c r="R770" s="46">
        <f t="shared" si="84"/>
        <v>58.352833000000004</v>
      </c>
      <c r="S770" s="46">
        <f t="shared" si="85"/>
        <v>0</v>
      </c>
      <c r="T770" s="46">
        <f t="shared" si="86"/>
        <v>58.352833000000004</v>
      </c>
      <c r="U770" s="46">
        <f t="shared" si="87"/>
        <v>3.6470520625000002</v>
      </c>
      <c r="V770" s="46">
        <f t="shared" si="88"/>
        <v>3.6470520625000002</v>
      </c>
      <c r="W770" s="46">
        <v>3.6470520624999998</v>
      </c>
      <c r="X770" s="47">
        <f t="shared" si="89"/>
        <v>0</v>
      </c>
      <c r="Y770" s="54"/>
      <c r="Z770" s="54"/>
      <c r="AA770" s="55"/>
    </row>
    <row r="771" spans="1:27" ht="17.100000000000001" customHeight="1">
      <c r="A771" s="9">
        <v>750</v>
      </c>
      <c r="B771" s="9" t="s">
        <v>857</v>
      </c>
      <c r="C771" s="10" t="s">
        <v>2649</v>
      </c>
      <c r="D771" s="9" t="s">
        <v>845</v>
      </c>
      <c r="E771" s="11" t="s">
        <v>856</v>
      </c>
      <c r="F771" s="20">
        <v>347.39</v>
      </c>
      <c r="G771" s="20">
        <v>0</v>
      </c>
      <c r="H771" s="20">
        <v>391.18</v>
      </c>
      <c r="I771" s="20">
        <v>0</v>
      </c>
      <c r="J771" s="36">
        <v>347.48979600000001</v>
      </c>
      <c r="K771" s="36">
        <v>0</v>
      </c>
      <c r="L771" s="36">
        <v>391.18221499999999</v>
      </c>
      <c r="M771" s="36">
        <v>0</v>
      </c>
      <c r="N771" s="9">
        <v>1</v>
      </c>
      <c r="O771" s="31" t="s">
        <v>2650</v>
      </c>
      <c r="P771" s="99">
        <v>43800</v>
      </c>
      <c r="Q771" s="20">
        <v>508.82</v>
      </c>
      <c r="R771" s="46">
        <f t="shared" si="84"/>
        <v>43.692418999999973</v>
      </c>
      <c r="S771" s="46">
        <f t="shared" si="85"/>
        <v>0</v>
      </c>
      <c r="T771" s="46">
        <f t="shared" si="86"/>
        <v>43.692418999999973</v>
      </c>
      <c r="U771" s="46">
        <f t="shared" si="87"/>
        <v>2.7307761874999983</v>
      </c>
      <c r="V771" s="46">
        <f t="shared" si="88"/>
        <v>2.7307761874999983</v>
      </c>
      <c r="W771" s="46">
        <v>2.7307761875000001</v>
      </c>
      <c r="X771" s="47">
        <f t="shared" si="89"/>
        <v>0</v>
      </c>
      <c r="Y771" s="54"/>
      <c r="Z771" s="54">
        <v>12.18085125</v>
      </c>
      <c r="AA771" s="55"/>
    </row>
    <row r="772" spans="1:27" ht="17.100000000000001" customHeight="1">
      <c r="A772" s="9">
        <v>751</v>
      </c>
      <c r="B772" s="9" t="s">
        <v>858</v>
      </c>
      <c r="C772" s="10" t="s">
        <v>2651</v>
      </c>
      <c r="D772" s="9" t="s">
        <v>845</v>
      </c>
      <c r="E772" s="11" t="s">
        <v>859</v>
      </c>
      <c r="F772" s="20">
        <v>182.13</v>
      </c>
      <c r="G772" s="20">
        <v>18.510000000000002</v>
      </c>
      <c r="H772" s="20">
        <v>333.68</v>
      </c>
      <c r="I772" s="20">
        <v>40.369999999999997</v>
      </c>
      <c r="J772" s="36">
        <v>182.126698</v>
      </c>
      <c r="K772" s="36">
        <v>18.506572999999999</v>
      </c>
      <c r="L772" s="36">
        <v>333.67619400000001</v>
      </c>
      <c r="M772" s="36">
        <v>40.367345999999998</v>
      </c>
      <c r="N772" s="24">
        <v>1</v>
      </c>
      <c r="O772" s="31" t="s">
        <v>2652</v>
      </c>
      <c r="P772" s="66" t="s">
        <v>2653</v>
      </c>
      <c r="Q772" s="20">
        <v>2336.89</v>
      </c>
      <c r="R772" s="46">
        <f t="shared" si="84"/>
        <v>151.549496</v>
      </c>
      <c r="S772" s="46">
        <f t="shared" si="85"/>
        <v>21.860772999999998</v>
      </c>
      <c r="T772" s="46">
        <f t="shared" si="86"/>
        <v>173.410269</v>
      </c>
      <c r="U772" s="46">
        <f t="shared" si="87"/>
        <v>10.783489879999999</v>
      </c>
      <c r="V772" s="46">
        <f t="shared" si="88"/>
        <v>10.783489879999999</v>
      </c>
      <c r="W772" s="46">
        <v>10.783489879999999</v>
      </c>
      <c r="X772" s="47">
        <f t="shared" si="89"/>
        <v>0</v>
      </c>
      <c r="Y772" s="54"/>
      <c r="Z772" s="54"/>
      <c r="AA772" s="55"/>
    </row>
    <row r="773" spans="1:27" ht="17.100000000000001" customHeight="1">
      <c r="A773" s="9">
        <v>752</v>
      </c>
      <c r="B773" s="9" t="s">
        <v>860</v>
      </c>
      <c r="C773" s="10" t="s">
        <v>2654</v>
      </c>
      <c r="D773" s="9" t="s">
        <v>845</v>
      </c>
      <c r="E773" s="11" t="s">
        <v>861</v>
      </c>
      <c r="F773" s="20">
        <v>81</v>
      </c>
      <c r="G773" s="20">
        <v>0</v>
      </c>
      <c r="H773" s="20">
        <v>117.8</v>
      </c>
      <c r="I773" s="20">
        <v>0</v>
      </c>
      <c r="J773" s="36">
        <v>64.568505999999999</v>
      </c>
      <c r="K773" s="36">
        <v>0</v>
      </c>
      <c r="L773" s="36">
        <v>86.196764000000002</v>
      </c>
      <c r="M773" s="36">
        <v>0</v>
      </c>
      <c r="N773" s="9">
        <v>1</v>
      </c>
      <c r="O773" s="31" t="s">
        <v>2655</v>
      </c>
      <c r="P773" s="97">
        <v>43983</v>
      </c>
      <c r="Q773" s="74">
        <v>502</v>
      </c>
      <c r="R773" s="46">
        <f t="shared" si="84"/>
        <v>21.628258000000002</v>
      </c>
      <c r="S773" s="46">
        <f t="shared" si="85"/>
        <v>0</v>
      </c>
      <c r="T773" s="46">
        <f t="shared" si="86"/>
        <v>21.628258000000002</v>
      </c>
      <c r="U773" s="46">
        <f t="shared" si="87"/>
        <v>1.3517661250000002</v>
      </c>
      <c r="V773" s="46">
        <f t="shared" si="88"/>
        <v>1.3517661250000002</v>
      </c>
      <c r="W773" s="46">
        <v>1.3517661249999999</v>
      </c>
      <c r="X773" s="47">
        <f t="shared" si="89"/>
        <v>0</v>
      </c>
      <c r="Y773" s="54"/>
      <c r="Z773" s="54"/>
      <c r="AA773" s="55"/>
    </row>
    <row r="774" spans="1:27" ht="17.100000000000001" customHeight="1">
      <c r="A774" s="9">
        <v>753</v>
      </c>
      <c r="B774" s="9" t="s">
        <v>862</v>
      </c>
      <c r="C774" s="10" t="s">
        <v>2656</v>
      </c>
      <c r="D774" s="9" t="s">
        <v>845</v>
      </c>
      <c r="E774" s="11" t="s">
        <v>863</v>
      </c>
      <c r="F774" s="20">
        <v>1520.37</v>
      </c>
      <c r="G774" s="20">
        <v>1211.25</v>
      </c>
      <c r="H774" s="20">
        <v>1825.56</v>
      </c>
      <c r="I774" s="20">
        <v>1129.42</v>
      </c>
      <c r="J774" s="36">
        <v>1520.3756969999999</v>
      </c>
      <c r="K774" s="36">
        <v>1211.2461780000001</v>
      </c>
      <c r="L774" s="36">
        <v>1825.55558</v>
      </c>
      <c r="M774" s="36">
        <v>1129.4180140000001</v>
      </c>
      <c r="N774" s="9">
        <v>1</v>
      </c>
      <c r="O774" s="31" t="s">
        <v>2657</v>
      </c>
      <c r="P774" s="98">
        <v>43435</v>
      </c>
      <c r="Q774" s="74">
        <v>1763.57</v>
      </c>
      <c r="R774" s="46">
        <f t="shared" ref="R774:R805" si="90">L774-J774</f>
        <v>305.17988300000002</v>
      </c>
      <c r="S774" s="46">
        <f t="shared" ref="S774:S805" si="91">M774-K774</f>
        <v>-81.828164000000015</v>
      </c>
      <c r="T774" s="46">
        <f t="shared" ref="T774:T805" si="92">R774+S774</f>
        <v>223.351719</v>
      </c>
      <c r="U774" s="46">
        <f t="shared" ref="U774:U805" si="93">IF(T774&gt;10,R774*6.25%+S774*6%,0)</f>
        <v>14.164052847500001</v>
      </c>
      <c r="V774" s="46">
        <f t="shared" ref="V774:V805" si="94">MIN(U774,1000,Q774/2-Y774-Z774)</f>
        <v>14.164052847500001</v>
      </c>
      <c r="W774" s="46">
        <v>14.164052847500001</v>
      </c>
      <c r="X774" s="47">
        <f t="shared" ref="X774:X805" si="95">IF((V774+Y774+Z774)&gt;1000,1,0)</f>
        <v>0</v>
      </c>
      <c r="Y774" s="54">
        <v>75.630075000000005</v>
      </c>
      <c r="Z774" s="54">
        <v>0</v>
      </c>
      <c r="AA774" s="55"/>
    </row>
    <row r="775" spans="1:27" ht="17.100000000000001" customHeight="1">
      <c r="A775" s="9">
        <v>754</v>
      </c>
      <c r="B775" s="9" t="s">
        <v>864</v>
      </c>
      <c r="C775" s="10" t="s">
        <v>2658</v>
      </c>
      <c r="D775" s="9" t="s">
        <v>845</v>
      </c>
      <c r="E775" s="11" t="s">
        <v>863</v>
      </c>
      <c r="F775" s="20">
        <v>117.38</v>
      </c>
      <c r="G775" s="20">
        <v>20.67</v>
      </c>
      <c r="H775" s="20">
        <v>309.45999999999998</v>
      </c>
      <c r="I775" s="20">
        <v>58.15</v>
      </c>
      <c r="J775" s="36">
        <v>117.38281600000001</v>
      </c>
      <c r="K775" s="36">
        <v>20.668982</v>
      </c>
      <c r="L775" s="36">
        <v>309.45505500000002</v>
      </c>
      <c r="M775" s="36">
        <v>58.148912000000003</v>
      </c>
      <c r="N775" s="9">
        <v>1</v>
      </c>
      <c r="O775" s="31" t="s">
        <v>2659</v>
      </c>
      <c r="P775" s="98">
        <v>43464</v>
      </c>
      <c r="Q775" s="74">
        <v>504.9</v>
      </c>
      <c r="R775" s="46">
        <f t="shared" si="90"/>
        <v>192.07223900000002</v>
      </c>
      <c r="S775" s="46">
        <f t="shared" si="91"/>
        <v>37.479930000000003</v>
      </c>
      <c r="T775" s="46">
        <f t="shared" si="92"/>
        <v>229.55216900000002</v>
      </c>
      <c r="U775" s="46">
        <f t="shared" si="93"/>
        <v>14.253310737500001</v>
      </c>
      <c r="V775" s="46">
        <f t="shared" si="94"/>
        <v>14.253310737500001</v>
      </c>
      <c r="W775" s="46">
        <v>14.2533107375</v>
      </c>
      <c r="X775" s="47">
        <f t="shared" si="95"/>
        <v>0</v>
      </c>
      <c r="Y775" s="54">
        <v>7.7725</v>
      </c>
      <c r="Z775" s="54">
        <v>0.80385442000000096</v>
      </c>
      <c r="AA775" s="55"/>
    </row>
    <row r="776" spans="1:27" ht="17.100000000000001" customHeight="1">
      <c r="A776" s="9">
        <v>755</v>
      </c>
      <c r="B776" s="9" t="s">
        <v>865</v>
      </c>
      <c r="C776" s="10" t="s">
        <v>2660</v>
      </c>
      <c r="D776" s="9" t="s">
        <v>845</v>
      </c>
      <c r="E776" s="11" t="s">
        <v>863</v>
      </c>
      <c r="F776" s="20">
        <v>42.67</v>
      </c>
      <c r="G776" s="20">
        <v>3.83</v>
      </c>
      <c r="H776" s="20">
        <v>87.16</v>
      </c>
      <c r="I776" s="20">
        <v>2.64</v>
      </c>
      <c r="J776" s="36">
        <v>42.670391000000002</v>
      </c>
      <c r="K776" s="36">
        <v>3.8294760000000001</v>
      </c>
      <c r="L776" s="36">
        <v>87.161016000000004</v>
      </c>
      <c r="M776" s="36">
        <v>2.6403880000000002</v>
      </c>
      <c r="N776" s="9">
        <v>1</v>
      </c>
      <c r="O776" s="31" t="s">
        <v>2661</v>
      </c>
      <c r="P776" s="98">
        <v>44105</v>
      </c>
      <c r="Q776" s="74">
        <v>568.89</v>
      </c>
      <c r="R776" s="46">
        <f t="shared" si="90"/>
        <v>44.490625000000001</v>
      </c>
      <c r="S776" s="46">
        <f t="shared" si="91"/>
        <v>-1.1890879999999999</v>
      </c>
      <c r="T776" s="46">
        <f t="shared" si="92"/>
        <v>43.301537000000003</v>
      </c>
      <c r="U776" s="46">
        <f t="shared" si="93"/>
        <v>2.7093187825</v>
      </c>
      <c r="V776" s="46">
        <f t="shared" si="94"/>
        <v>2.7093187825</v>
      </c>
      <c r="W776" s="46">
        <v>2.7093187825</v>
      </c>
      <c r="X776" s="47">
        <f t="shared" si="95"/>
        <v>0</v>
      </c>
      <c r="Y776" s="54"/>
      <c r="Z776" s="54"/>
      <c r="AA776" s="55"/>
    </row>
    <row r="777" spans="1:27" ht="17.100000000000001" customHeight="1">
      <c r="A777" s="9">
        <v>756</v>
      </c>
      <c r="B777" s="9" t="s">
        <v>2662</v>
      </c>
      <c r="C777" s="10" t="s">
        <v>2663</v>
      </c>
      <c r="D777" s="9" t="s">
        <v>845</v>
      </c>
      <c r="E777" s="11" t="s">
        <v>863</v>
      </c>
      <c r="F777" s="20">
        <v>92.5</v>
      </c>
      <c r="G777" s="20">
        <v>27.8</v>
      </c>
      <c r="H777" s="20">
        <v>112.3</v>
      </c>
      <c r="I777" s="20">
        <v>31.9</v>
      </c>
      <c r="J777" s="36">
        <v>92.544814000000002</v>
      </c>
      <c r="K777" s="36">
        <v>27.559349000000001</v>
      </c>
      <c r="L777" s="36">
        <v>112.327761</v>
      </c>
      <c r="M777" s="36">
        <v>-11.249192000000001</v>
      </c>
      <c r="N777" s="9">
        <v>1</v>
      </c>
      <c r="O777" s="31" t="s">
        <v>2664</v>
      </c>
      <c r="P777" s="98">
        <v>43487</v>
      </c>
      <c r="Q777" s="74">
        <v>572.5</v>
      </c>
      <c r="R777" s="46">
        <f t="shared" si="90"/>
        <v>19.782946999999993</v>
      </c>
      <c r="S777" s="46">
        <f t="shared" si="91"/>
        <v>-38.808541000000005</v>
      </c>
      <c r="T777" s="46">
        <f t="shared" si="92"/>
        <v>-19.025594000000012</v>
      </c>
      <c r="U777" s="46">
        <f t="shared" si="93"/>
        <v>0</v>
      </c>
      <c r="V777" s="46">
        <f t="shared" si="94"/>
        <v>0</v>
      </c>
      <c r="W777" s="46">
        <v>0</v>
      </c>
      <c r="X777" s="47">
        <f t="shared" si="95"/>
        <v>0</v>
      </c>
      <c r="Y777" s="54">
        <v>10.426075000000001</v>
      </c>
      <c r="Z777" s="54"/>
      <c r="AA777" s="55" t="s">
        <v>1019</v>
      </c>
    </row>
    <row r="778" spans="1:27" ht="17.100000000000001" customHeight="1">
      <c r="A778" s="9">
        <v>757</v>
      </c>
      <c r="B778" s="9" t="s">
        <v>866</v>
      </c>
      <c r="C778" s="10" t="s">
        <v>2665</v>
      </c>
      <c r="D778" s="9" t="s">
        <v>845</v>
      </c>
      <c r="E778" s="11" t="s">
        <v>863</v>
      </c>
      <c r="F778" s="20">
        <v>130.83000000000001</v>
      </c>
      <c r="G778" s="20">
        <v>0</v>
      </c>
      <c r="H778" s="20">
        <v>257.02</v>
      </c>
      <c r="I778" s="20">
        <v>142.05000000000001</v>
      </c>
      <c r="J778" s="36">
        <v>130.836465</v>
      </c>
      <c r="K778" s="36">
        <v>0</v>
      </c>
      <c r="L778" s="36">
        <v>257.01702999999998</v>
      </c>
      <c r="M778" s="36">
        <v>0</v>
      </c>
      <c r="N778" s="9">
        <v>1</v>
      </c>
      <c r="O778" s="31" t="s">
        <v>2666</v>
      </c>
      <c r="P778" s="98">
        <v>44166</v>
      </c>
      <c r="Q778" s="74">
        <v>545.29999999999995</v>
      </c>
      <c r="R778" s="46">
        <f t="shared" si="90"/>
        <v>126.18056499999997</v>
      </c>
      <c r="S778" s="46">
        <f t="shared" si="91"/>
        <v>0</v>
      </c>
      <c r="T778" s="46">
        <f t="shared" si="92"/>
        <v>126.18056499999997</v>
      </c>
      <c r="U778" s="46">
        <f t="shared" si="93"/>
        <v>7.8862853124999983</v>
      </c>
      <c r="V778" s="46">
        <f t="shared" si="94"/>
        <v>7.8862853124999983</v>
      </c>
      <c r="W778" s="46">
        <v>7.8862853125000001</v>
      </c>
      <c r="X778" s="47">
        <f t="shared" si="95"/>
        <v>0</v>
      </c>
      <c r="Y778" s="54"/>
      <c r="Z778" s="54"/>
      <c r="AA778" s="55"/>
    </row>
    <row r="779" spans="1:27" ht="17.100000000000001" customHeight="1">
      <c r="A779" s="9">
        <v>758</v>
      </c>
      <c r="B779" s="10" t="s">
        <v>867</v>
      </c>
      <c r="C779" s="9" t="s">
        <v>2667</v>
      </c>
      <c r="D779" s="9" t="s">
        <v>845</v>
      </c>
      <c r="E779" s="149" t="s">
        <v>868</v>
      </c>
      <c r="F779" s="20">
        <v>1605.86</v>
      </c>
      <c r="G779" s="9">
        <v>315.69</v>
      </c>
      <c r="H779" s="10">
        <v>1925.49</v>
      </c>
      <c r="I779" s="9">
        <v>494.09</v>
      </c>
      <c r="J779" s="36">
        <v>1614.2969109999999</v>
      </c>
      <c r="K779" s="36">
        <v>215.60977600000001</v>
      </c>
      <c r="L779" s="36">
        <v>1933.5920329999999</v>
      </c>
      <c r="M779" s="36">
        <v>494.086207</v>
      </c>
      <c r="N779" s="9">
        <v>1</v>
      </c>
      <c r="O779" s="144" t="s">
        <v>2668</v>
      </c>
      <c r="P779" s="149">
        <v>44196</v>
      </c>
      <c r="Q779" s="9">
        <v>845.88</v>
      </c>
      <c r="R779" s="46">
        <f t="shared" si="90"/>
        <v>319.29512199999999</v>
      </c>
      <c r="S779" s="46">
        <f t="shared" si="91"/>
        <v>278.47643099999999</v>
      </c>
      <c r="T779" s="46">
        <f t="shared" si="92"/>
        <v>597.77155300000004</v>
      </c>
      <c r="U779" s="46">
        <f t="shared" si="93"/>
        <v>36.664530984999999</v>
      </c>
      <c r="V779" s="46">
        <f t="shared" si="94"/>
        <v>36.664530984999999</v>
      </c>
      <c r="W779" s="46">
        <v>36.664530984999999</v>
      </c>
      <c r="X779" s="47">
        <f t="shared" si="95"/>
        <v>0</v>
      </c>
      <c r="Y779" s="54"/>
      <c r="Z779" s="54">
        <v>32.248755000000003</v>
      </c>
      <c r="AA779" s="55"/>
    </row>
    <row r="780" spans="1:27" ht="17.100000000000001" customHeight="1">
      <c r="A780" s="9">
        <v>759</v>
      </c>
      <c r="B780" s="10" t="s">
        <v>869</v>
      </c>
      <c r="C780" s="9" t="s">
        <v>2669</v>
      </c>
      <c r="D780" s="9" t="s">
        <v>845</v>
      </c>
      <c r="E780" s="149" t="s">
        <v>868</v>
      </c>
      <c r="F780" s="20">
        <v>880.96</v>
      </c>
      <c r="G780" s="9">
        <v>346.32</v>
      </c>
      <c r="H780" s="10">
        <v>1191.23</v>
      </c>
      <c r="I780" s="9">
        <v>449.71</v>
      </c>
      <c r="J780" s="36">
        <v>880.96401900000001</v>
      </c>
      <c r="K780" s="36">
        <v>307.41191700000002</v>
      </c>
      <c r="L780" s="36">
        <v>1191.2335820000001</v>
      </c>
      <c r="M780" s="36">
        <v>449.70522799999998</v>
      </c>
      <c r="N780" s="9">
        <v>1</v>
      </c>
      <c r="O780" s="144" t="s">
        <v>2670</v>
      </c>
      <c r="P780" s="149">
        <v>44196</v>
      </c>
      <c r="Q780" s="9">
        <v>3138.02</v>
      </c>
      <c r="R780" s="46">
        <f t="shared" si="90"/>
        <v>310.26956300000006</v>
      </c>
      <c r="S780" s="46">
        <f t="shared" si="91"/>
        <v>142.29331099999996</v>
      </c>
      <c r="T780" s="46">
        <f t="shared" si="92"/>
        <v>452.56287400000002</v>
      </c>
      <c r="U780" s="46">
        <f t="shared" si="93"/>
        <v>27.929446347500001</v>
      </c>
      <c r="V780" s="46">
        <f t="shared" si="94"/>
        <v>27.929446347500001</v>
      </c>
      <c r="W780" s="46">
        <v>27.929446347500001</v>
      </c>
      <c r="X780" s="47">
        <f t="shared" si="95"/>
        <v>0</v>
      </c>
      <c r="Y780" s="54">
        <v>36.48095</v>
      </c>
      <c r="Z780" s="54">
        <v>24.719018367499999</v>
      </c>
      <c r="AA780" s="55"/>
    </row>
    <row r="781" spans="1:27" ht="17.100000000000001" customHeight="1">
      <c r="A781" s="9">
        <v>760</v>
      </c>
      <c r="B781" s="10" t="s">
        <v>870</v>
      </c>
      <c r="C781" s="227" t="s">
        <v>2671</v>
      </c>
      <c r="D781" s="9" t="s">
        <v>845</v>
      </c>
      <c r="E781" s="149" t="s">
        <v>868</v>
      </c>
      <c r="F781" s="20">
        <v>47.91</v>
      </c>
      <c r="G781" s="9">
        <v>0</v>
      </c>
      <c r="H781" s="10">
        <v>372.32</v>
      </c>
      <c r="I781" s="9">
        <v>0</v>
      </c>
      <c r="J781" s="36">
        <v>0</v>
      </c>
      <c r="K781" s="36">
        <v>0</v>
      </c>
      <c r="L781" s="36">
        <v>0</v>
      </c>
      <c r="M781" s="36">
        <v>0</v>
      </c>
      <c r="N781" s="9">
        <v>1</v>
      </c>
      <c r="O781" s="144" t="s">
        <v>2672</v>
      </c>
      <c r="P781" s="149">
        <v>44196</v>
      </c>
      <c r="Q781" s="9">
        <v>1221.29</v>
      </c>
      <c r="R781" s="46">
        <f t="shared" si="90"/>
        <v>0</v>
      </c>
      <c r="S781" s="46">
        <f t="shared" si="91"/>
        <v>0</v>
      </c>
      <c r="T781" s="46">
        <f t="shared" si="92"/>
        <v>0</v>
      </c>
      <c r="U781" s="46">
        <f t="shared" si="93"/>
        <v>0</v>
      </c>
      <c r="V781" s="46">
        <f t="shared" si="94"/>
        <v>0</v>
      </c>
      <c r="W781" s="46">
        <v>0</v>
      </c>
      <c r="X781" s="47">
        <f t="shared" si="95"/>
        <v>0</v>
      </c>
      <c r="Y781" s="54"/>
      <c r="Z781" s="54"/>
      <c r="AA781" s="55" t="s">
        <v>1019</v>
      </c>
    </row>
    <row r="782" spans="1:27" ht="17.100000000000001" customHeight="1">
      <c r="A782" s="9">
        <v>761</v>
      </c>
      <c r="B782" s="10" t="s">
        <v>871</v>
      </c>
      <c r="C782" s="227" t="s">
        <v>2673</v>
      </c>
      <c r="D782" s="9" t="s">
        <v>845</v>
      </c>
      <c r="E782" s="149" t="s">
        <v>868</v>
      </c>
      <c r="F782" s="20">
        <v>182.79</v>
      </c>
      <c r="G782" s="9">
        <v>136.34</v>
      </c>
      <c r="H782" s="10">
        <v>408.77</v>
      </c>
      <c r="I782" s="9">
        <v>165.93</v>
      </c>
      <c r="J782" s="36">
        <v>0</v>
      </c>
      <c r="K782" s="36">
        <v>0</v>
      </c>
      <c r="L782" s="36">
        <v>0</v>
      </c>
      <c r="M782" s="36">
        <v>0</v>
      </c>
      <c r="N782" s="9">
        <v>1</v>
      </c>
      <c r="O782" s="144" t="s">
        <v>2674</v>
      </c>
      <c r="P782" s="149" t="s">
        <v>2675</v>
      </c>
      <c r="Q782" s="9">
        <v>542.33000000000004</v>
      </c>
      <c r="R782" s="46">
        <f t="shared" si="90"/>
        <v>0</v>
      </c>
      <c r="S782" s="46">
        <f t="shared" si="91"/>
        <v>0</v>
      </c>
      <c r="T782" s="46">
        <f t="shared" si="92"/>
        <v>0</v>
      </c>
      <c r="U782" s="46">
        <f t="shared" si="93"/>
        <v>0</v>
      </c>
      <c r="V782" s="46">
        <f t="shared" si="94"/>
        <v>0</v>
      </c>
      <c r="W782" s="46">
        <v>0</v>
      </c>
      <c r="X782" s="47">
        <f t="shared" si="95"/>
        <v>0</v>
      </c>
      <c r="Y782" s="54"/>
      <c r="Z782" s="54"/>
      <c r="AA782" s="55" t="s">
        <v>1019</v>
      </c>
    </row>
    <row r="783" spans="1:27" ht="17.100000000000001" customHeight="1">
      <c r="A783" s="9">
        <v>762</v>
      </c>
      <c r="B783" s="10" t="s">
        <v>872</v>
      </c>
      <c r="C783" s="9" t="s">
        <v>2676</v>
      </c>
      <c r="D783" s="9" t="s">
        <v>845</v>
      </c>
      <c r="E783" s="149" t="s">
        <v>868</v>
      </c>
      <c r="F783" s="20">
        <v>40.96</v>
      </c>
      <c r="G783" s="9">
        <v>0</v>
      </c>
      <c r="H783" s="10">
        <v>169.39</v>
      </c>
      <c r="I783" s="9">
        <v>0</v>
      </c>
      <c r="J783" s="36">
        <v>35.504666</v>
      </c>
      <c r="K783" s="36">
        <v>0</v>
      </c>
      <c r="L783" s="36">
        <v>158.710508</v>
      </c>
      <c r="M783" s="36">
        <v>0</v>
      </c>
      <c r="N783" s="9">
        <v>1</v>
      </c>
      <c r="O783" s="144" t="s">
        <v>2677</v>
      </c>
      <c r="P783" s="149">
        <v>44074</v>
      </c>
      <c r="Q783" s="9">
        <v>509.23</v>
      </c>
      <c r="R783" s="46">
        <f t="shared" si="90"/>
        <v>123.205842</v>
      </c>
      <c r="S783" s="46">
        <f t="shared" si="91"/>
        <v>0</v>
      </c>
      <c r="T783" s="46">
        <f t="shared" si="92"/>
        <v>123.205842</v>
      </c>
      <c r="U783" s="46">
        <f t="shared" si="93"/>
        <v>7.7003651250000003</v>
      </c>
      <c r="V783" s="46">
        <f t="shared" si="94"/>
        <v>7.7003651250000003</v>
      </c>
      <c r="W783" s="46">
        <v>7.7003651250000003</v>
      </c>
      <c r="X783" s="47">
        <f t="shared" si="95"/>
        <v>0</v>
      </c>
      <c r="Y783" s="54"/>
      <c r="Z783" s="54"/>
      <c r="AA783" s="55"/>
    </row>
    <row r="784" spans="1:27" ht="17.100000000000001" customHeight="1">
      <c r="A784" s="9">
        <v>763</v>
      </c>
      <c r="B784" s="10" t="s">
        <v>873</v>
      </c>
      <c r="C784" s="9" t="s">
        <v>2678</v>
      </c>
      <c r="D784" s="9" t="s">
        <v>845</v>
      </c>
      <c r="E784" s="149" t="s">
        <v>868</v>
      </c>
      <c r="F784" s="20">
        <v>70.7</v>
      </c>
      <c r="G784" s="9">
        <v>0</v>
      </c>
      <c r="H784" s="10">
        <v>146.5</v>
      </c>
      <c r="I784" s="9">
        <v>0</v>
      </c>
      <c r="J784" s="36">
        <v>81.296246999999994</v>
      </c>
      <c r="K784" s="36">
        <v>0</v>
      </c>
      <c r="L784" s="36">
        <v>144.54947100000001</v>
      </c>
      <c r="M784" s="36">
        <v>0</v>
      </c>
      <c r="N784" s="9">
        <v>1</v>
      </c>
      <c r="O784" s="144" t="s">
        <v>2679</v>
      </c>
      <c r="P784" s="149" t="s">
        <v>2680</v>
      </c>
      <c r="Q784" s="9">
        <v>525.4</v>
      </c>
      <c r="R784" s="46">
        <f t="shared" si="90"/>
        <v>63.253224000000017</v>
      </c>
      <c r="S784" s="46">
        <f t="shared" si="91"/>
        <v>0</v>
      </c>
      <c r="T784" s="46">
        <f t="shared" si="92"/>
        <v>63.253224000000017</v>
      </c>
      <c r="U784" s="46">
        <f t="shared" si="93"/>
        <v>3.9533265000000011</v>
      </c>
      <c r="V784" s="46">
        <f t="shared" si="94"/>
        <v>3.9533265000000011</v>
      </c>
      <c r="W784" s="46">
        <v>3.9533265000000002</v>
      </c>
      <c r="X784" s="47">
        <f t="shared" si="95"/>
        <v>0</v>
      </c>
      <c r="Y784" s="54"/>
      <c r="Z784" s="54"/>
      <c r="AA784" s="55"/>
    </row>
    <row r="785" spans="1:27" ht="17.100000000000001" customHeight="1">
      <c r="A785" s="9">
        <v>764</v>
      </c>
      <c r="B785" s="24" t="s">
        <v>874</v>
      </c>
      <c r="C785" s="24" t="s">
        <v>2681</v>
      </c>
      <c r="D785" s="9" t="s">
        <v>845</v>
      </c>
      <c r="E785" s="26" t="s">
        <v>875</v>
      </c>
      <c r="F785" s="24">
        <v>22.55</v>
      </c>
      <c r="G785" s="24">
        <v>0</v>
      </c>
      <c r="H785" s="24">
        <v>169.64</v>
      </c>
      <c r="I785" s="24">
        <v>5.88</v>
      </c>
      <c r="J785" s="36">
        <v>22.553882000000002</v>
      </c>
      <c r="K785" s="36">
        <v>0</v>
      </c>
      <c r="L785" s="36">
        <v>169.64188200000001</v>
      </c>
      <c r="M785" s="36">
        <v>5.876423</v>
      </c>
      <c r="N785" s="24">
        <v>1</v>
      </c>
      <c r="O785" s="41" t="s">
        <v>2682</v>
      </c>
      <c r="P785" s="42">
        <v>43677</v>
      </c>
      <c r="Q785" s="24">
        <v>650.41999999999996</v>
      </c>
      <c r="R785" s="46">
        <f t="shared" si="90"/>
        <v>147.08800000000002</v>
      </c>
      <c r="S785" s="46">
        <f t="shared" si="91"/>
        <v>5.876423</v>
      </c>
      <c r="T785" s="46">
        <f t="shared" si="92"/>
        <v>152.96442300000001</v>
      </c>
      <c r="U785" s="46">
        <f t="shared" si="93"/>
        <v>9.5455853800000021</v>
      </c>
      <c r="V785" s="46">
        <f t="shared" si="94"/>
        <v>9.5455853800000021</v>
      </c>
      <c r="W785" s="46">
        <v>9.5455853800000003</v>
      </c>
      <c r="X785" s="47">
        <f t="shared" si="95"/>
        <v>0</v>
      </c>
      <c r="Y785" s="54"/>
      <c r="Z785" s="54"/>
      <c r="AA785" s="55"/>
    </row>
    <row r="786" spans="1:27" ht="17.100000000000001" customHeight="1">
      <c r="A786" s="9">
        <v>765</v>
      </c>
      <c r="B786" s="9" t="s">
        <v>876</v>
      </c>
      <c r="C786" s="10" t="s">
        <v>2683</v>
      </c>
      <c r="D786" s="9" t="s">
        <v>877</v>
      </c>
      <c r="E786" s="11" t="s">
        <v>878</v>
      </c>
      <c r="F786" s="9">
        <v>3580.02</v>
      </c>
      <c r="G786" s="9">
        <v>0</v>
      </c>
      <c r="H786" s="9">
        <v>10560.12</v>
      </c>
      <c r="I786" s="9">
        <v>0</v>
      </c>
      <c r="J786" s="36">
        <v>3580.21884</v>
      </c>
      <c r="K786" s="36">
        <v>0</v>
      </c>
      <c r="L786" s="36">
        <v>10560.124481000001</v>
      </c>
      <c r="M786" s="36">
        <v>0</v>
      </c>
      <c r="N786" s="9">
        <v>1</v>
      </c>
      <c r="O786" s="31" t="s">
        <v>2684</v>
      </c>
      <c r="P786" s="131">
        <v>43344</v>
      </c>
      <c r="Q786" s="20">
        <v>1594</v>
      </c>
      <c r="R786" s="46">
        <f t="shared" si="90"/>
        <v>6979.9056410000012</v>
      </c>
      <c r="S786" s="46">
        <f t="shared" si="91"/>
        <v>0</v>
      </c>
      <c r="T786" s="46">
        <f t="shared" si="92"/>
        <v>6979.9056410000012</v>
      </c>
      <c r="U786" s="46">
        <f t="shared" si="93"/>
        <v>436.24410256250007</v>
      </c>
      <c r="V786" s="46">
        <f t="shared" si="94"/>
        <v>436.24410256250007</v>
      </c>
      <c r="W786" s="46">
        <v>436.24410256250002</v>
      </c>
      <c r="X786" s="47">
        <f t="shared" si="95"/>
        <v>0</v>
      </c>
      <c r="Y786" s="54"/>
      <c r="Z786" s="54">
        <v>223.27314325</v>
      </c>
      <c r="AA786" s="55"/>
    </row>
    <row r="787" spans="1:27" ht="21" customHeight="1">
      <c r="A787" s="9">
        <v>766</v>
      </c>
      <c r="B787" s="9" t="s">
        <v>879</v>
      </c>
      <c r="C787" s="10" t="s">
        <v>2685</v>
      </c>
      <c r="D787" s="9" t="s">
        <v>877</v>
      </c>
      <c r="E787" s="11" t="s">
        <v>878</v>
      </c>
      <c r="F787" s="9">
        <v>134.04</v>
      </c>
      <c r="G787" s="9">
        <v>0</v>
      </c>
      <c r="H787" s="9">
        <v>314.35000000000002</v>
      </c>
      <c r="I787" s="9">
        <v>0</v>
      </c>
      <c r="J787" s="36">
        <v>134.040415</v>
      </c>
      <c r="K787" s="36">
        <v>0</v>
      </c>
      <c r="L787" s="36">
        <v>314.34687700000001</v>
      </c>
      <c r="M787" s="36">
        <v>0</v>
      </c>
      <c r="N787" s="9">
        <v>1</v>
      </c>
      <c r="O787" s="31" t="s">
        <v>2686</v>
      </c>
      <c r="P787" s="131">
        <v>43497</v>
      </c>
      <c r="Q787" s="20">
        <v>5050</v>
      </c>
      <c r="R787" s="46">
        <f t="shared" si="90"/>
        <v>180.30646200000001</v>
      </c>
      <c r="S787" s="46">
        <f t="shared" si="91"/>
        <v>0</v>
      </c>
      <c r="T787" s="46">
        <f t="shared" si="92"/>
        <v>180.30646200000001</v>
      </c>
      <c r="U787" s="46">
        <f t="shared" si="93"/>
        <v>11.269153875000001</v>
      </c>
      <c r="V787" s="46">
        <f t="shared" si="94"/>
        <v>11.269153875000001</v>
      </c>
      <c r="W787" s="46">
        <v>11.269153875000001</v>
      </c>
      <c r="X787" s="47">
        <f t="shared" si="95"/>
        <v>0</v>
      </c>
      <c r="Y787" s="54"/>
      <c r="Z787" s="54">
        <v>8.3775259374999997</v>
      </c>
      <c r="AA787" s="55"/>
    </row>
    <row r="788" spans="1:27" ht="17.100000000000001" customHeight="1">
      <c r="A788" s="9">
        <v>767</v>
      </c>
      <c r="B788" s="9" t="s">
        <v>880</v>
      </c>
      <c r="C788" s="10" t="s">
        <v>2687</v>
      </c>
      <c r="D788" s="9" t="s">
        <v>877</v>
      </c>
      <c r="E788" s="11" t="s">
        <v>878</v>
      </c>
      <c r="F788" s="9">
        <v>362.9</v>
      </c>
      <c r="G788" s="9">
        <v>91.02</v>
      </c>
      <c r="H788" s="9">
        <v>425.53</v>
      </c>
      <c r="I788" s="9">
        <v>258.76</v>
      </c>
      <c r="J788" s="36">
        <v>362.89764400000001</v>
      </c>
      <c r="K788" s="36">
        <v>91.025240999999994</v>
      </c>
      <c r="L788" s="36">
        <v>425.53343599999999</v>
      </c>
      <c r="M788" s="36">
        <v>258.76209799999998</v>
      </c>
      <c r="N788" s="9">
        <v>1</v>
      </c>
      <c r="O788" s="31" t="s">
        <v>2688</v>
      </c>
      <c r="P788" s="131">
        <v>43497</v>
      </c>
      <c r="Q788" s="20">
        <v>859.49</v>
      </c>
      <c r="R788" s="46">
        <f t="shared" si="90"/>
        <v>62.635791999999981</v>
      </c>
      <c r="S788" s="46">
        <f t="shared" si="91"/>
        <v>167.73685699999999</v>
      </c>
      <c r="T788" s="46">
        <f t="shared" si="92"/>
        <v>230.37264899999997</v>
      </c>
      <c r="U788" s="46">
        <f t="shared" si="93"/>
        <v>13.978948419999998</v>
      </c>
      <c r="V788" s="46">
        <f t="shared" si="94"/>
        <v>13.978948419999998</v>
      </c>
      <c r="W788" s="46">
        <v>13.97894842</v>
      </c>
      <c r="X788" s="47">
        <f t="shared" si="95"/>
        <v>0</v>
      </c>
      <c r="Y788" s="54"/>
      <c r="Z788" s="54">
        <v>6.9652794699999996</v>
      </c>
      <c r="AA788" s="55"/>
    </row>
    <row r="789" spans="1:27" ht="27" customHeight="1">
      <c r="A789" s="9">
        <v>768</v>
      </c>
      <c r="B789" s="9" t="s">
        <v>881</v>
      </c>
      <c r="C789" s="10" t="s">
        <v>2689</v>
      </c>
      <c r="D789" s="9" t="s">
        <v>877</v>
      </c>
      <c r="E789" s="11" t="s">
        <v>878</v>
      </c>
      <c r="F789" s="9">
        <v>21.54</v>
      </c>
      <c r="G789" s="9">
        <v>0</v>
      </c>
      <c r="H789" s="9">
        <v>40.94</v>
      </c>
      <c r="I789" s="9">
        <v>0</v>
      </c>
      <c r="J789" s="36">
        <v>21.544656</v>
      </c>
      <c r="K789" s="36">
        <v>0</v>
      </c>
      <c r="L789" s="36">
        <v>40.936202000000002</v>
      </c>
      <c r="M789" s="36">
        <v>0</v>
      </c>
      <c r="N789" s="9">
        <v>1</v>
      </c>
      <c r="O789" s="31" t="s">
        <v>2690</v>
      </c>
      <c r="P789" s="131">
        <v>43374</v>
      </c>
      <c r="Q789" s="20">
        <v>750.17</v>
      </c>
      <c r="R789" s="46">
        <f t="shared" si="90"/>
        <v>19.391546000000002</v>
      </c>
      <c r="S789" s="46">
        <f t="shared" si="91"/>
        <v>0</v>
      </c>
      <c r="T789" s="46">
        <f t="shared" si="92"/>
        <v>19.391546000000002</v>
      </c>
      <c r="U789" s="46">
        <f t="shared" si="93"/>
        <v>1.2119716250000001</v>
      </c>
      <c r="V789" s="46">
        <f t="shared" si="94"/>
        <v>1.2119716250000001</v>
      </c>
      <c r="W789" s="46">
        <v>1.2119716250000001</v>
      </c>
      <c r="X789" s="47">
        <f t="shared" si="95"/>
        <v>0</v>
      </c>
      <c r="Y789" s="54"/>
      <c r="Z789" s="54">
        <v>0.75249774999999997</v>
      </c>
      <c r="AA789" s="55"/>
    </row>
    <row r="790" spans="1:27" ht="17.100000000000001" customHeight="1">
      <c r="A790" s="9">
        <v>769</v>
      </c>
      <c r="B790" s="9" t="s">
        <v>882</v>
      </c>
      <c r="C790" s="10" t="s">
        <v>2691</v>
      </c>
      <c r="D790" s="9" t="s">
        <v>877</v>
      </c>
      <c r="E790" s="11" t="s">
        <v>878</v>
      </c>
      <c r="F790" s="9">
        <v>15.15</v>
      </c>
      <c r="G790" s="9">
        <v>0</v>
      </c>
      <c r="H790" s="9">
        <v>105.86</v>
      </c>
      <c r="I790" s="9">
        <v>0</v>
      </c>
      <c r="J790" s="36">
        <v>15.150320000000001</v>
      </c>
      <c r="K790" s="36">
        <v>0</v>
      </c>
      <c r="L790" s="36">
        <v>105.856122</v>
      </c>
      <c r="M790" s="36">
        <v>0</v>
      </c>
      <c r="N790" s="9">
        <v>1</v>
      </c>
      <c r="O790" s="31" t="s">
        <v>2692</v>
      </c>
      <c r="P790" s="131">
        <v>44166</v>
      </c>
      <c r="Q790" s="20">
        <v>526</v>
      </c>
      <c r="R790" s="46">
        <f t="shared" si="90"/>
        <v>90.705802000000006</v>
      </c>
      <c r="S790" s="46">
        <f t="shared" si="91"/>
        <v>0</v>
      </c>
      <c r="T790" s="46">
        <f t="shared" si="92"/>
        <v>90.705802000000006</v>
      </c>
      <c r="U790" s="46">
        <f t="shared" si="93"/>
        <v>5.6691126250000003</v>
      </c>
      <c r="V790" s="46">
        <f t="shared" si="94"/>
        <v>5.6691126250000003</v>
      </c>
      <c r="W790" s="46">
        <v>5.6691126250000003</v>
      </c>
      <c r="X790" s="47">
        <f t="shared" si="95"/>
        <v>0</v>
      </c>
      <c r="Y790" s="54"/>
      <c r="Z790" s="54"/>
      <c r="AA790" s="55"/>
    </row>
    <row r="791" spans="1:27" ht="17.100000000000001" customHeight="1">
      <c r="A791" s="9">
        <v>770</v>
      </c>
      <c r="B791" s="9" t="s">
        <v>883</v>
      </c>
      <c r="C791" s="10" t="s">
        <v>2693</v>
      </c>
      <c r="D791" s="9" t="s">
        <v>877</v>
      </c>
      <c r="E791" s="11" t="s">
        <v>878</v>
      </c>
      <c r="F791" s="9">
        <v>1.41</v>
      </c>
      <c r="G791" s="9">
        <v>27.49</v>
      </c>
      <c r="H791" s="9">
        <v>1.41</v>
      </c>
      <c r="I791" s="9">
        <v>183.13</v>
      </c>
      <c r="J791" s="36">
        <v>1.4138040000000001</v>
      </c>
      <c r="K791" s="36">
        <v>27.490378</v>
      </c>
      <c r="L791" s="36">
        <v>1.414642</v>
      </c>
      <c r="M791" s="36">
        <v>183.12660600000001</v>
      </c>
      <c r="N791" s="9">
        <v>1</v>
      </c>
      <c r="O791" s="31" t="s">
        <v>2694</v>
      </c>
      <c r="P791" s="131">
        <v>44166</v>
      </c>
      <c r="Q791" s="20">
        <v>524</v>
      </c>
      <c r="R791" s="46">
        <f t="shared" si="90"/>
        <v>8.3799999999989438E-4</v>
      </c>
      <c r="S791" s="46">
        <f t="shared" si="91"/>
        <v>155.63622800000002</v>
      </c>
      <c r="T791" s="46">
        <f t="shared" si="92"/>
        <v>155.637066</v>
      </c>
      <c r="U791" s="46">
        <f t="shared" si="93"/>
        <v>9.3382260549999998</v>
      </c>
      <c r="V791" s="46">
        <f t="shared" si="94"/>
        <v>9.3382260549999998</v>
      </c>
      <c r="W791" s="46">
        <v>9.3382260549999998</v>
      </c>
      <c r="X791" s="47">
        <f t="shared" si="95"/>
        <v>0</v>
      </c>
      <c r="Y791" s="54"/>
      <c r="Z791" s="54"/>
      <c r="AA791" s="55"/>
    </row>
    <row r="792" spans="1:27" ht="17.100000000000001" customHeight="1">
      <c r="A792" s="9">
        <v>771</v>
      </c>
      <c r="B792" s="9" t="s">
        <v>884</v>
      </c>
      <c r="C792" s="10" t="s">
        <v>2695</v>
      </c>
      <c r="D792" s="9" t="s">
        <v>877</v>
      </c>
      <c r="E792" s="11" t="s">
        <v>878</v>
      </c>
      <c r="F792" s="9">
        <v>42.71</v>
      </c>
      <c r="G792" s="9">
        <v>7.69</v>
      </c>
      <c r="H792" s="9">
        <v>286.92</v>
      </c>
      <c r="I792" s="9">
        <v>3.31</v>
      </c>
      <c r="J792" s="36">
        <v>42.710877000000004</v>
      </c>
      <c r="K792" s="36">
        <v>7.6936239999999998</v>
      </c>
      <c r="L792" s="36">
        <v>286.92212999999998</v>
      </c>
      <c r="M792" s="36">
        <v>3.3118460000000001</v>
      </c>
      <c r="N792" s="9">
        <v>1</v>
      </c>
      <c r="O792" s="31" t="s">
        <v>2696</v>
      </c>
      <c r="P792" s="131">
        <v>44166</v>
      </c>
      <c r="Q792" s="20">
        <v>1696.96</v>
      </c>
      <c r="R792" s="46">
        <f t="shared" si="90"/>
        <v>244.21125299999997</v>
      </c>
      <c r="S792" s="46">
        <f t="shared" si="91"/>
        <v>-4.3817779999999997</v>
      </c>
      <c r="T792" s="46">
        <f t="shared" si="92"/>
        <v>239.82947499999997</v>
      </c>
      <c r="U792" s="46">
        <f t="shared" si="93"/>
        <v>15.000296632499998</v>
      </c>
      <c r="V792" s="46">
        <f t="shared" si="94"/>
        <v>15.000296632499998</v>
      </c>
      <c r="W792" s="46">
        <v>15.0002966325</v>
      </c>
      <c r="X792" s="47">
        <f t="shared" si="95"/>
        <v>0</v>
      </c>
      <c r="Y792" s="54"/>
      <c r="Z792" s="54"/>
      <c r="AA792" s="55"/>
    </row>
    <row r="793" spans="1:27" ht="17.100000000000001" customHeight="1">
      <c r="A793" s="9">
        <v>772</v>
      </c>
      <c r="B793" s="9" t="s">
        <v>885</v>
      </c>
      <c r="C793" s="10" t="s">
        <v>2697</v>
      </c>
      <c r="D793" s="9" t="s">
        <v>877</v>
      </c>
      <c r="E793" s="11" t="s">
        <v>878</v>
      </c>
      <c r="F793" s="9">
        <v>63.61</v>
      </c>
      <c r="G793" s="9">
        <v>0</v>
      </c>
      <c r="H793" s="9">
        <v>98.12</v>
      </c>
      <c r="I793" s="9">
        <v>0</v>
      </c>
      <c r="J793" s="36">
        <v>63.609352000000001</v>
      </c>
      <c r="K793" s="36">
        <v>0</v>
      </c>
      <c r="L793" s="36">
        <v>98.118268</v>
      </c>
      <c r="M793" s="36">
        <v>0</v>
      </c>
      <c r="N793" s="9">
        <v>1</v>
      </c>
      <c r="O793" s="31" t="s">
        <v>2698</v>
      </c>
      <c r="P793" s="131">
        <v>44166</v>
      </c>
      <c r="Q793" s="20">
        <v>602</v>
      </c>
      <c r="R793" s="46">
        <f t="shared" si="90"/>
        <v>34.508915999999999</v>
      </c>
      <c r="S793" s="46">
        <f t="shared" si="91"/>
        <v>0</v>
      </c>
      <c r="T793" s="46">
        <f t="shared" si="92"/>
        <v>34.508915999999999</v>
      </c>
      <c r="U793" s="46">
        <f t="shared" si="93"/>
        <v>2.15680725</v>
      </c>
      <c r="V793" s="46">
        <f t="shared" si="94"/>
        <v>2.15680725</v>
      </c>
      <c r="W793" s="46">
        <v>2.15680725</v>
      </c>
      <c r="X793" s="47">
        <f t="shared" si="95"/>
        <v>0</v>
      </c>
      <c r="Y793" s="54"/>
      <c r="Z793" s="54"/>
      <c r="AA793" s="55"/>
    </row>
    <row r="794" spans="1:27" ht="17.100000000000001" customHeight="1">
      <c r="A794" s="9">
        <v>773</v>
      </c>
      <c r="B794" s="9" t="s">
        <v>886</v>
      </c>
      <c r="C794" s="10" t="s">
        <v>2699</v>
      </c>
      <c r="D794" s="9" t="s">
        <v>877</v>
      </c>
      <c r="E794" s="11" t="s">
        <v>878</v>
      </c>
      <c r="F794" s="9">
        <v>209.24</v>
      </c>
      <c r="G794" s="9">
        <v>0</v>
      </c>
      <c r="H794" s="9">
        <v>324.22000000000003</v>
      </c>
      <c r="I794" s="9">
        <v>0</v>
      </c>
      <c r="J794" s="36">
        <v>209.24175500000001</v>
      </c>
      <c r="K794" s="36">
        <v>0</v>
      </c>
      <c r="L794" s="36">
        <v>324.22402899999997</v>
      </c>
      <c r="M794" s="36">
        <v>0</v>
      </c>
      <c r="N794" s="9">
        <v>1</v>
      </c>
      <c r="O794" s="31" t="s">
        <v>2700</v>
      </c>
      <c r="P794" s="131">
        <v>44166</v>
      </c>
      <c r="Q794" s="20">
        <v>4615.5</v>
      </c>
      <c r="R794" s="46">
        <f t="shared" si="90"/>
        <v>114.98227399999996</v>
      </c>
      <c r="S794" s="46">
        <f t="shared" si="91"/>
        <v>0</v>
      </c>
      <c r="T794" s="46">
        <f t="shared" si="92"/>
        <v>114.98227399999996</v>
      </c>
      <c r="U794" s="46">
        <f t="shared" si="93"/>
        <v>7.1863921249999976</v>
      </c>
      <c r="V794" s="46">
        <f t="shared" si="94"/>
        <v>7.1863921249999976</v>
      </c>
      <c r="W794" s="46">
        <v>7.1863921250000002</v>
      </c>
      <c r="X794" s="47">
        <f t="shared" si="95"/>
        <v>0</v>
      </c>
      <c r="Y794" s="54"/>
      <c r="Z794" s="54"/>
      <c r="AA794" s="55"/>
    </row>
    <row r="795" spans="1:27" ht="17.100000000000001" customHeight="1">
      <c r="A795" s="9">
        <v>774</v>
      </c>
      <c r="B795" s="9" t="s">
        <v>887</v>
      </c>
      <c r="C795" s="10" t="s">
        <v>2701</v>
      </c>
      <c r="D795" s="9" t="s">
        <v>877</v>
      </c>
      <c r="E795" s="11" t="s">
        <v>888</v>
      </c>
      <c r="F795" s="9">
        <v>1128.3</v>
      </c>
      <c r="G795" s="9">
        <v>686.02</v>
      </c>
      <c r="H795" s="9">
        <v>1355.24</v>
      </c>
      <c r="I795" s="9">
        <v>1102.51</v>
      </c>
      <c r="J795" s="36">
        <v>1125.3999260000001</v>
      </c>
      <c r="K795" s="36">
        <v>583.18241</v>
      </c>
      <c r="L795" s="36">
        <v>1547.4974319999999</v>
      </c>
      <c r="M795" s="36">
        <v>997.24556099999995</v>
      </c>
      <c r="N795" s="9">
        <v>1</v>
      </c>
      <c r="O795" s="31" t="s">
        <v>2702</v>
      </c>
      <c r="P795" s="131">
        <v>43678</v>
      </c>
      <c r="Q795" s="20">
        <v>2552.37</v>
      </c>
      <c r="R795" s="46">
        <f t="shared" si="90"/>
        <v>422.09750599999984</v>
      </c>
      <c r="S795" s="46">
        <f t="shared" si="91"/>
        <v>414.06315099999995</v>
      </c>
      <c r="T795" s="46">
        <f t="shared" si="92"/>
        <v>836.16065699999979</v>
      </c>
      <c r="U795" s="46">
        <f t="shared" si="93"/>
        <v>51.224883184999982</v>
      </c>
      <c r="V795" s="46">
        <f t="shared" si="94"/>
        <v>51.224883184999982</v>
      </c>
      <c r="W795" s="46">
        <v>51.224883185000003</v>
      </c>
      <c r="X795" s="47">
        <f t="shared" si="95"/>
        <v>0</v>
      </c>
      <c r="Y795" s="54"/>
      <c r="Z795" s="54">
        <v>31.0093</v>
      </c>
      <c r="AA795" s="55"/>
    </row>
    <row r="796" spans="1:27" ht="17.100000000000001" customHeight="1">
      <c r="A796" s="9">
        <v>775</v>
      </c>
      <c r="B796" s="9" t="s">
        <v>889</v>
      </c>
      <c r="C796" s="10" t="s">
        <v>2703</v>
      </c>
      <c r="D796" s="9" t="s">
        <v>877</v>
      </c>
      <c r="E796" s="11" t="s">
        <v>888</v>
      </c>
      <c r="F796" s="9">
        <v>137.63999999999999</v>
      </c>
      <c r="G796" s="9">
        <v>0</v>
      </c>
      <c r="H796" s="9">
        <v>411.85</v>
      </c>
      <c r="I796" s="9">
        <v>1.87</v>
      </c>
      <c r="J796" s="36">
        <v>137.64721700000001</v>
      </c>
      <c r="K796" s="36">
        <v>0</v>
      </c>
      <c r="L796" s="36">
        <v>411.85139299999997</v>
      </c>
      <c r="M796" s="36">
        <v>1.8690690000000001</v>
      </c>
      <c r="N796" s="9">
        <v>1</v>
      </c>
      <c r="O796" s="31" t="s">
        <v>2704</v>
      </c>
      <c r="P796" s="131">
        <v>44195</v>
      </c>
      <c r="Q796" s="20">
        <v>673</v>
      </c>
      <c r="R796" s="46">
        <f t="shared" si="90"/>
        <v>274.20417599999996</v>
      </c>
      <c r="S796" s="46">
        <f t="shared" si="91"/>
        <v>1.8690690000000001</v>
      </c>
      <c r="T796" s="46">
        <f t="shared" si="92"/>
        <v>276.07324499999999</v>
      </c>
      <c r="U796" s="46">
        <f t="shared" si="93"/>
        <v>17.249905139999999</v>
      </c>
      <c r="V796" s="46">
        <f t="shared" si="94"/>
        <v>17.249905139999999</v>
      </c>
      <c r="W796" s="46">
        <v>17.249905139999999</v>
      </c>
      <c r="X796" s="47">
        <f t="shared" si="95"/>
        <v>0</v>
      </c>
      <c r="Y796" s="54"/>
      <c r="Z796" s="54"/>
      <c r="AA796" s="55"/>
    </row>
    <row r="797" spans="1:27" ht="17.100000000000001" customHeight="1">
      <c r="A797" s="9">
        <v>776</v>
      </c>
      <c r="B797" s="9" t="s">
        <v>890</v>
      </c>
      <c r="C797" s="10" t="s">
        <v>2705</v>
      </c>
      <c r="D797" s="9" t="s">
        <v>877</v>
      </c>
      <c r="E797" s="11" t="s">
        <v>888</v>
      </c>
      <c r="F797" s="9">
        <v>6616.89</v>
      </c>
      <c r="G797" s="9">
        <v>3062.65</v>
      </c>
      <c r="H797" s="9">
        <v>6156.53</v>
      </c>
      <c r="I797" s="9">
        <v>5187.51</v>
      </c>
      <c r="J797" s="36">
        <v>6616.8874779999996</v>
      </c>
      <c r="K797" s="36">
        <v>3062.6549920000002</v>
      </c>
      <c r="L797" s="36">
        <v>6156.6109829999996</v>
      </c>
      <c r="M797" s="36">
        <v>5187.5128059999997</v>
      </c>
      <c r="N797" s="9">
        <v>1</v>
      </c>
      <c r="O797" s="31" t="s">
        <v>2706</v>
      </c>
      <c r="P797" s="131">
        <v>44196</v>
      </c>
      <c r="Q797" s="20">
        <v>3325</v>
      </c>
      <c r="R797" s="46">
        <f t="shared" si="90"/>
        <v>-460.27649500000007</v>
      </c>
      <c r="S797" s="46">
        <f t="shared" si="91"/>
        <v>2124.8578139999995</v>
      </c>
      <c r="T797" s="46">
        <f t="shared" si="92"/>
        <v>1664.5813189999994</v>
      </c>
      <c r="U797" s="46">
        <f t="shared" si="93"/>
        <v>98.724187902499963</v>
      </c>
      <c r="V797" s="46">
        <f t="shared" si="94"/>
        <v>98.724187902499963</v>
      </c>
      <c r="W797" s="46">
        <v>98.724187902500006</v>
      </c>
      <c r="X797" s="47">
        <f t="shared" si="95"/>
        <v>0</v>
      </c>
      <c r="Y797" s="54">
        <v>342.20092499999998</v>
      </c>
      <c r="Z797" s="54"/>
      <c r="AA797" s="55"/>
    </row>
    <row r="798" spans="1:27" ht="17.100000000000001" customHeight="1">
      <c r="A798" s="9">
        <v>777</v>
      </c>
      <c r="B798" s="9" t="s">
        <v>891</v>
      </c>
      <c r="C798" s="10" t="s">
        <v>2707</v>
      </c>
      <c r="D798" s="9" t="s">
        <v>877</v>
      </c>
      <c r="E798" s="11" t="s">
        <v>888</v>
      </c>
      <c r="F798" s="9">
        <v>5.76</v>
      </c>
      <c r="G798" s="9">
        <v>0.23</v>
      </c>
      <c r="H798" s="9">
        <v>32.25</v>
      </c>
      <c r="I798" s="9">
        <v>1.1399999999999999</v>
      </c>
      <c r="J798" s="36">
        <v>5.7646980000000001</v>
      </c>
      <c r="K798" s="36">
        <v>0.22536</v>
      </c>
      <c r="L798" s="36">
        <v>32.248244</v>
      </c>
      <c r="M798" s="36">
        <v>1.137348</v>
      </c>
      <c r="N798" s="9">
        <v>1</v>
      </c>
      <c r="O798" s="31" t="s">
        <v>2708</v>
      </c>
      <c r="P798" s="131">
        <v>44196</v>
      </c>
      <c r="Q798" s="20">
        <v>661.57</v>
      </c>
      <c r="R798" s="46">
        <f t="shared" si="90"/>
        <v>26.483546</v>
      </c>
      <c r="S798" s="46">
        <f t="shared" si="91"/>
        <v>0.91198800000000002</v>
      </c>
      <c r="T798" s="46">
        <f t="shared" si="92"/>
        <v>27.395534000000001</v>
      </c>
      <c r="U798" s="46">
        <f t="shared" si="93"/>
        <v>1.7099409050000001</v>
      </c>
      <c r="V798" s="46">
        <f t="shared" si="94"/>
        <v>1.7099409050000001</v>
      </c>
      <c r="W798" s="46">
        <v>1.7099409050000001</v>
      </c>
      <c r="X798" s="47">
        <f t="shared" si="95"/>
        <v>0</v>
      </c>
      <c r="Y798" s="54"/>
      <c r="Z798" s="54"/>
      <c r="AA798" s="55"/>
    </row>
    <row r="799" spans="1:27" ht="17.100000000000001" customHeight="1">
      <c r="A799" s="9">
        <v>778</v>
      </c>
      <c r="B799" s="9" t="s">
        <v>892</v>
      </c>
      <c r="C799" s="10" t="s">
        <v>2709</v>
      </c>
      <c r="D799" s="9" t="s">
        <v>877</v>
      </c>
      <c r="E799" s="11" t="s">
        <v>888</v>
      </c>
      <c r="F799" s="9">
        <v>24.14</v>
      </c>
      <c r="G799" s="9">
        <v>0</v>
      </c>
      <c r="H799" s="9">
        <v>110.65</v>
      </c>
      <c r="I799" s="9">
        <v>0.17</v>
      </c>
      <c r="J799" s="36">
        <v>24.141363999999999</v>
      </c>
      <c r="K799" s="36">
        <v>0</v>
      </c>
      <c r="L799" s="36">
        <v>110.65281299999999</v>
      </c>
      <c r="M799" s="36">
        <v>0.16855800000000001</v>
      </c>
      <c r="N799" s="9">
        <v>1</v>
      </c>
      <c r="O799" s="31" t="s">
        <v>2710</v>
      </c>
      <c r="P799" s="131">
        <v>44195</v>
      </c>
      <c r="Q799" s="20">
        <v>722.3</v>
      </c>
      <c r="R799" s="46">
        <f t="shared" si="90"/>
        <v>86.511448999999999</v>
      </c>
      <c r="S799" s="46">
        <f t="shared" si="91"/>
        <v>0.16855800000000001</v>
      </c>
      <c r="T799" s="46">
        <f t="shared" si="92"/>
        <v>86.680007000000003</v>
      </c>
      <c r="U799" s="46">
        <f t="shared" si="93"/>
        <v>5.4170790425000002</v>
      </c>
      <c r="V799" s="46">
        <f t="shared" si="94"/>
        <v>5.4170790425000002</v>
      </c>
      <c r="W799" s="46">
        <v>5.4170790425000002</v>
      </c>
      <c r="X799" s="47">
        <f t="shared" si="95"/>
        <v>0</v>
      </c>
      <c r="Y799" s="54"/>
      <c r="Z799" s="54"/>
      <c r="AA799" s="55"/>
    </row>
    <row r="800" spans="1:27" ht="17.100000000000001" customHeight="1">
      <c r="A800" s="9">
        <v>779</v>
      </c>
      <c r="B800" s="9" t="s">
        <v>893</v>
      </c>
      <c r="C800" s="10" t="s">
        <v>2711</v>
      </c>
      <c r="D800" s="9" t="s">
        <v>877</v>
      </c>
      <c r="E800" s="11" t="s">
        <v>888</v>
      </c>
      <c r="F800" s="9">
        <v>2.14</v>
      </c>
      <c r="G800" s="9">
        <v>19.690000000000001</v>
      </c>
      <c r="H800" s="9">
        <v>8.16</v>
      </c>
      <c r="I800" s="9">
        <v>45.44</v>
      </c>
      <c r="J800" s="36">
        <v>2.144701</v>
      </c>
      <c r="K800" s="36">
        <v>19.697741000000001</v>
      </c>
      <c r="L800" s="36">
        <v>8.1645579999999995</v>
      </c>
      <c r="M800" s="36">
        <v>45.440995999999998</v>
      </c>
      <c r="N800" s="9">
        <v>1</v>
      </c>
      <c r="O800" s="31" t="s">
        <v>2712</v>
      </c>
      <c r="P800" s="131">
        <v>43617</v>
      </c>
      <c r="Q800" s="20">
        <v>502.47</v>
      </c>
      <c r="R800" s="46">
        <f t="shared" si="90"/>
        <v>6.019857</v>
      </c>
      <c r="S800" s="46">
        <f t="shared" si="91"/>
        <v>25.743254999999998</v>
      </c>
      <c r="T800" s="46">
        <f t="shared" si="92"/>
        <v>31.763112</v>
      </c>
      <c r="U800" s="46">
        <f t="shared" si="93"/>
        <v>1.9208363624999998</v>
      </c>
      <c r="V800" s="46">
        <f t="shared" si="94"/>
        <v>1.9208363624999998</v>
      </c>
      <c r="W800" s="46">
        <v>1.9208363625</v>
      </c>
      <c r="X800" s="47">
        <f t="shared" si="95"/>
        <v>0</v>
      </c>
      <c r="Y800" s="54"/>
      <c r="Z800" s="54">
        <v>1.2356917725000001</v>
      </c>
      <c r="AA800" s="55"/>
    </row>
    <row r="801" spans="1:27" ht="17.100000000000001" customHeight="1">
      <c r="A801" s="9">
        <v>780</v>
      </c>
      <c r="B801" s="9" t="s">
        <v>894</v>
      </c>
      <c r="C801" s="10" t="s">
        <v>2713</v>
      </c>
      <c r="D801" s="9" t="s">
        <v>877</v>
      </c>
      <c r="E801" s="11" t="s">
        <v>888</v>
      </c>
      <c r="F801" s="9">
        <v>393.35</v>
      </c>
      <c r="G801" s="9">
        <v>8.33</v>
      </c>
      <c r="H801" s="9">
        <v>471.75</v>
      </c>
      <c r="I801" s="9">
        <v>1.73</v>
      </c>
      <c r="J801" s="36">
        <v>393.347061</v>
      </c>
      <c r="K801" s="36">
        <v>8.3255289999999995</v>
      </c>
      <c r="L801" s="36">
        <v>471.75458500000002</v>
      </c>
      <c r="M801" s="36">
        <v>1.729185</v>
      </c>
      <c r="N801" s="9">
        <v>1</v>
      </c>
      <c r="O801" s="31" t="s">
        <v>2714</v>
      </c>
      <c r="P801" s="131">
        <v>43800</v>
      </c>
      <c r="Q801" s="20">
        <v>525.54999999999995</v>
      </c>
      <c r="R801" s="46">
        <f t="shared" si="90"/>
        <v>78.407524000000024</v>
      </c>
      <c r="S801" s="46">
        <f t="shared" si="91"/>
        <v>-6.5963439999999993</v>
      </c>
      <c r="T801" s="46">
        <f t="shared" si="92"/>
        <v>71.811180000000022</v>
      </c>
      <c r="U801" s="46">
        <f t="shared" si="93"/>
        <v>4.5046896100000016</v>
      </c>
      <c r="V801" s="46">
        <f t="shared" si="94"/>
        <v>4.5046896100000016</v>
      </c>
      <c r="W801" s="46">
        <v>4.5046896099999998</v>
      </c>
      <c r="X801" s="47">
        <f t="shared" si="95"/>
        <v>0</v>
      </c>
      <c r="Y801" s="54"/>
      <c r="Z801" s="54">
        <v>6.4374877074999999</v>
      </c>
      <c r="AA801" s="55"/>
    </row>
    <row r="802" spans="1:27" ht="17.100000000000001" customHeight="1">
      <c r="A802" s="9">
        <v>781</v>
      </c>
      <c r="B802" s="9" t="s">
        <v>895</v>
      </c>
      <c r="C802" s="224" t="s">
        <v>2715</v>
      </c>
      <c r="D802" s="9" t="s">
        <v>877</v>
      </c>
      <c r="E802" s="11" t="s">
        <v>888</v>
      </c>
      <c r="F802" s="9">
        <v>213.4</v>
      </c>
      <c r="G802" s="9">
        <v>62</v>
      </c>
      <c r="H802" s="9">
        <v>509.6</v>
      </c>
      <c r="I802" s="9">
        <v>47.8</v>
      </c>
      <c r="J802" s="36">
        <v>226.671829</v>
      </c>
      <c r="K802" s="36">
        <v>62.028294000000002</v>
      </c>
      <c r="L802" s="36">
        <v>671.75722699999994</v>
      </c>
      <c r="M802" s="36">
        <v>47.778944000000003</v>
      </c>
      <c r="N802" s="9">
        <v>1</v>
      </c>
      <c r="O802" s="31" t="s">
        <v>2716</v>
      </c>
      <c r="P802" s="131">
        <v>44193</v>
      </c>
      <c r="Q802" s="20">
        <v>1335</v>
      </c>
      <c r="R802" s="46">
        <f t="shared" si="90"/>
        <v>445.08539799999994</v>
      </c>
      <c r="S802" s="46">
        <f t="shared" si="91"/>
        <v>-14.24935</v>
      </c>
      <c r="T802" s="46">
        <f t="shared" si="92"/>
        <v>430.83604799999995</v>
      </c>
      <c r="U802" s="46">
        <f t="shared" si="93"/>
        <v>26.962876374999997</v>
      </c>
      <c r="V802" s="46">
        <f t="shared" si="94"/>
        <v>26.962876374999997</v>
      </c>
      <c r="W802" s="46">
        <v>26.962876375</v>
      </c>
      <c r="X802" s="47">
        <f t="shared" si="95"/>
        <v>0</v>
      </c>
      <c r="Y802" s="54"/>
      <c r="Z802" s="54"/>
      <c r="AA802" s="55"/>
    </row>
    <row r="803" spans="1:27" ht="17.100000000000001" customHeight="1">
      <c r="A803" s="9">
        <v>782</v>
      </c>
      <c r="B803" s="9" t="s">
        <v>896</v>
      </c>
      <c r="C803" s="10" t="s">
        <v>2717</v>
      </c>
      <c r="D803" s="9" t="s">
        <v>877</v>
      </c>
      <c r="E803" s="11" t="s">
        <v>888</v>
      </c>
      <c r="F803" s="9">
        <v>75.88</v>
      </c>
      <c r="G803" s="9">
        <v>0</v>
      </c>
      <c r="H803" s="9">
        <v>130.05000000000001</v>
      </c>
      <c r="I803" s="9">
        <v>0</v>
      </c>
      <c r="J803" s="36">
        <v>75.882261999999997</v>
      </c>
      <c r="K803" s="36">
        <v>0</v>
      </c>
      <c r="L803" s="36">
        <v>130.05216999999999</v>
      </c>
      <c r="M803" s="36">
        <v>0</v>
      </c>
      <c r="N803" s="9">
        <v>1</v>
      </c>
      <c r="O803" s="31" t="s">
        <v>2718</v>
      </c>
      <c r="P803" s="131">
        <v>43800</v>
      </c>
      <c r="Q803" s="20">
        <v>906.4</v>
      </c>
      <c r="R803" s="46">
        <f t="shared" si="90"/>
        <v>54.169907999999992</v>
      </c>
      <c r="S803" s="46">
        <f t="shared" si="91"/>
        <v>0</v>
      </c>
      <c r="T803" s="46">
        <f t="shared" si="92"/>
        <v>54.169907999999992</v>
      </c>
      <c r="U803" s="46">
        <f t="shared" si="93"/>
        <v>3.3856192499999995</v>
      </c>
      <c r="V803" s="46">
        <f t="shared" si="94"/>
        <v>3.3856192499999995</v>
      </c>
      <c r="W803" s="46">
        <v>3.38561925</v>
      </c>
      <c r="X803" s="47">
        <f t="shared" si="95"/>
        <v>0</v>
      </c>
      <c r="Y803" s="54"/>
      <c r="Z803" s="54">
        <v>4.7426413749999998</v>
      </c>
      <c r="AA803" s="55"/>
    </row>
    <row r="804" spans="1:27" ht="17.100000000000001" customHeight="1">
      <c r="A804" s="9">
        <v>783</v>
      </c>
      <c r="B804" s="9" t="s">
        <v>897</v>
      </c>
      <c r="C804" s="10" t="s">
        <v>2719</v>
      </c>
      <c r="D804" s="9" t="s">
        <v>877</v>
      </c>
      <c r="E804" s="11" t="s">
        <v>888</v>
      </c>
      <c r="F804" s="9">
        <v>61.68</v>
      </c>
      <c r="G804" s="9">
        <v>0</v>
      </c>
      <c r="H804" s="9">
        <v>79.06</v>
      </c>
      <c r="I804" s="9">
        <v>0</v>
      </c>
      <c r="J804" s="36">
        <v>61.679771000000002</v>
      </c>
      <c r="K804" s="36">
        <v>0</v>
      </c>
      <c r="L804" s="36">
        <v>108.658773</v>
      </c>
      <c r="M804" s="36">
        <v>0</v>
      </c>
      <c r="N804" s="9">
        <v>1</v>
      </c>
      <c r="O804" s="31" t="s">
        <v>2720</v>
      </c>
      <c r="P804" s="131">
        <v>44196</v>
      </c>
      <c r="Q804" s="20">
        <v>518.13</v>
      </c>
      <c r="R804" s="46">
        <f t="shared" si="90"/>
        <v>46.979001999999994</v>
      </c>
      <c r="S804" s="46">
        <f t="shared" si="91"/>
        <v>0</v>
      </c>
      <c r="T804" s="46">
        <f t="shared" si="92"/>
        <v>46.979001999999994</v>
      </c>
      <c r="U804" s="46">
        <f t="shared" si="93"/>
        <v>2.9361876249999996</v>
      </c>
      <c r="V804" s="46">
        <f t="shared" si="94"/>
        <v>2.9361876249999996</v>
      </c>
      <c r="W804" s="46">
        <v>2.9361876250000001</v>
      </c>
      <c r="X804" s="47">
        <f t="shared" si="95"/>
        <v>0</v>
      </c>
      <c r="Y804" s="54">
        <v>0.84437499999999999</v>
      </c>
      <c r="Z804" s="54"/>
      <c r="AA804" s="55"/>
    </row>
    <row r="805" spans="1:27" ht="17.100000000000001" customHeight="1">
      <c r="A805" s="9">
        <v>784</v>
      </c>
      <c r="B805" s="9" t="s">
        <v>898</v>
      </c>
      <c r="C805" s="224" t="s">
        <v>2721</v>
      </c>
      <c r="D805" s="9" t="s">
        <v>877</v>
      </c>
      <c r="E805" s="11" t="s">
        <v>888</v>
      </c>
      <c r="F805" s="9">
        <v>330.99</v>
      </c>
      <c r="G805" s="9">
        <v>307.70999999999998</v>
      </c>
      <c r="H805" s="9">
        <v>532.92999999999995</v>
      </c>
      <c r="I805" s="9">
        <v>369.5</v>
      </c>
      <c r="J805" s="36">
        <v>330.99053900000001</v>
      </c>
      <c r="K805" s="36">
        <v>307.70642600000002</v>
      </c>
      <c r="L805" s="36">
        <v>532.93042700000001</v>
      </c>
      <c r="M805" s="36">
        <v>369.50075900000002</v>
      </c>
      <c r="N805" s="9">
        <v>1</v>
      </c>
      <c r="O805" s="31" t="s">
        <v>2722</v>
      </c>
      <c r="P805" s="131">
        <v>43555</v>
      </c>
      <c r="Q805" s="20">
        <v>4031.51</v>
      </c>
      <c r="R805" s="46">
        <f t="shared" si="90"/>
        <v>201.939888</v>
      </c>
      <c r="S805" s="46">
        <f t="shared" si="91"/>
        <v>61.794332999999995</v>
      </c>
      <c r="T805" s="46">
        <f t="shared" si="92"/>
        <v>263.73422099999999</v>
      </c>
      <c r="U805" s="46">
        <f t="shared" si="93"/>
        <v>16.328902979999999</v>
      </c>
      <c r="V805" s="46">
        <f t="shared" si="94"/>
        <v>16.328902979999999</v>
      </c>
      <c r="W805" s="46">
        <v>16.328902979999999</v>
      </c>
      <c r="X805" s="47">
        <f t="shared" si="95"/>
        <v>0</v>
      </c>
      <c r="Y805" s="54">
        <v>10.612975</v>
      </c>
      <c r="Z805" s="54"/>
      <c r="AA805" s="55"/>
    </row>
    <row r="806" spans="1:27" ht="17.100000000000001" customHeight="1">
      <c r="A806" s="9">
        <v>785</v>
      </c>
      <c r="B806" s="9" t="s">
        <v>899</v>
      </c>
      <c r="C806" s="10" t="s">
        <v>2723</v>
      </c>
      <c r="D806" s="9" t="s">
        <v>877</v>
      </c>
      <c r="E806" s="11" t="s">
        <v>888</v>
      </c>
      <c r="F806" s="9">
        <v>0</v>
      </c>
      <c r="G806" s="9">
        <v>0</v>
      </c>
      <c r="H806" s="9">
        <v>55.88</v>
      </c>
      <c r="I806" s="9">
        <v>0</v>
      </c>
      <c r="J806" s="36">
        <v>0</v>
      </c>
      <c r="K806" s="36">
        <v>0</v>
      </c>
      <c r="L806" s="36">
        <v>55.881222000000001</v>
      </c>
      <c r="M806" s="36">
        <v>4.8332E-2</v>
      </c>
      <c r="N806" s="9">
        <v>1</v>
      </c>
      <c r="O806" s="31" t="s">
        <v>2724</v>
      </c>
      <c r="P806" s="131">
        <v>44196</v>
      </c>
      <c r="Q806" s="20">
        <v>545.24</v>
      </c>
      <c r="R806" s="46">
        <f t="shared" ref="R806:R837" si="96">L806-J806</f>
        <v>55.881222000000001</v>
      </c>
      <c r="S806" s="46">
        <f t="shared" ref="S806:S837" si="97">M806-K806</f>
        <v>4.8332E-2</v>
      </c>
      <c r="T806" s="46">
        <f t="shared" ref="T806:T837" si="98">R806+S806</f>
        <v>55.929554000000003</v>
      </c>
      <c r="U806" s="46">
        <f t="shared" ref="U806:U837" si="99">IF(T806&gt;10,R806*6.25%+S806*6%,0)</f>
        <v>3.495476295</v>
      </c>
      <c r="V806" s="46">
        <f t="shared" ref="V806:V837" si="100">MIN(U806,1000,Q806/2-Y806-Z806)</f>
        <v>3.495476295</v>
      </c>
      <c r="W806" s="46">
        <v>3.495476295</v>
      </c>
      <c r="X806" s="47">
        <f t="shared" ref="X806:X837" si="101">IF((V806+Y806+Z806)&gt;1000,1,0)</f>
        <v>0</v>
      </c>
      <c r="Y806" s="54"/>
      <c r="Z806" s="54"/>
      <c r="AA806" s="55"/>
    </row>
    <row r="807" spans="1:27" ht="17.100000000000001" customHeight="1">
      <c r="A807" s="9">
        <v>786</v>
      </c>
      <c r="B807" s="9" t="s">
        <v>900</v>
      </c>
      <c r="C807" s="10" t="s">
        <v>2725</v>
      </c>
      <c r="D807" s="9" t="s">
        <v>877</v>
      </c>
      <c r="E807" s="11" t="s">
        <v>888</v>
      </c>
      <c r="F807" s="9">
        <v>7.55</v>
      </c>
      <c r="G807" s="9">
        <v>0</v>
      </c>
      <c r="H807" s="9">
        <v>25.56</v>
      </c>
      <c r="I807" s="9">
        <v>0</v>
      </c>
      <c r="J807" s="36">
        <v>7.5457900000000002</v>
      </c>
      <c r="K807" s="36">
        <v>0</v>
      </c>
      <c r="L807" s="36">
        <v>25.561501</v>
      </c>
      <c r="M807" s="36">
        <v>0</v>
      </c>
      <c r="N807" s="9">
        <v>1</v>
      </c>
      <c r="O807" s="31" t="s">
        <v>2726</v>
      </c>
      <c r="P807" s="131">
        <v>44196</v>
      </c>
      <c r="Q807" s="20">
        <v>512.08000000000004</v>
      </c>
      <c r="R807" s="46">
        <f t="shared" si="96"/>
        <v>18.015711</v>
      </c>
      <c r="S807" s="46">
        <f t="shared" si="97"/>
        <v>0</v>
      </c>
      <c r="T807" s="46">
        <f t="shared" si="98"/>
        <v>18.015711</v>
      </c>
      <c r="U807" s="46">
        <f t="shared" si="99"/>
        <v>1.1259819375</v>
      </c>
      <c r="V807" s="46">
        <f t="shared" si="100"/>
        <v>1.1259819375</v>
      </c>
      <c r="W807" s="46">
        <v>1.1259819375</v>
      </c>
      <c r="X807" s="47">
        <f t="shared" si="101"/>
        <v>0</v>
      </c>
      <c r="Y807" s="54"/>
      <c r="Z807" s="54"/>
      <c r="AA807" s="55"/>
    </row>
    <row r="808" spans="1:27" ht="17.100000000000001" customHeight="1">
      <c r="A808" s="9">
        <v>787</v>
      </c>
      <c r="B808" s="9" t="s">
        <v>901</v>
      </c>
      <c r="C808" s="10" t="s">
        <v>2727</v>
      </c>
      <c r="D808" s="9" t="s">
        <v>877</v>
      </c>
      <c r="E808" s="11" t="s">
        <v>888</v>
      </c>
      <c r="F808" s="9">
        <v>7.25</v>
      </c>
      <c r="G808" s="9">
        <v>0</v>
      </c>
      <c r="H808" s="9">
        <v>85.28</v>
      </c>
      <c r="I808" s="9">
        <v>0</v>
      </c>
      <c r="J808" s="36">
        <v>0</v>
      </c>
      <c r="K808" s="36">
        <v>0</v>
      </c>
      <c r="L808" s="36">
        <v>0</v>
      </c>
      <c r="M808" s="36">
        <v>0</v>
      </c>
      <c r="N808" s="9">
        <v>1</v>
      </c>
      <c r="O808" s="31" t="s">
        <v>2728</v>
      </c>
      <c r="P808" s="131">
        <v>44196</v>
      </c>
      <c r="Q808" s="20">
        <v>891.62</v>
      </c>
      <c r="R808" s="46">
        <f t="shared" si="96"/>
        <v>0</v>
      </c>
      <c r="S808" s="46">
        <f t="shared" si="97"/>
        <v>0</v>
      </c>
      <c r="T808" s="46">
        <f t="shared" si="98"/>
        <v>0</v>
      </c>
      <c r="U808" s="46">
        <f t="shared" si="99"/>
        <v>0</v>
      </c>
      <c r="V808" s="46">
        <f t="shared" si="100"/>
        <v>0</v>
      </c>
      <c r="W808" s="46">
        <v>0</v>
      </c>
      <c r="X808" s="47">
        <f t="shared" si="101"/>
        <v>0</v>
      </c>
      <c r="Y808" s="54"/>
      <c r="Z808" s="54"/>
      <c r="AA808" s="55" t="s">
        <v>1019</v>
      </c>
    </row>
    <row r="809" spans="1:27" ht="17.100000000000001" customHeight="1">
      <c r="A809" s="9">
        <v>788</v>
      </c>
      <c r="B809" s="9" t="s">
        <v>902</v>
      </c>
      <c r="C809" s="224" t="s">
        <v>2729</v>
      </c>
      <c r="D809" s="9" t="s">
        <v>877</v>
      </c>
      <c r="E809" s="11" t="s">
        <v>888</v>
      </c>
      <c r="F809" s="9">
        <v>41.02</v>
      </c>
      <c r="G809" s="9">
        <v>0.79</v>
      </c>
      <c r="H809" s="9">
        <v>83.05</v>
      </c>
      <c r="I809" s="9">
        <v>2.58</v>
      </c>
      <c r="J809" s="36">
        <v>41.018152000000001</v>
      </c>
      <c r="K809" s="36">
        <v>0.79255200000000003</v>
      </c>
      <c r="L809" s="36">
        <v>83.050486000000006</v>
      </c>
      <c r="M809" s="36">
        <v>2.5830980000000001</v>
      </c>
      <c r="N809" s="9">
        <v>1</v>
      </c>
      <c r="O809" s="31" t="s">
        <v>2730</v>
      </c>
      <c r="P809" s="131">
        <v>44196</v>
      </c>
      <c r="Q809" s="20">
        <v>1318.11</v>
      </c>
      <c r="R809" s="46">
        <f t="shared" si="96"/>
        <v>42.032334000000006</v>
      </c>
      <c r="S809" s="46">
        <f t="shared" si="97"/>
        <v>1.790546</v>
      </c>
      <c r="T809" s="46">
        <f t="shared" si="98"/>
        <v>43.822880000000005</v>
      </c>
      <c r="U809" s="46">
        <f t="shared" si="99"/>
        <v>2.7344536350000004</v>
      </c>
      <c r="V809" s="46">
        <f t="shared" si="100"/>
        <v>2.7344536350000004</v>
      </c>
      <c r="W809" s="46">
        <v>2.7344536349999999</v>
      </c>
      <c r="X809" s="47">
        <f t="shared" si="101"/>
        <v>0</v>
      </c>
      <c r="Y809" s="54"/>
      <c r="Z809" s="54"/>
      <c r="AA809" s="55"/>
    </row>
    <row r="810" spans="1:27" ht="17.100000000000001" customHeight="1">
      <c r="A810" s="9">
        <v>789</v>
      </c>
      <c r="B810" s="9" t="s">
        <v>903</v>
      </c>
      <c r="C810" s="10" t="s">
        <v>2731</v>
      </c>
      <c r="D810" s="9" t="s">
        <v>877</v>
      </c>
      <c r="E810" s="11" t="s">
        <v>888</v>
      </c>
      <c r="F810" s="9">
        <v>0.62</v>
      </c>
      <c r="G810" s="9">
        <v>0.83</v>
      </c>
      <c r="H810" s="9">
        <v>2134.58</v>
      </c>
      <c r="I810" s="9">
        <v>203.36</v>
      </c>
      <c r="J810" s="36">
        <v>0</v>
      </c>
      <c r="K810" s="36">
        <v>0.44514599999999999</v>
      </c>
      <c r="L810" s="36">
        <v>2008.1309289999999</v>
      </c>
      <c r="M810" s="36">
        <v>0</v>
      </c>
      <c r="N810" s="9">
        <v>1</v>
      </c>
      <c r="O810" s="31" t="s">
        <v>2732</v>
      </c>
      <c r="P810" s="131">
        <v>44166</v>
      </c>
      <c r="Q810" s="20">
        <v>1682</v>
      </c>
      <c r="R810" s="46">
        <f t="shared" si="96"/>
        <v>2008.1309289999999</v>
      </c>
      <c r="S810" s="46">
        <f t="shared" si="97"/>
        <v>-0.44514599999999999</v>
      </c>
      <c r="T810" s="46">
        <f t="shared" si="98"/>
        <v>2007.6857829999999</v>
      </c>
      <c r="U810" s="46">
        <f t="shared" si="99"/>
        <v>125.48147430249999</v>
      </c>
      <c r="V810" s="46">
        <f t="shared" si="100"/>
        <v>125.48147430249999</v>
      </c>
      <c r="W810" s="46">
        <v>125.4814743025</v>
      </c>
      <c r="X810" s="47">
        <f t="shared" si="101"/>
        <v>0</v>
      </c>
      <c r="Y810" s="54">
        <v>10.272375</v>
      </c>
      <c r="Z810" s="54"/>
      <c r="AA810" s="55"/>
    </row>
    <row r="811" spans="1:27" ht="17.100000000000001" customHeight="1">
      <c r="A811" s="9">
        <v>790</v>
      </c>
      <c r="B811" s="9" t="s">
        <v>904</v>
      </c>
      <c r="C811" s="10" t="s">
        <v>2733</v>
      </c>
      <c r="D811" s="9" t="s">
        <v>877</v>
      </c>
      <c r="E811" s="11" t="s">
        <v>888</v>
      </c>
      <c r="F811" s="9">
        <v>59.11</v>
      </c>
      <c r="G811" s="9">
        <v>1.87</v>
      </c>
      <c r="H811" s="9">
        <v>122.78</v>
      </c>
      <c r="I811" s="9">
        <v>2.4900000000000002</v>
      </c>
      <c r="J811" s="36">
        <v>59.110422</v>
      </c>
      <c r="K811" s="36">
        <v>1.869013</v>
      </c>
      <c r="L811" s="36">
        <v>122.775806</v>
      </c>
      <c r="M811" s="36">
        <v>2.4930029999999999</v>
      </c>
      <c r="N811" s="9">
        <v>1</v>
      </c>
      <c r="O811" s="31" t="s">
        <v>2734</v>
      </c>
      <c r="P811" s="131">
        <v>43800</v>
      </c>
      <c r="Q811" s="20">
        <v>507.07</v>
      </c>
      <c r="R811" s="46">
        <f t="shared" si="96"/>
        <v>63.665384000000003</v>
      </c>
      <c r="S811" s="46">
        <f t="shared" si="97"/>
        <v>0.62398999999999982</v>
      </c>
      <c r="T811" s="46">
        <f t="shared" si="98"/>
        <v>64.289374000000009</v>
      </c>
      <c r="U811" s="46">
        <f t="shared" si="99"/>
        <v>4.0165259000000004</v>
      </c>
      <c r="V811" s="46">
        <f t="shared" si="100"/>
        <v>4.0165259000000004</v>
      </c>
      <c r="W811" s="46">
        <v>4.0165259000000004</v>
      </c>
      <c r="X811" s="47">
        <f t="shared" si="101"/>
        <v>0</v>
      </c>
      <c r="Y811" s="54"/>
      <c r="Z811" s="54">
        <v>3.4954716225000002</v>
      </c>
      <c r="AA811" s="55"/>
    </row>
    <row r="812" spans="1:27" ht="17.100000000000001" customHeight="1">
      <c r="A812" s="9">
        <v>791</v>
      </c>
      <c r="B812" s="9" t="s">
        <v>905</v>
      </c>
      <c r="C812" s="10" t="s">
        <v>2735</v>
      </c>
      <c r="D812" s="9" t="s">
        <v>877</v>
      </c>
      <c r="E812" s="11" t="s">
        <v>888</v>
      </c>
      <c r="F812" s="9">
        <v>104.37</v>
      </c>
      <c r="G812" s="9">
        <v>0</v>
      </c>
      <c r="H812" s="9">
        <v>133.94</v>
      </c>
      <c r="I812" s="9">
        <v>8.4499999999999993</v>
      </c>
      <c r="J812" s="36">
        <v>104.367898</v>
      </c>
      <c r="K812" s="36">
        <v>0</v>
      </c>
      <c r="L812" s="36">
        <v>133.93995100000001</v>
      </c>
      <c r="M812" s="36">
        <v>8.4536630000000006</v>
      </c>
      <c r="N812" s="9">
        <v>1</v>
      </c>
      <c r="O812" s="31" t="s">
        <v>2736</v>
      </c>
      <c r="P812" s="131">
        <v>44196</v>
      </c>
      <c r="Q812" s="20">
        <v>501.8</v>
      </c>
      <c r="R812" s="46">
        <f t="shared" si="96"/>
        <v>29.572053000000011</v>
      </c>
      <c r="S812" s="46">
        <f t="shared" si="97"/>
        <v>8.4536630000000006</v>
      </c>
      <c r="T812" s="46">
        <f t="shared" si="98"/>
        <v>38.02571600000001</v>
      </c>
      <c r="U812" s="46">
        <f t="shared" si="99"/>
        <v>2.3554730925000005</v>
      </c>
      <c r="V812" s="46">
        <f t="shared" si="100"/>
        <v>2.3554730925000005</v>
      </c>
      <c r="W812" s="46">
        <v>2.3554730925</v>
      </c>
      <c r="X812" s="47">
        <f t="shared" si="101"/>
        <v>0</v>
      </c>
      <c r="Y812" s="54"/>
      <c r="Z812" s="54"/>
      <c r="AA812" s="55"/>
    </row>
    <row r="813" spans="1:27" ht="17.100000000000001" customHeight="1">
      <c r="A813" s="9">
        <v>792</v>
      </c>
      <c r="B813" s="9" t="s">
        <v>906</v>
      </c>
      <c r="C813" s="10" t="s">
        <v>2737</v>
      </c>
      <c r="D813" s="9" t="s">
        <v>877</v>
      </c>
      <c r="E813" s="11" t="s">
        <v>888</v>
      </c>
      <c r="F813" s="9">
        <v>107.38</v>
      </c>
      <c r="G813" s="9">
        <v>5.25</v>
      </c>
      <c r="H813" s="9">
        <v>117.15</v>
      </c>
      <c r="I813" s="9">
        <v>12.36</v>
      </c>
      <c r="J813" s="36">
        <v>107.380251</v>
      </c>
      <c r="K813" s="36">
        <v>5.2469219999999996</v>
      </c>
      <c r="L813" s="36">
        <v>117.15494099999999</v>
      </c>
      <c r="M813" s="36">
        <v>12.365152999999999</v>
      </c>
      <c r="N813" s="9">
        <v>1</v>
      </c>
      <c r="O813" s="31" t="s">
        <v>2738</v>
      </c>
      <c r="P813" s="131">
        <v>43435</v>
      </c>
      <c r="Q813" s="20">
        <v>513.79999999999995</v>
      </c>
      <c r="R813" s="46">
        <f t="shared" si="96"/>
        <v>9.7746899999999926</v>
      </c>
      <c r="S813" s="46">
        <f t="shared" si="97"/>
        <v>7.1182309999999998</v>
      </c>
      <c r="T813" s="46">
        <f t="shared" si="98"/>
        <v>16.892920999999994</v>
      </c>
      <c r="U813" s="46">
        <f t="shared" si="99"/>
        <v>1.0380119849999996</v>
      </c>
      <c r="V813" s="46">
        <f t="shared" si="100"/>
        <v>1.0380119849999996</v>
      </c>
      <c r="W813" s="46">
        <v>1.038011985</v>
      </c>
      <c r="X813" s="47">
        <f t="shared" si="101"/>
        <v>0</v>
      </c>
      <c r="Y813" s="54">
        <v>3.2852000000000001</v>
      </c>
      <c r="Z813" s="54"/>
      <c r="AA813" s="55"/>
    </row>
    <row r="814" spans="1:27" ht="30" customHeight="1">
      <c r="A814" s="9">
        <v>793</v>
      </c>
      <c r="B814" s="9" t="s">
        <v>907</v>
      </c>
      <c r="C814" s="10" t="s">
        <v>2739</v>
      </c>
      <c r="D814" s="9" t="s">
        <v>877</v>
      </c>
      <c r="E814" s="11" t="s">
        <v>888</v>
      </c>
      <c r="F814" s="9">
        <v>438.9</v>
      </c>
      <c r="G814" s="9">
        <v>0</v>
      </c>
      <c r="H814" s="9">
        <v>545.79999999999995</v>
      </c>
      <c r="I814" s="9">
        <v>0</v>
      </c>
      <c r="J814" s="36">
        <v>438.98227500000002</v>
      </c>
      <c r="K814" s="36">
        <v>0</v>
      </c>
      <c r="L814" s="36">
        <v>545.862483</v>
      </c>
      <c r="M814" s="36">
        <v>0</v>
      </c>
      <c r="N814" s="9">
        <v>1</v>
      </c>
      <c r="O814" s="31" t="s">
        <v>2740</v>
      </c>
      <c r="P814" s="131">
        <v>43374</v>
      </c>
      <c r="Q814" s="20">
        <v>528</v>
      </c>
      <c r="R814" s="46">
        <f t="shared" si="96"/>
        <v>106.88020799999998</v>
      </c>
      <c r="S814" s="46">
        <f t="shared" si="97"/>
        <v>0</v>
      </c>
      <c r="T814" s="46">
        <f t="shared" si="98"/>
        <v>106.88020799999998</v>
      </c>
      <c r="U814" s="46">
        <f t="shared" si="99"/>
        <v>6.6800129999999989</v>
      </c>
      <c r="V814" s="46">
        <f t="shared" si="100"/>
        <v>6.6800129999999989</v>
      </c>
      <c r="W814" s="46">
        <v>6.6800129999999998</v>
      </c>
      <c r="X814" s="47">
        <f t="shared" si="101"/>
        <v>0</v>
      </c>
      <c r="Y814" s="54">
        <v>7.7675000000000001</v>
      </c>
      <c r="Z814" s="54">
        <v>2.4150640499999998</v>
      </c>
      <c r="AA814" s="55"/>
    </row>
    <row r="815" spans="1:27" ht="17.100000000000001" customHeight="1">
      <c r="A815" s="9">
        <v>794</v>
      </c>
      <c r="B815" s="80" t="s">
        <v>908</v>
      </c>
      <c r="C815" s="179" t="s">
        <v>2741</v>
      </c>
      <c r="D815" s="80" t="s">
        <v>877</v>
      </c>
      <c r="E815" s="180" t="s">
        <v>909</v>
      </c>
      <c r="F815" s="156">
        <v>5463.5</v>
      </c>
      <c r="G815" s="156">
        <v>3710.1</v>
      </c>
      <c r="H815" s="156">
        <v>7408.21</v>
      </c>
      <c r="I815" s="156">
        <v>5276.69</v>
      </c>
      <c r="J815" s="36">
        <v>5463.5030909999996</v>
      </c>
      <c r="K815" s="36">
        <v>3200.4311699999998</v>
      </c>
      <c r="L815" s="36">
        <v>7408.2077289999997</v>
      </c>
      <c r="M815" s="36">
        <v>5276.6863629999998</v>
      </c>
      <c r="N815" s="80">
        <v>1</v>
      </c>
      <c r="O815" s="187" t="s">
        <v>2742</v>
      </c>
      <c r="P815" s="188" t="s">
        <v>988</v>
      </c>
      <c r="Q815" s="156">
        <v>2317.13</v>
      </c>
      <c r="R815" s="46">
        <f t="shared" si="96"/>
        <v>1944.7046380000002</v>
      </c>
      <c r="S815" s="46">
        <f t="shared" si="97"/>
        <v>2076.255193</v>
      </c>
      <c r="T815" s="46">
        <f t="shared" si="98"/>
        <v>4020.9598310000001</v>
      </c>
      <c r="U815" s="46">
        <f t="shared" si="99"/>
        <v>246.11935145500001</v>
      </c>
      <c r="V815" s="46">
        <f t="shared" si="100"/>
        <v>246.11935145500001</v>
      </c>
      <c r="W815" s="46">
        <v>246.11935145499999</v>
      </c>
      <c r="X815" s="47">
        <f t="shared" si="101"/>
        <v>0</v>
      </c>
      <c r="Y815" s="54"/>
      <c r="Z815" s="54">
        <v>198.00913955749999</v>
      </c>
      <c r="AA815" s="55"/>
    </row>
    <row r="816" spans="1:27" ht="17.100000000000001" customHeight="1">
      <c r="A816" s="9">
        <v>795</v>
      </c>
      <c r="B816" s="80" t="s">
        <v>910</v>
      </c>
      <c r="C816" s="179" t="s">
        <v>2743</v>
      </c>
      <c r="D816" s="80" t="s">
        <v>877</v>
      </c>
      <c r="E816" s="181" t="s">
        <v>909</v>
      </c>
      <c r="F816" s="156">
        <v>1068.97</v>
      </c>
      <c r="G816" s="156">
        <v>0</v>
      </c>
      <c r="H816" s="156">
        <v>2195.75</v>
      </c>
      <c r="I816" s="156">
        <v>0</v>
      </c>
      <c r="J816" s="36">
        <v>1068.968576</v>
      </c>
      <c r="K816" s="36">
        <v>0</v>
      </c>
      <c r="L816" s="36">
        <v>2195.751483</v>
      </c>
      <c r="M816" s="36">
        <v>0</v>
      </c>
      <c r="N816" s="80">
        <v>1</v>
      </c>
      <c r="O816" s="187" t="s">
        <v>2744</v>
      </c>
      <c r="P816" s="188" t="s">
        <v>2745</v>
      </c>
      <c r="Q816" s="156">
        <v>990</v>
      </c>
      <c r="R816" s="46">
        <f t="shared" si="96"/>
        <v>1126.782907</v>
      </c>
      <c r="S816" s="46">
        <f t="shared" si="97"/>
        <v>0</v>
      </c>
      <c r="T816" s="46">
        <f t="shared" si="98"/>
        <v>1126.782907</v>
      </c>
      <c r="U816" s="46">
        <f t="shared" si="99"/>
        <v>70.423931687500001</v>
      </c>
      <c r="V816" s="46">
        <f t="shared" si="100"/>
        <v>70.423931687500001</v>
      </c>
      <c r="W816" s="46">
        <v>70.423931687500001</v>
      </c>
      <c r="X816" s="47">
        <f t="shared" si="101"/>
        <v>0</v>
      </c>
      <c r="Y816" s="54">
        <v>30.085189124999999</v>
      </c>
      <c r="Z816" s="54">
        <v>12.800631125000001</v>
      </c>
      <c r="AA816" s="55"/>
    </row>
    <row r="817" spans="1:27" ht="17.100000000000001" customHeight="1">
      <c r="A817" s="9">
        <v>796</v>
      </c>
      <c r="B817" s="80" t="s">
        <v>911</v>
      </c>
      <c r="C817" s="179" t="s">
        <v>2746</v>
      </c>
      <c r="D817" s="80" t="s">
        <v>877</v>
      </c>
      <c r="E817" s="180" t="s">
        <v>909</v>
      </c>
      <c r="F817" s="156">
        <v>179.32</v>
      </c>
      <c r="G817" s="156">
        <v>0</v>
      </c>
      <c r="H817" s="156">
        <v>522.09</v>
      </c>
      <c r="I817" s="156">
        <v>0</v>
      </c>
      <c r="J817" s="36">
        <v>179.32120900000001</v>
      </c>
      <c r="K817" s="36">
        <v>0</v>
      </c>
      <c r="L817" s="36">
        <v>522.08702100000005</v>
      </c>
      <c r="M817" s="36">
        <v>0</v>
      </c>
      <c r="N817" s="80">
        <v>1</v>
      </c>
      <c r="O817" s="187" t="s">
        <v>2747</v>
      </c>
      <c r="P817" s="188" t="s">
        <v>2748</v>
      </c>
      <c r="Q817" s="156">
        <v>1676.3</v>
      </c>
      <c r="R817" s="46">
        <f t="shared" si="96"/>
        <v>342.76581200000004</v>
      </c>
      <c r="S817" s="46">
        <f t="shared" si="97"/>
        <v>0</v>
      </c>
      <c r="T817" s="46">
        <f t="shared" si="98"/>
        <v>342.76581200000004</v>
      </c>
      <c r="U817" s="46">
        <f t="shared" si="99"/>
        <v>21.422863250000002</v>
      </c>
      <c r="V817" s="46">
        <f t="shared" si="100"/>
        <v>21.422863250000002</v>
      </c>
      <c r="W817" s="46">
        <v>21.422863249999999</v>
      </c>
      <c r="X817" s="47">
        <f t="shared" si="101"/>
        <v>0</v>
      </c>
      <c r="Y817" s="54"/>
      <c r="Z817" s="54">
        <v>5.0031445000000003</v>
      </c>
      <c r="AA817" s="55"/>
    </row>
    <row r="818" spans="1:27" ht="17.100000000000001" customHeight="1">
      <c r="A818" s="9">
        <v>797</v>
      </c>
      <c r="B818" s="182" t="s">
        <v>912</v>
      </c>
      <c r="C818" s="183" t="s">
        <v>2749</v>
      </c>
      <c r="D818" s="182" t="s">
        <v>877</v>
      </c>
      <c r="E818" s="184" t="s">
        <v>909</v>
      </c>
      <c r="F818" s="185">
        <v>68.150000000000006</v>
      </c>
      <c r="G818" s="185">
        <v>1.1299999999999999</v>
      </c>
      <c r="H818" s="185">
        <v>87.26</v>
      </c>
      <c r="I818" s="185">
        <v>0.56000000000000005</v>
      </c>
      <c r="J818" s="36">
        <v>68.149769000000006</v>
      </c>
      <c r="K818" s="36">
        <v>1.1316170000000001</v>
      </c>
      <c r="L818" s="36">
        <v>87.262549000000007</v>
      </c>
      <c r="M818" s="36">
        <v>0.56201299999999998</v>
      </c>
      <c r="N818" s="182">
        <v>1</v>
      </c>
      <c r="O818" s="189" t="s">
        <v>2750</v>
      </c>
      <c r="P818" s="190" t="s">
        <v>1349</v>
      </c>
      <c r="Q818" s="185">
        <v>524</v>
      </c>
      <c r="R818" s="46">
        <f t="shared" si="96"/>
        <v>19.112780000000001</v>
      </c>
      <c r="S818" s="46">
        <f t="shared" si="97"/>
        <v>-0.56960400000000011</v>
      </c>
      <c r="T818" s="46">
        <f t="shared" si="98"/>
        <v>18.543175999999999</v>
      </c>
      <c r="U818" s="46">
        <f t="shared" si="99"/>
        <v>1.16037251</v>
      </c>
      <c r="V818" s="46">
        <f t="shared" si="100"/>
        <v>1.16037251</v>
      </c>
      <c r="W818" s="46">
        <v>1.16037251</v>
      </c>
      <c r="X818" s="47">
        <f t="shared" si="101"/>
        <v>0</v>
      </c>
      <c r="Y818" s="54"/>
      <c r="Z818" s="54">
        <v>4.3272575824999997</v>
      </c>
      <c r="AA818" s="55"/>
    </row>
    <row r="819" spans="1:27" ht="17.100000000000001" customHeight="1">
      <c r="A819" s="9">
        <v>798</v>
      </c>
      <c r="B819" s="182" t="s">
        <v>913</v>
      </c>
      <c r="C819" s="183" t="s">
        <v>2751</v>
      </c>
      <c r="D819" s="182" t="s">
        <v>877</v>
      </c>
      <c r="E819" s="184" t="s">
        <v>909</v>
      </c>
      <c r="F819" s="185">
        <v>22.46</v>
      </c>
      <c r="G819" s="185">
        <v>0.11</v>
      </c>
      <c r="H819" s="185">
        <v>167.76</v>
      </c>
      <c r="I819" s="185">
        <v>0</v>
      </c>
      <c r="J819" s="36">
        <v>22.460225000000001</v>
      </c>
      <c r="K819" s="36">
        <v>0.112928</v>
      </c>
      <c r="L819" s="36">
        <v>167.76279299999999</v>
      </c>
      <c r="M819" s="36">
        <v>0</v>
      </c>
      <c r="N819" s="182">
        <v>1</v>
      </c>
      <c r="O819" s="189" t="s">
        <v>2752</v>
      </c>
      <c r="P819" s="190" t="s">
        <v>2753</v>
      </c>
      <c r="Q819" s="185">
        <v>779.5</v>
      </c>
      <c r="R819" s="46">
        <f t="shared" si="96"/>
        <v>145.30256799999998</v>
      </c>
      <c r="S819" s="46">
        <f t="shared" si="97"/>
        <v>-0.112928</v>
      </c>
      <c r="T819" s="46">
        <f t="shared" si="98"/>
        <v>145.18963999999997</v>
      </c>
      <c r="U819" s="46">
        <f t="shared" si="99"/>
        <v>9.0746348199999982</v>
      </c>
      <c r="V819" s="46">
        <f t="shared" si="100"/>
        <v>9.0746348199999982</v>
      </c>
      <c r="W819" s="46">
        <v>9.07463482</v>
      </c>
      <c r="X819" s="47">
        <f t="shared" si="101"/>
        <v>0</v>
      </c>
      <c r="Y819" s="54"/>
      <c r="Z819" s="54">
        <v>1.4105397424999999</v>
      </c>
      <c r="AA819" s="55"/>
    </row>
    <row r="820" spans="1:27" ht="17.100000000000001" customHeight="1">
      <c r="A820" s="9">
        <v>799</v>
      </c>
      <c r="B820" s="182" t="s">
        <v>2754</v>
      </c>
      <c r="C820" s="183" t="s">
        <v>2755</v>
      </c>
      <c r="D820" s="182" t="s">
        <v>877</v>
      </c>
      <c r="E820" s="184" t="s">
        <v>909</v>
      </c>
      <c r="F820" s="185">
        <v>35.93</v>
      </c>
      <c r="G820" s="185">
        <v>1.3</v>
      </c>
      <c r="H820" s="185">
        <v>22.04</v>
      </c>
      <c r="I820" s="185">
        <v>9.0500000000000007</v>
      </c>
      <c r="J820" s="36">
        <v>35.929546999999999</v>
      </c>
      <c r="K820" s="36">
        <v>1.302197</v>
      </c>
      <c r="L820" s="36">
        <v>22.040692</v>
      </c>
      <c r="M820" s="36">
        <v>9.0518439999999991</v>
      </c>
      <c r="N820" s="182">
        <v>1</v>
      </c>
      <c r="O820" s="189" t="s">
        <v>2756</v>
      </c>
      <c r="P820" s="190" t="s">
        <v>2757</v>
      </c>
      <c r="Q820" s="185">
        <v>816.85</v>
      </c>
      <c r="R820" s="46">
        <f t="shared" si="96"/>
        <v>-13.888855</v>
      </c>
      <c r="S820" s="46">
        <f t="shared" si="97"/>
        <v>7.7496469999999995</v>
      </c>
      <c r="T820" s="46">
        <f t="shared" si="98"/>
        <v>-6.139208</v>
      </c>
      <c r="U820" s="46">
        <f t="shared" si="99"/>
        <v>0</v>
      </c>
      <c r="V820" s="46">
        <f t="shared" si="100"/>
        <v>0</v>
      </c>
      <c r="W820" s="46">
        <v>0</v>
      </c>
      <c r="X820" s="47">
        <f t="shared" si="101"/>
        <v>0</v>
      </c>
      <c r="Y820" s="54"/>
      <c r="Z820" s="54">
        <v>2.3237285074999998</v>
      </c>
      <c r="AA820" s="55" t="s">
        <v>1019</v>
      </c>
    </row>
    <row r="821" spans="1:27" ht="17.100000000000001" customHeight="1">
      <c r="A821" s="9">
        <v>800</v>
      </c>
      <c r="B821" s="186" t="s">
        <v>914</v>
      </c>
      <c r="C821" s="179" t="s">
        <v>2758</v>
      </c>
      <c r="D821" s="182" t="s">
        <v>877</v>
      </c>
      <c r="E821" s="184" t="s">
        <v>909</v>
      </c>
      <c r="F821" s="156">
        <v>3287.62</v>
      </c>
      <c r="G821" s="156">
        <v>0</v>
      </c>
      <c r="H821" s="156">
        <v>3784.83</v>
      </c>
      <c r="I821" s="156">
        <v>1055.76</v>
      </c>
      <c r="J821" s="36">
        <v>3287.6193819999999</v>
      </c>
      <c r="K821" s="36">
        <v>0</v>
      </c>
      <c r="L821" s="36">
        <v>3784.8293939999999</v>
      </c>
      <c r="M821" s="36">
        <v>1055.7629380000001</v>
      </c>
      <c r="N821" s="182">
        <v>1</v>
      </c>
      <c r="O821" s="187" t="s">
        <v>2759</v>
      </c>
      <c r="P821" s="188" t="s">
        <v>2760</v>
      </c>
      <c r="Q821" s="156">
        <v>568</v>
      </c>
      <c r="R821" s="46">
        <f t="shared" si="96"/>
        <v>497.21001200000001</v>
      </c>
      <c r="S821" s="46">
        <f t="shared" si="97"/>
        <v>1055.7629380000001</v>
      </c>
      <c r="T821" s="46">
        <f t="shared" si="98"/>
        <v>1552.9729500000001</v>
      </c>
      <c r="U821" s="46">
        <f t="shared" si="99"/>
        <v>94.421402029999996</v>
      </c>
      <c r="V821" s="46">
        <f t="shared" si="100"/>
        <v>94.421402029999996</v>
      </c>
      <c r="W821" s="46">
        <v>94.421402029999996</v>
      </c>
      <c r="X821" s="47">
        <f t="shared" si="101"/>
        <v>0</v>
      </c>
      <c r="Y821" s="54">
        <v>123.2243481875</v>
      </c>
      <c r="Z821" s="54">
        <v>0</v>
      </c>
      <c r="AA821" s="55"/>
    </row>
    <row r="822" spans="1:27" ht="17.100000000000001" customHeight="1">
      <c r="A822" s="9">
        <v>801</v>
      </c>
      <c r="B822" s="186" t="s">
        <v>915</v>
      </c>
      <c r="C822" s="179" t="s">
        <v>2761</v>
      </c>
      <c r="D822" s="182" t="s">
        <v>877</v>
      </c>
      <c r="E822" s="184" t="s">
        <v>909</v>
      </c>
      <c r="F822" s="156">
        <v>102.55</v>
      </c>
      <c r="G822" s="156">
        <v>0</v>
      </c>
      <c r="H822" s="156">
        <v>189</v>
      </c>
      <c r="I822" s="156">
        <v>0.36</v>
      </c>
      <c r="J822" s="36">
        <v>0</v>
      </c>
      <c r="K822" s="36">
        <v>0</v>
      </c>
      <c r="L822" s="36">
        <v>0</v>
      </c>
      <c r="M822" s="36">
        <v>0</v>
      </c>
      <c r="N822" s="182">
        <v>1</v>
      </c>
      <c r="O822" s="187" t="s">
        <v>2762</v>
      </c>
      <c r="P822" s="188" t="s">
        <v>1156</v>
      </c>
      <c r="Q822" s="156">
        <v>556.5</v>
      </c>
      <c r="R822" s="46">
        <f t="shared" si="96"/>
        <v>0</v>
      </c>
      <c r="S822" s="46">
        <f t="shared" si="97"/>
        <v>0</v>
      </c>
      <c r="T822" s="46">
        <f t="shared" si="98"/>
        <v>0</v>
      </c>
      <c r="U822" s="46">
        <f t="shared" si="99"/>
        <v>0</v>
      </c>
      <c r="V822" s="46">
        <f t="shared" si="100"/>
        <v>0</v>
      </c>
      <c r="W822" s="46">
        <v>0</v>
      </c>
      <c r="X822" s="47">
        <f t="shared" si="101"/>
        <v>0</v>
      </c>
      <c r="Y822" s="54">
        <v>2.1123240000000001</v>
      </c>
      <c r="Z822" s="54"/>
      <c r="AA822" s="55" t="s">
        <v>1019</v>
      </c>
    </row>
    <row r="823" spans="1:27" ht="17.100000000000001" customHeight="1">
      <c r="A823" s="9">
        <v>802</v>
      </c>
      <c r="B823" s="186" t="s">
        <v>916</v>
      </c>
      <c r="C823" s="179" t="s">
        <v>2763</v>
      </c>
      <c r="D823" s="182" t="s">
        <v>877</v>
      </c>
      <c r="E823" s="184" t="s">
        <v>909</v>
      </c>
      <c r="F823" s="156">
        <v>12.12</v>
      </c>
      <c r="G823" s="156">
        <v>360.41</v>
      </c>
      <c r="H823" s="156">
        <v>20.239999999999998</v>
      </c>
      <c r="I823" s="156">
        <v>1223.75</v>
      </c>
      <c r="J823" s="36">
        <v>12.120701</v>
      </c>
      <c r="K823" s="36">
        <v>360.41027600000001</v>
      </c>
      <c r="L823" s="36">
        <v>20.240465</v>
      </c>
      <c r="M823" s="36">
        <v>1223.7530549999999</v>
      </c>
      <c r="N823" s="182">
        <v>1</v>
      </c>
      <c r="O823" s="187" t="s">
        <v>2764</v>
      </c>
      <c r="P823" s="188" t="s">
        <v>1281</v>
      </c>
      <c r="Q823" s="156">
        <v>544</v>
      </c>
      <c r="R823" s="46">
        <f t="shared" si="96"/>
        <v>8.119764</v>
      </c>
      <c r="S823" s="46">
        <f t="shared" si="97"/>
        <v>863.34277899999984</v>
      </c>
      <c r="T823" s="46">
        <f t="shared" si="98"/>
        <v>871.46254299999987</v>
      </c>
      <c r="U823" s="46">
        <f t="shared" si="99"/>
        <v>52.308051989999989</v>
      </c>
      <c r="V823" s="46">
        <f t="shared" si="100"/>
        <v>52.308051989999989</v>
      </c>
      <c r="W823" s="46">
        <v>52.308051990000003</v>
      </c>
      <c r="X823" s="47">
        <f t="shared" si="101"/>
        <v>0</v>
      </c>
      <c r="Y823" s="54">
        <v>1.9566192675</v>
      </c>
      <c r="Z823" s="54">
        <v>4.7752403000000001</v>
      </c>
      <c r="AA823" s="55"/>
    </row>
    <row r="824" spans="1:27" ht="17.100000000000001" customHeight="1">
      <c r="A824" s="9">
        <v>803</v>
      </c>
      <c r="B824" s="186" t="s">
        <v>2765</v>
      </c>
      <c r="C824" s="21" t="s">
        <v>2766</v>
      </c>
      <c r="D824" s="80" t="s">
        <v>877</v>
      </c>
      <c r="E824" s="180" t="s">
        <v>909</v>
      </c>
      <c r="F824" s="52">
        <v>294.75</v>
      </c>
      <c r="G824" s="156">
        <v>0</v>
      </c>
      <c r="H824" s="52">
        <v>844.22</v>
      </c>
      <c r="I824" s="52">
        <v>2756.23</v>
      </c>
      <c r="J824" s="36">
        <v>294.74832600000002</v>
      </c>
      <c r="K824" s="36">
        <v>0</v>
      </c>
      <c r="L824" s="36">
        <v>1010.811388</v>
      </c>
      <c r="M824" s="36">
        <v>2756.2262230000001</v>
      </c>
      <c r="N824" s="80">
        <v>1</v>
      </c>
      <c r="O824" s="39" t="s">
        <v>2767</v>
      </c>
      <c r="P824" s="188" t="s">
        <v>1281</v>
      </c>
      <c r="Q824" s="156">
        <v>2005.6</v>
      </c>
      <c r="R824" s="46">
        <f t="shared" si="96"/>
        <v>716.06306199999995</v>
      </c>
      <c r="S824" s="46">
        <f t="shared" si="97"/>
        <v>2756.2262230000001</v>
      </c>
      <c r="T824" s="46">
        <f t="shared" si="98"/>
        <v>3472.2892849999998</v>
      </c>
      <c r="U824" s="46">
        <f t="shared" si="99"/>
        <v>210.12751475499999</v>
      </c>
      <c r="V824" s="46">
        <f t="shared" si="100"/>
        <v>210.12751475499999</v>
      </c>
      <c r="W824" s="46">
        <v>210.12751475499999</v>
      </c>
      <c r="X824" s="47">
        <f t="shared" si="101"/>
        <v>0</v>
      </c>
      <c r="Y824" s="54"/>
      <c r="Z824" s="54"/>
      <c r="AA824" s="55"/>
    </row>
    <row r="825" spans="1:27" ht="17.100000000000001" customHeight="1">
      <c r="A825" s="9">
        <v>804</v>
      </c>
      <c r="B825" s="186" t="s">
        <v>917</v>
      </c>
      <c r="C825" s="179" t="s">
        <v>2768</v>
      </c>
      <c r="D825" s="182" t="s">
        <v>877</v>
      </c>
      <c r="E825" s="184" t="s">
        <v>909</v>
      </c>
      <c r="F825" s="51">
        <v>87.48</v>
      </c>
      <c r="G825" s="156">
        <v>12.45</v>
      </c>
      <c r="H825" s="156">
        <v>153.36000000000001</v>
      </c>
      <c r="I825" s="156">
        <v>10.27</v>
      </c>
      <c r="J825" s="36">
        <v>87.479758000000004</v>
      </c>
      <c r="K825" s="36">
        <v>12.447063</v>
      </c>
      <c r="L825" s="36">
        <v>153.36294000000001</v>
      </c>
      <c r="M825" s="36">
        <v>10.274471999999999</v>
      </c>
      <c r="N825" s="182">
        <v>1</v>
      </c>
      <c r="O825" s="187" t="s">
        <v>2769</v>
      </c>
      <c r="P825" s="188" t="s">
        <v>2770</v>
      </c>
      <c r="Q825" s="156">
        <v>527</v>
      </c>
      <c r="R825" s="46">
        <f t="shared" si="96"/>
        <v>65.883182000000005</v>
      </c>
      <c r="S825" s="46">
        <f t="shared" si="97"/>
        <v>-2.1725910000000006</v>
      </c>
      <c r="T825" s="46">
        <f t="shared" si="98"/>
        <v>63.710591000000008</v>
      </c>
      <c r="U825" s="46">
        <f t="shared" si="99"/>
        <v>3.9873434150000002</v>
      </c>
      <c r="V825" s="46">
        <f t="shared" si="100"/>
        <v>3.9873434150000002</v>
      </c>
      <c r="W825" s="46">
        <v>3.9873434149999998</v>
      </c>
      <c r="X825" s="47">
        <f t="shared" si="101"/>
        <v>0</v>
      </c>
      <c r="Y825" s="54"/>
      <c r="Z825" s="54"/>
      <c r="AA825" s="55"/>
    </row>
    <row r="826" spans="1:27" ht="17.100000000000001" customHeight="1">
      <c r="A826" s="9">
        <v>805</v>
      </c>
      <c r="B826" s="186" t="s">
        <v>918</v>
      </c>
      <c r="C826" s="179" t="s">
        <v>2771</v>
      </c>
      <c r="D826" s="182" t="s">
        <v>877</v>
      </c>
      <c r="E826" s="184" t="s">
        <v>909</v>
      </c>
      <c r="F826" s="156">
        <v>183</v>
      </c>
      <c r="G826" s="156">
        <v>4.43</v>
      </c>
      <c r="H826" s="156">
        <v>289.16000000000003</v>
      </c>
      <c r="I826" s="156">
        <v>9.7899999999999991</v>
      </c>
      <c r="J826" s="36">
        <v>183.000652</v>
      </c>
      <c r="K826" s="36">
        <v>4.43011</v>
      </c>
      <c r="L826" s="36">
        <v>289.15627000000001</v>
      </c>
      <c r="M826" s="36">
        <v>9.7925090000000008</v>
      </c>
      <c r="N826" s="182">
        <v>1</v>
      </c>
      <c r="O826" s="187" t="s">
        <v>2772</v>
      </c>
      <c r="P826" s="188" t="s">
        <v>1156</v>
      </c>
      <c r="Q826" s="156">
        <v>571</v>
      </c>
      <c r="R826" s="46">
        <f t="shared" si="96"/>
        <v>106.155618</v>
      </c>
      <c r="S826" s="46">
        <f t="shared" si="97"/>
        <v>5.3623990000000008</v>
      </c>
      <c r="T826" s="46">
        <f t="shared" si="98"/>
        <v>111.518017</v>
      </c>
      <c r="U826" s="46">
        <f t="shared" si="99"/>
        <v>6.9564700650000004</v>
      </c>
      <c r="V826" s="46">
        <f t="shared" si="100"/>
        <v>6.9564700650000004</v>
      </c>
      <c r="W826" s="46">
        <v>6.9564700650000004</v>
      </c>
      <c r="X826" s="47">
        <f t="shared" si="101"/>
        <v>0</v>
      </c>
      <c r="Y826" s="54"/>
      <c r="Z826" s="54"/>
      <c r="AA826" s="55"/>
    </row>
    <row r="827" spans="1:27" ht="17.100000000000001" customHeight="1">
      <c r="A827" s="9">
        <v>806</v>
      </c>
      <c r="B827" s="186" t="s">
        <v>919</v>
      </c>
      <c r="C827" s="179" t="s">
        <v>2773</v>
      </c>
      <c r="D827" s="182" t="s">
        <v>877</v>
      </c>
      <c r="E827" s="184" t="s">
        <v>909</v>
      </c>
      <c r="F827" s="156">
        <v>5.81</v>
      </c>
      <c r="G827" s="156">
        <v>0</v>
      </c>
      <c r="H827" s="156">
        <v>96.3</v>
      </c>
      <c r="I827" s="156">
        <v>0</v>
      </c>
      <c r="J827" s="36">
        <v>5.8078589999999997</v>
      </c>
      <c r="K827" s="36">
        <v>0</v>
      </c>
      <c r="L827" s="36">
        <v>96.297460000000001</v>
      </c>
      <c r="M827" s="36">
        <v>0</v>
      </c>
      <c r="N827" s="182">
        <v>1</v>
      </c>
      <c r="O827" s="187" t="s">
        <v>2774</v>
      </c>
      <c r="P827" s="188" t="s">
        <v>1309</v>
      </c>
      <c r="Q827" s="156">
        <v>519</v>
      </c>
      <c r="R827" s="46">
        <f t="shared" si="96"/>
        <v>90.489601000000008</v>
      </c>
      <c r="S827" s="46">
        <f t="shared" si="97"/>
        <v>0</v>
      </c>
      <c r="T827" s="46">
        <f t="shared" si="98"/>
        <v>90.489601000000008</v>
      </c>
      <c r="U827" s="46">
        <f t="shared" si="99"/>
        <v>5.6556000625000005</v>
      </c>
      <c r="V827" s="46">
        <f t="shared" si="100"/>
        <v>5.6556000625000005</v>
      </c>
      <c r="W827" s="46">
        <v>5.6556000624999996</v>
      </c>
      <c r="X827" s="47">
        <f t="shared" si="101"/>
        <v>0</v>
      </c>
      <c r="Y827" s="54"/>
      <c r="Z827" s="54"/>
      <c r="AA827" s="55"/>
    </row>
    <row r="828" spans="1:27" ht="17.100000000000001" customHeight="1">
      <c r="A828" s="9">
        <v>807</v>
      </c>
      <c r="B828" s="186" t="s">
        <v>920</v>
      </c>
      <c r="C828" s="179" t="s">
        <v>2775</v>
      </c>
      <c r="D828" s="182" t="s">
        <v>877</v>
      </c>
      <c r="E828" s="184" t="s">
        <v>909</v>
      </c>
      <c r="F828" s="156">
        <v>0</v>
      </c>
      <c r="G828" s="156">
        <v>0</v>
      </c>
      <c r="H828" s="156">
        <v>79.38</v>
      </c>
      <c r="I828" s="156">
        <v>1.01</v>
      </c>
      <c r="J828" s="36">
        <v>0</v>
      </c>
      <c r="K828" s="36">
        <v>0</v>
      </c>
      <c r="L828" s="36">
        <v>79.377280999999996</v>
      </c>
      <c r="M828" s="36">
        <v>1.013366</v>
      </c>
      <c r="N828" s="182">
        <v>1</v>
      </c>
      <c r="O828" s="187" t="s">
        <v>2776</v>
      </c>
      <c r="P828" s="188" t="s">
        <v>2777</v>
      </c>
      <c r="Q828" s="156">
        <v>840</v>
      </c>
      <c r="R828" s="46">
        <f t="shared" si="96"/>
        <v>79.377280999999996</v>
      </c>
      <c r="S828" s="46">
        <f t="shared" si="97"/>
        <v>1.013366</v>
      </c>
      <c r="T828" s="46">
        <f t="shared" si="98"/>
        <v>80.390647000000001</v>
      </c>
      <c r="U828" s="46">
        <f t="shared" si="99"/>
        <v>5.0218820224999998</v>
      </c>
      <c r="V828" s="46">
        <f t="shared" si="100"/>
        <v>5.0218820224999998</v>
      </c>
      <c r="W828" s="46">
        <v>5.0218820224999998</v>
      </c>
      <c r="X828" s="47">
        <f t="shared" si="101"/>
        <v>0</v>
      </c>
      <c r="Y828" s="54"/>
      <c r="Z828" s="54"/>
      <c r="AA828" s="55"/>
    </row>
    <row r="829" spans="1:27" ht="17.100000000000001" customHeight="1">
      <c r="A829" s="9">
        <v>808</v>
      </c>
      <c r="B829" s="186" t="s">
        <v>921</v>
      </c>
      <c r="C829" s="89" t="s">
        <v>2778</v>
      </c>
      <c r="D829" s="182" t="s">
        <v>877</v>
      </c>
      <c r="E829" s="184" t="s">
        <v>909</v>
      </c>
      <c r="F829" s="156">
        <v>26.01</v>
      </c>
      <c r="G829" s="156">
        <v>2.2200000000000002</v>
      </c>
      <c r="H829" s="156">
        <v>210.12</v>
      </c>
      <c r="I829" s="156">
        <v>0.56999999999999995</v>
      </c>
      <c r="J829" s="36">
        <v>26.01078</v>
      </c>
      <c r="K829" s="36">
        <v>2.2165219999999999</v>
      </c>
      <c r="L829" s="36">
        <v>210.12047100000001</v>
      </c>
      <c r="M829" s="36">
        <v>0.56788700000000003</v>
      </c>
      <c r="N829" s="182">
        <v>1</v>
      </c>
      <c r="O829" s="92" t="s">
        <v>2779</v>
      </c>
      <c r="P829" s="188" t="s">
        <v>2780</v>
      </c>
      <c r="Q829" s="156">
        <v>569</v>
      </c>
      <c r="R829" s="46">
        <f t="shared" si="96"/>
        <v>184.109691</v>
      </c>
      <c r="S829" s="46">
        <f t="shared" si="97"/>
        <v>-1.6486349999999999</v>
      </c>
      <c r="T829" s="46">
        <f t="shared" si="98"/>
        <v>182.46105599999999</v>
      </c>
      <c r="U829" s="46">
        <f t="shared" si="99"/>
        <v>11.407937587499999</v>
      </c>
      <c r="V829" s="46">
        <f t="shared" si="100"/>
        <v>11.407937587499999</v>
      </c>
      <c r="W829" s="46">
        <v>11.407937587499999</v>
      </c>
      <c r="X829" s="47">
        <f t="shared" si="101"/>
        <v>0</v>
      </c>
      <c r="Y829" s="54"/>
      <c r="Z829" s="54"/>
      <c r="AA829" s="55"/>
    </row>
    <row r="830" spans="1:27" ht="17.100000000000001" customHeight="1">
      <c r="A830" s="9">
        <v>809</v>
      </c>
      <c r="B830" s="186" t="s">
        <v>922</v>
      </c>
      <c r="C830" s="89" t="s">
        <v>2781</v>
      </c>
      <c r="D830" s="182" t="s">
        <v>877</v>
      </c>
      <c r="E830" s="184" t="s">
        <v>909</v>
      </c>
      <c r="F830" s="156">
        <v>12.54</v>
      </c>
      <c r="G830" s="156">
        <v>0</v>
      </c>
      <c r="H830" s="156">
        <v>38.4</v>
      </c>
      <c r="I830" s="156">
        <v>0</v>
      </c>
      <c r="J830" s="36">
        <v>12.543761999999999</v>
      </c>
      <c r="K830" s="36">
        <v>0</v>
      </c>
      <c r="L830" s="36">
        <v>38.401656000000003</v>
      </c>
      <c r="M830" s="36">
        <v>0</v>
      </c>
      <c r="N830" s="182">
        <v>1</v>
      </c>
      <c r="O830" s="92" t="s">
        <v>2782</v>
      </c>
      <c r="P830" s="188" t="s">
        <v>1281</v>
      </c>
      <c r="Q830" s="156">
        <v>518</v>
      </c>
      <c r="R830" s="46">
        <f t="shared" si="96"/>
        <v>25.857894000000002</v>
      </c>
      <c r="S830" s="46">
        <f t="shared" si="97"/>
        <v>0</v>
      </c>
      <c r="T830" s="46">
        <f t="shared" si="98"/>
        <v>25.857894000000002</v>
      </c>
      <c r="U830" s="46">
        <f t="shared" si="99"/>
        <v>1.6161183750000001</v>
      </c>
      <c r="V830" s="46">
        <f t="shared" si="100"/>
        <v>1.6161183750000001</v>
      </c>
      <c r="W830" s="46">
        <v>1.6161183750000001</v>
      </c>
      <c r="X830" s="47">
        <f t="shared" si="101"/>
        <v>0</v>
      </c>
      <c r="Y830" s="54"/>
      <c r="Z830" s="54"/>
      <c r="AA830" s="55"/>
    </row>
    <row r="831" spans="1:27" ht="17.100000000000001" customHeight="1">
      <c r="A831" s="9">
        <v>810</v>
      </c>
      <c r="B831" s="186" t="s">
        <v>923</v>
      </c>
      <c r="C831" s="89" t="s">
        <v>2783</v>
      </c>
      <c r="D831" s="182" t="s">
        <v>877</v>
      </c>
      <c r="E831" s="184" t="s">
        <v>909</v>
      </c>
      <c r="F831" s="156">
        <v>7.9</v>
      </c>
      <c r="G831" s="156">
        <v>0</v>
      </c>
      <c r="H831" s="156">
        <v>50.77</v>
      </c>
      <c r="I831" s="156">
        <v>0.5</v>
      </c>
      <c r="J831" s="36">
        <v>7.8980980000000001</v>
      </c>
      <c r="K831" s="36">
        <v>0</v>
      </c>
      <c r="L831" s="36">
        <v>50.767913</v>
      </c>
      <c r="M831" s="36">
        <v>0.50111600000000001</v>
      </c>
      <c r="N831" s="182">
        <v>1</v>
      </c>
      <c r="O831" s="92" t="s">
        <v>2784</v>
      </c>
      <c r="P831" s="188" t="s">
        <v>2770</v>
      </c>
      <c r="Q831" s="156">
        <v>816.8</v>
      </c>
      <c r="R831" s="46">
        <f t="shared" si="96"/>
        <v>42.869815000000003</v>
      </c>
      <c r="S831" s="46">
        <f t="shared" si="97"/>
        <v>0.50111600000000001</v>
      </c>
      <c r="T831" s="46">
        <f t="shared" si="98"/>
        <v>43.370931000000006</v>
      </c>
      <c r="U831" s="46">
        <f t="shared" si="99"/>
        <v>2.7094303975000003</v>
      </c>
      <c r="V831" s="46">
        <f t="shared" si="100"/>
        <v>2.7094303975000003</v>
      </c>
      <c r="W831" s="46">
        <v>2.7094303974999998</v>
      </c>
      <c r="X831" s="47">
        <f t="shared" si="101"/>
        <v>0</v>
      </c>
      <c r="Y831" s="54"/>
      <c r="Z831" s="54"/>
      <c r="AA831" s="55"/>
    </row>
    <row r="832" spans="1:27" ht="17.100000000000001" customHeight="1">
      <c r="A832" s="9">
        <v>811</v>
      </c>
      <c r="B832" s="186" t="s">
        <v>2785</v>
      </c>
      <c r="C832" s="89" t="s">
        <v>2786</v>
      </c>
      <c r="D832" s="182" t="s">
        <v>877</v>
      </c>
      <c r="E832" s="184" t="s">
        <v>909</v>
      </c>
      <c r="F832" s="156">
        <v>198.24</v>
      </c>
      <c r="G832" s="156">
        <v>0</v>
      </c>
      <c r="H832" s="156">
        <v>317.74</v>
      </c>
      <c r="I832" s="156">
        <v>3.13</v>
      </c>
      <c r="J832" s="36">
        <v>198.242906</v>
      </c>
      <c r="K832" s="36">
        <v>0</v>
      </c>
      <c r="L832" s="36">
        <v>317.74109499999997</v>
      </c>
      <c r="M832" s="36">
        <v>3.1316489999999999</v>
      </c>
      <c r="N832" s="182">
        <v>1</v>
      </c>
      <c r="O832" s="92" t="s">
        <v>2787</v>
      </c>
      <c r="P832" s="188" t="s">
        <v>1156</v>
      </c>
      <c r="Q832" s="156">
        <v>521</v>
      </c>
      <c r="R832" s="46">
        <f t="shared" si="96"/>
        <v>119.49818899999997</v>
      </c>
      <c r="S832" s="46">
        <f t="shared" si="97"/>
        <v>3.1316489999999999</v>
      </c>
      <c r="T832" s="46">
        <f t="shared" si="98"/>
        <v>122.62983799999996</v>
      </c>
      <c r="U832" s="46">
        <f t="shared" si="99"/>
        <v>7.6565357524999982</v>
      </c>
      <c r="V832" s="46">
        <f t="shared" si="100"/>
        <v>7.6565357524999982</v>
      </c>
      <c r="W832" s="46">
        <v>7.6565357525</v>
      </c>
      <c r="X832" s="47">
        <f t="shared" si="101"/>
        <v>0</v>
      </c>
      <c r="Y832" s="54"/>
      <c r="Z832" s="54"/>
      <c r="AA832" s="55"/>
    </row>
    <row r="833" spans="1:27" ht="17.100000000000001" customHeight="1">
      <c r="A833" s="9">
        <v>812</v>
      </c>
      <c r="B833" s="10" t="s">
        <v>924</v>
      </c>
      <c r="C833" s="10" t="s">
        <v>2788</v>
      </c>
      <c r="D833" s="10" t="s">
        <v>877</v>
      </c>
      <c r="E833" s="66" t="s">
        <v>925</v>
      </c>
      <c r="F833" s="10" t="s">
        <v>2789</v>
      </c>
      <c r="G833" s="10" t="s">
        <v>2790</v>
      </c>
      <c r="H833" s="10" t="s">
        <v>2791</v>
      </c>
      <c r="I833" s="10" t="s">
        <v>2792</v>
      </c>
      <c r="J833" s="36">
        <v>749.41096100000004</v>
      </c>
      <c r="K833" s="36">
        <v>261.72702800000002</v>
      </c>
      <c r="L833" s="36">
        <v>990.49454500000002</v>
      </c>
      <c r="M833" s="36">
        <v>645.75987099999998</v>
      </c>
      <c r="N833" s="10" t="s">
        <v>1914</v>
      </c>
      <c r="O833" s="132" t="s">
        <v>2793</v>
      </c>
      <c r="P833" s="66" t="s">
        <v>1273</v>
      </c>
      <c r="Q833" s="10" t="s">
        <v>926</v>
      </c>
      <c r="R833" s="46">
        <f t="shared" si="96"/>
        <v>241.08358399999997</v>
      </c>
      <c r="S833" s="46">
        <f t="shared" si="97"/>
        <v>384.03284299999996</v>
      </c>
      <c r="T833" s="46">
        <f t="shared" si="98"/>
        <v>625.11642699999993</v>
      </c>
      <c r="U833" s="46">
        <f t="shared" si="99"/>
        <v>38.109694579999996</v>
      </c>
      <c r="V833" s="46">
        <f t="shared" si="100"/>
        <v>38.109694579999996</v>
      </c>
      <c r="W833" s="46">
        <v>38.109694580000003</v>
      </c>
      <c r="X833" s="47">
        <f t="shared" si="101"/>
        <v>0</v>
      </c>
      <c r="Y833" s="54">
        <v>14.160862225000001</v>
      </c>
      <c r="Z833" s="54">
        <v>9.5085892125000004</v>
      </c>
      <c r="AA833" s="55"/>
    </row>
    <row r="834" spans="1:27" ht="17.100000000000001" customHeight="1">
      <c r="A834" s="9">
        <v>813</v>
      </c>
      <c r="B834" s="9" t="s">
        <v>927</v>
      </c>
      <c r="C834" s="10" t="s">
        <v>2794</v>
      </c>
      <c r="D834" s="9" t="s">
        <v>877</v>
      </c>
      <c r="E834" s="11" t="s">
        <v>925</v>
      </c>
      <c r="F834" s="20">
        <v>522.6</v>
      </c>
      <c r="G834" s="20">
        <v>6.01</v>
      </c>
      <c r="H834" s="10">
        <v>751.16</v>
      </c>
      <c r="I834" s="10">
        <v>2.3199999999999998</v>
      </c>
      <c r="J834" s="36">
        <v>530.09044500000005</v>
      </c>
      <c r="K834" s="36">
        <v>1.9114</v>
      </c>
      <c r="L834" s="36">
        <v>654.245454</v>
      </c>
      <c r="M834" s="36">
        <v>6.0163589999999996</v>
      </c>
      <c r="N834" s="9">
        <v>1</v>
      </c>
      <c r="O834" s="132" t="s">
        <v>2795</v>
      </c>
      <c r="P834" s="66" t="s">
        <v>2796</v>
      </c>
      <c r="Q834" s="74">
        <v>993.4</v>
      </c>
      <c r="R834" s="46">
        <f t="shared" si="96"/>
        <v>124.15500899999995</v>
      </c>
      <c r="S834" s="46">
        <f t="shared" si="97"/>
        <v>4.1049589999999991</v>
      </c>
      <c r="T834" s="46">
        <f t="shared" si="98"/>
        <v>128.25996799999996</v>
      </c>
      <c r="U834" s="46">
        <f t="shared" si="99"/>
        <v>8.0059856024999974</v>
      </c>
      <c r="V834" s="46">
        <f t="shared" si="100"/>
        <v>8.0059856024999974</v>
      </c>
      <c r="W834" s="46">
        <v>8.0059856024999991</v>
      </c>
      <c r="X834" s="47">
        <f t="shared" si="101"/>
        <v>0</v>
      </c>
      <c r="Y834" s="54">
        <v>5.7506199374999998</v>
      </c>
      <c r="Z834" s="54">
        <v>6.5546937349999999</v>
      </c>
      <c r="AA834" s="55"/>
    </row>
    <row r="835" spans="1:27" ht="17.100000000000001" customHeight="1">
      <c r="A835" s="9">
        <v>814</v>
      </c>
      <c r="B835" s="9" t="s">
        <v>928</v>
      </c>
      <c r="C835" s="10" t="s">
        <v>2797</v>
      </c>
      <c r="D835" s="9" t="s">
        <v>877</v>
      </c>
      <c r="E835" s="11" t="s">
        <v>925</v>
      </c>
      <c r="F835" s="20">
        <v>607.11</v>
      </c>
      <c r="G835" s="20">
        <v>0</v>
      </c>
      <c r="H835" s="20">
        <v>719.16</v>
      </c>
      <c r="I835" s="20">
        <v>0.43</v>
      </c>
      <c r="J835" s="36">
        <v>0</v>
      </c>
      <c r="K835" s="36">
        <v>0</v>
      </c>
      <c r="L835" s="36">
        <v>0</v>
      </c>
      <c r="M835" s="36">
        <v>0</v>
      </c>
      <c r="N835" s="193" t="s">
        <v>1914</v>
      </c>
      <c r="O835" s="31" t="s">
        <v>2798</v>
      </c>
      <c r="P835" s="66" t="s">
        <v>2799</v>
      </c>
      <c r="Q835" s="74">
        <v>530</v>
      </c>
      <c r="R835" s="46">
        <f t="shared" si="96"/>
        <v>0</v>
      </c>
      <c r="S835" s="46">
        <f t="shared" si="97"/>
        <v>0</v>
      </c>
      <c r="T835" s="46">
        <f t="shared" si="98"/>
        <v>0</v>
      </c>
      <c r="U835" s="46">
        <f t="shared" si="99"/>
        <v>0</v>
      </c>
      <c r="V835" s="46">
        <f t="shared" si="100"/>
        <v>0</v>
      </c>
      <c r="W835" s="46">
        <v>0</v>
      </c>
      <c r="X835" s="47">
        <f t="shared" si="101"/>
        <v>0</v>
      </c>
      <c r="Y835" s="54"/>
      <c r="Z835" s="54"/>
      <c r="AA835" s="55" t="s">
        <v>1019</v>
      </c>
    </row>
    <row r="836" spans="1:27" ht="17.100000000000001" customHeight="1">
      <c r="A836" s="9">
        <v>815</v>
      </c>
      <c r="B836" s="9" t="s">
        <v>929</v>
      </c>
      <c r="C836" s="10" t="s">
        <v>2800</v>
      </c>
      <c r="D836" s="9" t="s">
        <v>877</v>
      </c>
      <c r="E836" s="11" t="s">
        <v>925</v>
      </c>
      <c r="F836" s="20">
        <v>1335</v>
      </c>
      <c r="G836" s="20">
        <v>0</v>
      </c>
      <c r="H836" s="20">
        <v>2233</v>
      </c>
      <c r="I836" s="20">
        <v>0</v>
      </c>
      <c r="J836" s="36">
        <v>1335.2834849999999</v>
      </c>
      <c r="K836" s="36">
        <v>-1260.43623</v>
      </c>
      <c r="L836" s="36">
        <v>2233.0229599999998</v>
      </c>
      <c r="M836" s="36">
        <v>0</v>
      </c>
      <c r="N836" s="9">
        <v>1</v>
      </c>
      <c r="O836" s="31" t="s">
        <v>2801</v>
      </c>
      <c r="P836" s="66" t="s">
        <v>2802</v>
      </c>
      <c r="Q836" s="74">
        <v>1427</v>
      </c>
      <c r="R836" s="46">
        <f t="shared" si="96"/>
        <v>897.73947499999986</v>
      </c>
      <c r="S836" s="46">
        <f t="shared" si="97"/>
        <v>1260.43623</v>
      </c>
      <c r="T836" s="46">
        <f t="shared" si="98"/>
        <v>2158.1757049999997</v>
      </c>
      <c r="U836" s="46">
        <f t="shared" si="99"/>
        <v>131.73489098749999</v>
      </c>
      <c r="V836" s="46">
        <f t="shared" si="100"/>
        <v>131.73489098749999</v>
      </c>
      <c r="W836" s="46">
        <v>131.73489098749999</v>
      </c>
      <c r="X836" s="47">
        <f t="shared" si="101"/>
        <v>0</v>
      </c>
      <c r="Y836" s="54"/>
      <c r="Z836" s="54"/>
      <c r="AA836" s="55"/>
    </row>
    <row r="837" spans="1:27" ht="24" customHeight="1">
      <c r="A837" s="9">
        <v>816</v>
      </c>
      <c r="B837" s="24" t="s">
        <v>930</v>
      </c>
      <c r="C837" s="24" t="s">
        <v>2803</v>
      </c>
      <c r="D837" s="24" t="s">
        <v>877</v>
      </c>
      <c r="E837" s="26" t="s">
        <v>931</v>
      </c>
      <c r="F837" s="24">
        <v>7547.49</v>
      </c>
      <c r="G837" s="24">
        <v>8407.4599999999991</v>
      </c>
      <c r="H837" s="24">
        <v>6801.73</v>
      </c>
      <c r="I837" s="24">
        <v>10375.89</v>
      </c>
      <c r="J837" s="36">
        <v>7547.486793</v>
      </c>
      <c r="K837" s="36">
        <v>8407.4639389999993</v>
      </c>
      <c r="L837" s="36">
        <v>6801.7337369999996</v>
      </c>
      <c r="M837" s="36">
        <v>10375.892207000001</v>
      </c>
      <c r="N837" s="24">
        <v>1</v>
      </c>
      <c r="O837" s="41" t="s">
        <v>2804</v>
      </c>
      <c r="P837" s="63">
        <v>43770</v>
      </c>
      <c r="Q837" s="24">
        <v>1320</v>
      </c>
      <c r="R837" s="46">
        <f t="shared" si="96"/>
        <v>-745.75305600000047</v>
      </c>
      <c r="S837" s="46">
        <f t="shared" si="97"/>
        <v>1968.4282680000015</v>
      </c>
      <c r="T837" s="46">
        <f t="shared" si="98"/>
        <v>1222.675212000001</v>
      </c>
      <c r="U837" s="46">
        <f t="shared" si="99"/>
        <v>71.496130080000057</v>
      </c>
      <c r="V837" s="46">
        <f t="shared" si="100"/>
        <v>71.496130080000057</v>
      </c>
      <c r="W837" s="46">
        <v>71.4961300800001</v>
      </c>
      <c r="X837" s="47">
        <f t="shared" si="101"/>
        <v>0</v>
      </c>
      <c r="Y837" s="54">
        <v>467.4</v>
      </c>
      <c r="Z837" s="54">
        <v>1.1444068349998899</v>
      </c>
      <c r="AA837" s="55"/>
    </row>
    <row r="838" spans="1:27" ht="17.100000000000001" customHeight="1">
      <c r="A838" s="9">
        <v>817</v>
      </c>
      <c r="B838" s="24" t="s">
        <v>932</v>
      </c>
      <c r="C838" s="24" t="s">
        <v>2805</v>
      </c>
      <c r="D838" s="24" t="s">
        <v>877</v>
      </c>
      <c r="E838" s="26" t="s">
        <v>931</v>
      </c>
      <c r="F838" s="24">
        <v>406.76</v>
      </c>
      <c r="G838" s="24">
        <v>-1.74</v>
      </c>
      <c r="H838" s="24">
        <v>533.54999999999995</v>
      </c>
      <c r="I838" s="24">
        <v>11.15</v>
      </c>
      <c r="J838" s="36">
        <v>406.75847800000003</v>
      </c>
      <c r="K838" s="36">
        <v>-1.7443470000000001</v>
      </c>
      <c r="L838" s="36">
        <v>533.55479400000002</v>
      </c>
      <c r="M838" s="36">
        <v>11.153543000000001</v>
      </c>
      <c r="N838" s="24">
        <v>1</v>
      </c>
      <c r="O838" s="41" t="s">
        <v>2806</v>
      </c>
      <c r="P838" s="63">
        <v>44166</v>
      </c>
      <c r="Q838" s="24">
        <v>1923.16</v>
      </c>
      <c r="R838" s="46">
        <f t="shared" ref="R838:R860" si="102">L838-J838</f>
        <v>126.79631599999999</v>
      </c>
      <c r="S838" s="46">
        <f t="shared" ref="S838:S860" si="103">M838-K838</f>
        <v>12.89789</v>
      </c>
      <c r="T838" s="46">
        <f t="shared" ref="T838:T860" si="104">R838+S838</f>
        <v>139.69420599999998</v>
      </c>
      <c r="U838" s="46">
        <f t="shared" ref="U838:U860" si="105">IF(T838&gt;10,R838*6.25%+S838*6%,0)</f>
        <v>8.6986431499999988</v>
      </c>
      <c r="V838" s="46">
        <f t="shared" ref="V838:V860" si="106">MIN(U838,1000,Q838/2-Y838-Z838)</f>
        <v>8.6986431499999988</v>
      </c>
      <c r="W838" s="46">
        <v>8.6986431500000005</v>
      </c>
      <c r="X838" s="47">
        <f t="shared" ref="X838:X860" si="107">IF((V838+Y838+Z838)&gt;1000,1,0)</f>
        <v>0</v>
      </c>
      <c r="Y838" s="54">
        <v>3.3881250000000001</v>
      </c>
      <c r="Z838" s="54"/>
      <c r="AA838" s="55"/>
    </row>
    <row r="839" spans="1:27" ht="17.100000000000001" customHeight="1">
      <c r="A839" s="9">
        <v>818</v>
      </c>
      <c r="B839" s="24" t="s">
        <v>933</v>
      </c>
      <c r="C839" s="24" t="s">
        <v>2807</v>
      </c>
      <c r="D839" s="24" t="s">
        <v>877</v>
      </c>
      <c r="E839" s="26" t="s">
        <v>931</v>
      </c>
      <c r="F839" s="24">
        <v>29.05</v>
      </c>
      <c r="G839" s="24" t="s">
        <v>2808</v>
      </c>
      <c r="H839" s="24">
        <v>58.05</v>
      </c>
      <c r="I839" s="24" t="s">
        <v>2808</v>
      </c>
      <c r="J839" s="36">
        <v>29.053203</v>
      </c>
      <c r="K839" s="36">
        <v>0</v>
      </c>
      <c r="L839" s="36">
        <v>58.046275000000001</v>
      </c>
      <c r="M839" s="36">
        <v>0</v>
      </c>
      <c r="N839" s="24">
        <v>1</v>
      </c>
      <c r="O839" s="41" t="s">
        <v>2809</v>
      </c>
      <c r="P839" s="63">
        <v>43891</v>
      </c>
      <c r="Q839" s="24">
        <v>1565</v>
      </c>
      <c r="R839" s="46">
        <f t="shared" si="102"/>
        <v>28.993072000000002</v>
      </c>
      <c r="S839" s="46">
        <f t="shared" si="103"/>
        <v>0</v>
      </c>
      <c r="T839" s="46">
        <f t="shared" si="104"/>
        <v>28.993072000000002</v>
      </c>
      <c r="U839" s="46">
        <f t="shared" si="105"/>
        <v>1.8120670000000001</v>
      </c>
      <c r="V839" s="46">
        <f t="shared" si="106"/>
        <v>1.8120670000000001</v>
      </c>
      <c r="W839" s="46">
        <v>1.8120670000000001</v>
      </c>
      <c r="X839" s="47">
        <f t="shared" si="107"/>
        <v>0</v>
      </c>
      <c r="Y839" s="54"/>
      <c r="Z839" s="54"/>
      <c r="AA839" s="55"/>
    </row>
    <row r="840" spans="1:27" ht="17.100000000000001" customHeight="1">
      <c r="A840" s="9">
        <v>819</v>
      </c>
      <c r="B840" s="24" t="s">
        <v>934</v>
      </c>
      <c r="C840" s="24" t="s">
        <v>2810</v>
      </c>
      <c r="D840" s="24" t="s">
        <v>877</v>
      </c>
      <c r="E840" s="26" t="s">
        <v>931</v>
      </c>
      <c r="F840" s="24">
        <v>12.98</v>
      </c>
      <c r="G840" s="24" t="s">
        <v>2808</v>
      </c>
      <c r="H840" s="24">
        <v>58.5</v>
      </c>
      <c r="I840" s="24" t="s">
        <v>2808</v>
      </c>
      <c r="J840" s="36">
        <v>12.978166999999999</v>
      </c>
      <c r="K840" s="36">
        <v>0</v>
      </c>
      <c r="L840" s="36">
        <v>58.517091999999998</v>
      </c>
      <c r="M840" s="36">
        <v>0</v>
      </c>
      <c r="N840" s="24">
        <v>1</v>
      </c>
      <c r="O840" s="41" t="s">
        <v>2811</v>
      </c>
      <c r="P840" s="63">
        <v>44166</v>
      </c>
      <c r="Q840" s="24">
        <v>1800</v>
      </c>
      <c r="R840" s="46">
        <f t="shared" si="102"/>
        <v>45.538924999999999</v>
      </c>
      <c r="S840" s="46">
        <f t="shared" si="103"/>
        <v>0</v>
      </c>
      <c r="T840" s="46">
        <f t="shared" si="104"/>
        <v>45.538924999999999</v>
      </c>
      <c r="U840" s="46">
        <f t="shared" si="105"/>
        <v>2.8461828124999999</v>
      </c>
      <c r="V840" s="46">
        <f t="shared" si="106"/>
        <v>2.8461828124999999</v>
      </c>
      <c r="W840" s="46">
        <v>2.8461828124999999</v>
      </c>
      <c r="X840" s="47">
        <f t="shared" si="107"/>
        <v>0</v>
      </c>
      <c r="Y840" s="54"/>
      <c r="Z840" s="54"/>
      <c r="AA840" s="55"/>
    </row>
    <row r="841" spans="1:27" ht="17.100000000000001" customHeight="1">
      <c r="A841" s="9">
        <v>820</v>
      </c>
      <c r="B841" s="24" t="s">
        <v>935</v>
      </c>
      <c r="C841" s="24" t="s">
        <v>2812</v>
      </c>
      <c r="D841" s="24" t="s">
        <v>877</v>
      </c>
      <c r="E841" s="26" t="s">
        <v>931</v>
      </c>
      <c r="F841" s="24">
        <v>14.8</v>
      </c>
      <c r="G841" s="24" t="s">
        <v>2808</v>
      </c>
      <c r="H841" s="24">
        <v>79.760000000000005</v>
      </c>
      <c r="I841" s="24">
        <v>0.23</v>
      </c>
      <c r="J841" s="36">
        <v>14.796055000000001</v>
      </c>
      <c r="K841" s="36">
        <v>0</v>
      </c>
      <c r="L841" s="36">
        <v>79.764932999999999</v>
      </c>
      <c r="M841" s="36">
        <v>0.229576</v>
      </c>
      <c r="N841" s="24">
        <v>1</v>
      </c>
      <c r="O841" s="41" t="s">
        <v>2813</v>
      </c>
      <c r="P841" s="63">
        <v>44166</v>
      </c>
      <c r="Q841" s="24">
        <v>886</v>
      </c>
      <c r="R841" s="46">
        <f t="shared" si="102"/>
        <v>64.968878000000004</v>
      </c>
      <c r="S841" s="46">
        <f t="shared" si="103"/>
        <v>0.229576</v>
      </c>
      <c r="T841" s="46">
        <f t="shared" si="104"/>
        <v>65.198453999999998</v>
      </c>
      <c r="U841" s="46">
        <f t="shared" si="105"/>
        <v>4.0743294350000001</v>
      </c>
      <c r="V841" s="46">
        <f t="shared" si="106"/>
        <v>4.0743294350000001</v>
      </c>
      <c r="W841" s="46">
        <v>4.0743294350000001</v>
      </c>
      <c r="X841" s="47">
        <f t="shared" si="107"/>
        <v>0</v>
      </c>
      <c r="Y841" s="54"/>
      <c r="Z841" s="54"/>
      <c r="AA841" s="55"/>
    </row>
    <row r="842" spans="1:27" ht="17.100000000000001" customHeight="1">
      <c r="A842" s="9">
        <v>821</v>
      </c>
      <c r="B842" s="24" t="s">
        <v>936</v>
      </c>
      <c r="C842" s="226" t="s">
        <v>2814</v>
      </c>
      <c r="D842" s="24" t="s">
        <v>877</v>
      </c>
      <c r="E842" s="26" t="s">
        <v>931</v>
      </c>
      <c r="F842" s="24">
        <v>236.93</v>
      </c>
      <c r="G842" s="24" t="s">
        <v>2808</v>
      </c>
      <c r="H842" s="24">
        <v>258.5</v>
      </c>
      <c r="I842" s="24" t="s">
        <v>2808</v>
      </c>
      <c r="J842" s="36">
        <v>0</v>
      </c>
      <c r="K842" s="36">
        <v>0</v>
      </c>
      <c r="L842" s="36">
        <v>0</v>
      </c>
      <c r="M842" s="36">
        <v>0</v>
      </c>
      <c r="N842" s="24">
        <v>1</v>
      </c>
      <c r="O842" s="41" t="s">
        <v>2815</v>
      </c>
      <c r="P842" s="42">
        <v>44042</v>
      </c>
      <c r="Q842" s="24">
        <v>1263</v>
      </c>
      <c r="R842" s="46">
        <f t="shared" si="102"/>
        <v>0</v>
      </c>
      <c r="S842" s="46">
        <f t="shared" si="103"/>
        <v>0</v>
      </c>
      <c r="T842" s="46">
        <f t="shared" si="104"/>
        <v>0</v>
      </c>
      <c r="U842" s="46">
        <f t="shared" si="105"/>
        <v>0</v>
      </c>
      <c r="V842" s="46">
        <f t="shared" si="106"/>
        <v>0</v>
      </c>
      <c r="W842" s="46">
        <v>0</v>
      </c>
      <c r="X842" s="47">
        <f t="shared" si="107"/>
        <v>0</v>
      </c>
      <c r="Y842" s="54"/>
      <c r="Z842" s="54"/>
      <c r="AA842" s="55" t="s">
        <v>1019</v>
      </c>
    </row>
    <row r="843" spans="1:27" ht="17.100000000000001" customHeight="1">
      <c r="A843" s="9">
        <v>822</v>
      </c>
      <c r="B843" s="24" t="s">
        <v>937</v>
      </c>
      <c r="C843" s="24" t="s">
        <v>2816</v>
      </c>
      <c r="D843" s="24" t="s">
        <v>877</v>
      </c>
      <c r="E843" s="26" t="s">
        <v>931</v>
      </c>
      <c r="F843" s="24">
        <v>344.53</v>
      </c>
      <c r="G843" s="24" t="s">
        <v>2808</v>
      </c>
      <c r="H843" s="24">
        <v>616.51</v>
      </c>
      <c r="I843" s="24" t="s">
        <v>2808</v>
      </c>
      <c r="J843" s="36">
        <v>344.53049099999998</v>
      </c>
      <c r="K843" s="36">
        <v>0</v>
      </c>
      <c r="L843" s="36">
        <v>616.50641900000005</v>
      </c>
      <c r="M843" s="36">
        <v>0</v>
      </c>
      <c r="N843" s="24">
        <v>1</v>
      </c>
      <c r="O843" s="41" t="s">
        <v>2817</v>
      </c>
      <c r="P843" s="63">
        <v>44166</v>
      </c>
      <c r="Q843" s="24">
        <v>541.5</v>
      </c>
      <c r="R843" s="46">
        <f t="shared" si="102"/>
        <v>271.97592800000007</v>
      </c>
      <c r="S843" s="46">
        <f t="shared" si="103"/>
        <v>0</v>
      </c>
      <c r="T843" s="46">
        <f t="shared" si="104"/>
        <v>271.97592800000007</v>
      </c>
      <c r="U843" s="46">
        <f t="shared" si="105"/>
        <v>16.998495500000004</v>
      </c>
      <c r="V843" s="46">
        <f t="shared" si="106"/>
        <v>16.998495500000004</v>
      </c>
      <c r="W843" s="46">
        <v>16.998495500000001</v>
      </c>
      <c r="X843" s="47">
        <f t="shared" si="107"/>
        <v>0</v>
      </c>
      <c r="Y843" s="54"/>
      <c r="Z843" s="54"/>
      <c r="AA843" s="55"/>
    </row>
    <row r="844" spans="1:27" ht="17.100000000000001" customHeight="1">
      <c r="A844" s="9">
        <v>823</v>
      </c>
      <c r="B844" s="24" t="s">
        <v>938</v>
      </c>
      <c r="C844" s="24" t="s">
        <v>2818</v>
      </c>
      <c r="D844" s="24" t="s">
        <v>877</v>
      </c>
      <c r="E844" s="26" t="s">
        <v>931</v>
      </c>
      <c r="F844" s="24">
        <v>321.77</v>
      </c>
      <c r="G844" s="24">
        <v>14.45</v>
      </c>
      <c r="H844" s="24">
        <v>413.63</v>
      </c>
      <c r="I844" s="24" t="s">
        <v>2808</v>
      </c>
      <c r="J844" s="36">
        <v>321.77170100000001</v>
      </c>
      <c r="K844" s="36">
        <v>14.452771</v>
      </c>
      <c r="L844" s="36">
        <v>413.633218</v>
      </c>
      <c r="M844" s="36">
        <v>0</v>
      </c>
      <c r="N844" s="24">
        <v>1</v>
      </c>
      <c r="O844" s="41" t="s">
        <v>2819</v>
      </c>
      <c r="P844" s="63">
        <v>43831</v>
      </c>
      <c r="Q844" s="24">
        <v>3185.8</v>
      </c>
      <c r="R844" s="46">
        <f t="shared" si="102"/>
        <v>91.861516999999992</v>
      </c>
      <c r="S844" s="46">
        <f t="shared" si="103"/>
        <v>-14.452771</v>
      </c>
      <c r="T844" s="46">
        <f t="shared" si="104"/>
        <v>77.408745999999994</v>
      </c>
      <c r="U844" s="46">
        <f t="shared" si="105"/>
        <v>4.8741785524999992</v>
      </c>
      <c r="V844" s="46">
        <f t="shared" si="106"/>
        <v>4.8741785524999992</v>
      </c>
      <c r="W844" s="46">
        <v>4.8741785525000001</v>
      </c>
      <c r="X844" s="47">
        <f t="shared" si="107"/>
        <v>0</v>
      </c>
      <c r="Y844" s="54"/>
      <c r="Z844" s="54"/>
      <c r="AA844" s="55"/>
    </row>
    <row r="845" spans="1:27" ht="17.100000000000001" customHeight="1">
      <c r="A845" s="9">
        <v>824</v>
      </c>
      <c r="B845" s="24" t="s">
        <v>939</v>
      </c>
      <c r="C845" s="24" t="s">
        <v>2820</v>
      </c>
      <c r="D845" s="24" t="s">
        <v>877</v>
      </c>
      <c r="E845" s="26" t="s">
        <v>931</v>
      </c>
      <c r="F845" s="24">
        <v>44.39</v>
      </c>
      <c r="G845" s="24" t="s">
        <v>2808</v>
      </c>
      <c r="H845" s="24">
        <v>63.5</v>
      </c>
      <c r="I845" s="24">
        <v>3.41</v>
      </c>
      <c r="J845" s="36">
        <v>0</v>
      </c>
      <c r="K845" s="36">
        <v>0</v>
      </c>
      <c r="L845" s="36">
        <v>0</v>
      </c>
      <c r="M845" s="36">
        <v>0</v>
      </c>
      <c r="N845" s="24">
        <v>1</v>
      </c>
      <c r="O845" s="41" t="s">
        <v>2821</v>
      </c>
      <c r="P845" s="26" t="s">
        <v>2822</v>
      </c>
      <c r="Q845" s="24">
        <v>853.6</v>
      </c>
      <c r="R845" s="46">
        <f t="shared" si="102"/>
        <v>0</v>
      </c>
      <c r="S845" s="46">
        <f t="shared" si="103"/>
        <v>0</v>
      </c>
      <c r="T845" s="46">
        <f t="shared" si="104"/>
        <v>0</v>
      </c>
      <c r="U845" s="46">
        <f t="shared" si="105"/>
        <v>0</v>
      </c>
      <c r="V845" s="46">
        <f t="shared" si="106"/>
        <v>0</v>
      </c>
      <c r="W845" s="46">
        <v>0</v>
      </c>
      <c r="X845" s="47">
        <f t="shared" si="107"/>
        <v>0</v>
      </c>
      <c r="Y845" s="54"/>
      <c r="Z845" s="54"/>
      <c r="AA845" s="55" t="s">
        <v>1019</v>
      </c>
    </row>
    <row r="846" spans="1:27" ht="17.100000000000001" customHeight="1">
      <c r="A846" s="9">
        <v>825</v>
      </c>
      <c r="B846" s="24" t="s">
        <v>940</v>
      </c>
      <c r="C846" s="24" t="s">
        <v>2823</v>
      </c>
      <c r="D846" s="24" t="s">
        <v>877</v>
      </c>
      <c r="E846" s="26" t="s">
        <v>931</v>
      </c>
      <c r="F846" s="24">
        <v>25.21</v>
      </c>
      <c r="G846" s="24" t="s">
        <v>2808</v>
      </c>
      <c r="H846" s="24">
        <v>63.45</v>
      </c>
      <c r="I846" s="24" t="s">
        <v>2808</v>
      </c>
      <c r="J846" s="36">
        <v>25.213021999999999</v>
      </c>
      <c r="K846" s="36">
        <v>0</v>
      </c>
      <c r="L846" s="36">
        <v>63.451492000000002</v>
      </c>
      <c r="M846" s="36">
        <v>0</v>
      </c>
      <c r="N846" s="24">
        <v>1</v>
      </c>
      <c r="O846" s="41" t="s">
        <v>2824</v>
      </c>
      <c r="P846" s="63">
        <v>43831</v>
      </c>
      <c r="Q846" s="24">
        <v>599</v>
      </c>
      <c r="R846" s="46">
        <f t="shared" si="102"/>
        <v>38.238470000000007</v>
      </c>
      <c r="S846" s="46">
        <f t="shared" si="103"/>
        <v>0</v>
      </c>
      <c r="T846" s="46">
        <f t="shared" si="104"/>
        <v>38.238470000000007</v>
      </c>
      <c r="U846" s="46">
        <f t="shared" si="105"/>
        <v>2.3899043750000004</v>
      </c>
      <c r="V846" s="46">
        <f t="shared" si="106"/>
        <v>2.3899043750000004</v>
      </c>
      <c r="W846" s="46">
        <v>2.389904375</v>
      </c>
      <c r="X846" s="47">
        <f t="shared" si="107"/>
        <v>0</v>
      </c>
      <c r="Y846" s="54"/>
      <c r="Z846" s="54"/>
      <c r="AA846" s="55"/>
    </row>
    <row r="847" spans="1:27" ht="17.100000000000001" customHeight="1">
      <c r="A847" s="9">
        <v>826</v>
      </c>
      <c r="B847" s="24" t="s">
        <v>941</v>
      </c>
      <c r="C847" s="24" t="s">
        <v>2825</v>
      </c>
      <c r="D847" s="24" t="s">
        <v>877</v>
      </c>
      <c r="E847" s="26" t="s">
        <v>931</v>
      </c>
      <c r="F847" s="24">
        <v>60.2</v>
      </c>
      <c r="G847" s="24" t="s">
        <v>2808</v>
      </c>
      <c r="H847" s="24">
        <v>105.28</v>
      </c>
      <c r="I847" s="24" t="s">
        <v>2808</v>
      </c>
      <c r="J847" s="36">
        <v>60.197284000000003</v>
      </c>
      <c r="K847" s="36">
        <v>0</v>
      </c>
      <c r="L847" s="36">
        <v>105.27721200000001</v>
      </c>
      <c r="M847" s="36">
        <v>0</v>
      </c>
      <c r="N847" s="24">
        <v>1</v>
      </c>
      <c r="O847" s="41" t="s">
        <v>2826</v>
      </c>
      <c r="P847" s="63">
        <v>43831</v>
      </c>
      <c r="Q847" s="24">
        <v>600</v>
      </c>
      <c r="R847" s="46">
        <f t="shared" si="102"/>
        <v>45.079928000000002</v>
      </c>
      <c r="S847" s="46">
        <f t="shared" si="103"/>
        <v>0</v>
      </c>
      <c r="T847" s="46">
        <f t="shared" si="104"/>
        <v>45.079928000000002</v>
      </c>
      <c r="U847" s="46">
        <f t="shared" si="105"/>
        <v>2.8174955000000002</v>
      </c>
      <c r="V847" s="46">
        <f t="shared" si="106"/>
        <v>2.8174955000000002</v>
      </c>
      <c r="W847" s="46">
        <v>2.8174955000000002</v>
      </c>
      <c r="X847" s="47">
        <f t="shared" si="107"/>
        <v>0</v>
      </c>
      <c r="Y847" s="54"/>
      <c r="Z847" s="54"/>
      <c r="AA847" s="55"/>
    </row>
    <row r="848" spans="1:27" ht="17.100000000000001" customHeight="1">
      <c r="A848" s="9">
        <v>827</v>
      </c>
      <c r="B848" s="9" t="s">
        <v>942</v>
      </c>
      <c r="C848" s="10" t="s">
        <v>2827</v>
      </c>
      <c r="D848" s="9" t="s">
        <v>877</v>
      </c>
      <c r="E848" s="11" t="s">
        <v>943</v>
      </c>
      <c r="F848" s="191">
        <v>126</v>
      </c>
      <c r="G848" s="87">
        <v>0</v>
      </c>
      <c r="H848" s="87">
        <v>237</v>
      </c>
      <c r="I848" s="87">
        <v>0</v>
      </c>
      <c r="J848" s="36">
        <v>0</v>
      </c>
      <c r="K848" s="36">
        <v>2.8089840000000001</v>
      </c>
      <c r="L848" s="36">
        <v>284.53388100000001</v>
      </c>
      <c r="M848" s="36">
        <v>3.9007230000000002</v>
      </c>
      <c r="N848" s="9">
        <v>1</v>
      </c>
      <c r="O848" s="31" t="s">
        <v>2828</v>
      </c>
      <c r="P848" s="230" t="s">
        <v>2829</v>
      </c>
      <c r="Q848" s="87">
        <v>2255</v>
      </c>
      <c r="R848" s="46">
        <f t="shared" si="102"/>
        <v>284.53388100000001</v>
      </c>
      <c r="S848" s="46">
        <f t="shared" si="103"/>
        <v>1.091739</v>
      </c>
      <c r="T848" s="46">
        <f t="shared" si="104"/>
        <v>285.62562000000003</v>
      </c>
      <c r="U848" s="46">
        <f t="shared" si="105"/>
        <v>17.848871902500001</v>
      </c>
      <c r="V848" s="46">
        <f t="shared" si="106"/>
        <v>17.848871902500001</v>
      </c>
      <c r="W848" s="46">
        <v>17.848871902500001</v>
      </c>
      <c r="X848" s="47">
        <f t="shared" si="107"/>
        <v>0</v>
      </c>
      <c r="Y848" s="54"/>
      <c r="Z848" s="54"/>
      <c r="AA848" s="55"/>
    </row>
    <row r="849" spans="1:27" ht="17.100000000000001" customHeight="1">
      <c r="A849" s="9">
        <v>828</v>
      </c>
      <c r="B849" s="9" t="s">
        <v>944</v>
      </c>
      <c r="C849" s="10" t="s">
        <v>2830</v>
      </c>
      <c r="D849" s="9" t="s">
        <v>877</v>
      </c>
      <c r="E849" s="11" t="s">
        <v>943</v>
      </c>
      <c r="F849" s="191">
        <v>199.4</v>
      </c>
      <c r="G849" s="192">
        <v>0</v>
      </c>
      <c r="H849" s="129">
        <v>267.54000000000002</v>
      </c>
      <c r="I849" s="191">
        <v>0</v>
      </c>
      <c r="J849" s="36">
        <v>199.40003100000001</v>
      </c>
      <c r="K849" s="36">
        <v>1.3069930000000001</v>
      </c>
      <c r="L849" s="36">
        <v>267.53550300000001</v>
      </c>
      <c r="M849" s="36">
        <v>-2.6438299999999999</v>
      </c>
      <c r="N849" s="9">
        <v>1</v>
      </c>
      <c r="O849" s="31" t="s">
        <v>2831</v>
      </c>
      <c r="P849" s="231" t="s">
        <v>2832</v>
      </c>
      <c r="Q849" s="195">
        <v>639</v>
      </c>
      <c r="R849" s="46">
        <f t="shared" si="102"/>
        <v>68.135471999999993</v>
      </c>
      <c r="S849" s="46">
        <f t="shared" si="103"/>
        <v>-3.9508229999999998</v>
      </c>
      <c r="T849" s="46">
        <f t="shared" si="104"/>
        <v>64.184648999999993</v>
      </c>
      <c r="U849" s="46">
        <f t="shared" si="105"/>
        <v>4.0214176199999994</v>
      </c>
      <c r="V849" s="46">
        <f t="shared" si="106"/>
        <v>4.0214176199999994</v>
      </c>
      <c r="W849" s="46">
        <v>4.0214176200000002</v>
      </c>
      <c r="X849" s="47">
        <f t="shared" si="107"/>
        <v>0</v>
      </c>
      <c r="Y849" s="54">
        <v>7.0476999999999999</v>
      </c>
      <c r="Z849" s="54"/>
      <c r="AA849" s="55"/>
    </row>
    <row r="850" spans="1:27" ht="17.100000000000001" customHeight="1">
      <c r="A850" s="9">
        <v>829</v>
      </c>
      <c r="B850" s="9" t="s">
        <v>2833</v>
      </c>
      <c r="C850" s="10" t="s">
        <v>2834</v>
      </c>
      <c r="D850" s="9" t="s">
        <v>877</v>
      </c>
      <c r="E850" s="11" t="s">
        <v>943</v>
      </c>
      <c r="F850" s="20">
        <v>90.44</v>
      </c>
      <c r="G850" s="87">
        <v>0</v>
      </c>
      <c r="H850" s="20">
        <v>231.53</v>
      </c>
      <c r="I850" s="87">
        <v>0</v>
      </c>
      <c r="J850" s="36">
        <v>90.442718999999997</v>
      </c>
      <c r="K850" s="36">
        <v>0</v>
      </c>
      <c r="L850" s="36">
        <v>480.17649399999999</v>
      </c>
      <c r="M850" s="36">
        <v>0</v>
      </c>
      <c r="N850" s="9">
        <v>1</v>
      </c>
      <c r="O850" s="31" t="s">
        <v>2835</v>
      </c>
      <c r="P850" s="231" t="s">
        <v>2836</v>
      </c>
      <c r="Q850" s="195">
        <v>640</v>
      </c>
      <c r="R850" s="46">
        <f t="shared" si="102"/>
        <v>389.73377499999998</v>
      </c>
      <c r="S850" s="46">
        <f t="shared" si="103"/>
        <v>0</v>
      </c>
      <c r="T850" s="46">
        <f t="shared" si="104"/>
        <v>389.73377499999998</v>
      </c>
      <c r="U850" s="46">
        <f t="shared" si="105"/>
        <v>24.358360937499999</v>
      </c>
      <c r="V850" s="46">
        <f t="shared" si="106"/>
        <v>24.358360937499999</v>
      </c>
      <c r="W850" s="46">
        <v>24.358360937499999</v>
      </c>
      <c r="X850" s="47">
        <f t="shared" si="107"/>
        <v>0</v>
      </c>
      <c r="Y850" s="54">
        <v>30.774999999999999</v>
      </c>
      <c r="Z850" s="54"/>
      <c r="AA850" s="55"/>
    </row>
    <row r="851" spans="1:27" s="5" customFormat="1" ht="17.100000000000001" customHeight="1">
      <c r="A851" s="9">
        <v>830</v>
      </c>
      <c r="B851" s="9" t="s">
        <v>946</v>
      </c>
      <c r="C851" s="10" t="s">
        <v>2837</v>
      </c>
      <c r="D851" s="9" t="s">
        <v>947</v>
      </c>
      <c r="E851" s="11" t="s">
        <v>308</v>
      </c>
      <c r="F851" s="74">
        <v>28.8</v>
      </c>
      <c r="G851" s="74">
        <v>0</v>
      </c>
      <c r="H851" s="20">
        <v>193.96</v>
      </c>
      <c r="I851" s="74">
        <v>0</v>
      </c>
      <c r="J851" s="36">
        <v>29.063585</v>
      </c>
      <c r="K851" s="36">
        <v>0</v>
      </c>
      <c r="L851" s="36">
        <v>193.96306999999999</v>
      </c>
      <c r="M851" s="36">
        <v>0</v>
      </c>
      <c r="N851" s="9">
        <v>1</v>
      </c>
      <c r="O851" s="31" t="s">
        <v>2838</v>
      </c>
      <c r="P851" s="67">
        <v>44196</v>
      </c>
      <c r="Q851" s="20">
        <v>3141.63</v>
      </c>
      <c r="R851" s="46">
        <f t="shared" si="102"/>
        <v>164.899485</v>
      </c>
      <c r="S851" s="46">
        <f t="shared" si="103"/>
        <v>0</v>
      </c>
      <c r="T851" s="46">
        <f t="shared" si="104"/>
        <v>164.899485</v>
      </c>
      <c r="U851" s="46">
        <f t="shared" si="105"/>
        <v>10.3062178125</v>
      </c>
      <c r="V851" s="46">
        <f t="shared" si="106"/>
        <v>10.3062178125</v>
      </c>
      <c r="W851" s="46">
        <v>10.3062178125</v>
      </c>
      <c r="X851" s="47">
        <f t="shared" si="107"/>
        <v>0</v>
      </c>
      <c r="Y851" s="54"/>
      <c r="Z851" s="54"/>
      <c r="AA851" s="55"/>
    </row>
    <row r="852" spans="1:27" s="4" customFormat="1" ht="17.100000000000001" customHeight="1">
      <c r="A852" s="9">
        <v>831</v>
      </c>
      <c r="B852" s="89" t="s">
        <v>948</v>
      </c>
      <c r="C852" s="90" t="s">
        <v>2839</v>
      </c>
      <c r="D852" s="89" t="s">
        <v>947</v>
      </c>
      <c r="E852" s="91" t="s">
        <v>308</v>
      </c>
      <c r="F852" s="51">
        <v>117.91</v>
      </c>
      <c r="G852" s="143">
        <v>0</v>
      </c>
      <c r="H852" s="51">
        <v>183.65</v>
      </c>
      <c r="I852" s="143">
        <v>0</v>
      </c>
      <c r="J852" s="36">
        <v>118.543823</v>
      </c>
      <c r="K852" s="36">
        <v>0</v>
      </c>
      <c r="L852" s="36">
        <v>183.537487</v>
      </c>
      <c r="M852" s="36">
        <v>0</v>
      </c>
      <c r="N852" s="89">
        <v>1</v>
      </c>
      <c r="O852" s="92" t="s">
        <v>2840</v>
      </c>
      <c r="P852" s="67">
        <v>44196</v>
      </c>
      <c r="Q852" s="51">
        <v>541.11</v>
      </c>
      <c r="R852" s="46">
        <f t="shared" si="102"/>
        <v>64.993663999999995</v>
      </c>
      <c r="S852" s="46">
        <f t="shared" si="103"/>
        <v>0</v>
      </c>
      <c r="T852" s="46">
        <f t="shared" si="104"/>
        <v>64.993663999999995</v>
      </c>
      <c r="U852" s="46">
        <f t="shared" si="105"/>
        <v>4.0621039999999997</v>
      </c>
      <c r="V852" s="46">
        <f t="shared" si="106"/>
        <v>4.0621039999999997</v>
      </c>
      <c r="W852" s="46">
        <v>4.0621039999999997</v>
      </c>
      <c r="X852" s="47">
        <f t="shared" si="107"/>
        <v>0</v>
      </c>
      <c r="Y852" s="125"/>
      <c r="Z852" s="125"/>
      <c r="AA852" s="126"/>
    </row>
    <row r="853" spans="1:27" s="4" customFormat="1" ht="17.100000000000001" customHeight="1">
      <c r="A853" s="9">
        <v>832</v>
      </c>
      <c r="B853" s="9" t="s">
        <v>949</v>
      </c>
      <c r="C853" s="10" t="s">
        <v>2841</v>
      </c>
      <c r="D853" s="89" t="s">
        <v>947</v>
      </c>
      <c r="E853" s="91" t="s">
        <v>308</v>
      </c>
      <c r="F853" s="20">
        <v>140.81</v>
      </c>
      <c r="G853" s="20">
        <v>24.85</v>
      </c>
      <c r="H853" s="20">
        <v>634.29</v>
      </c>
      <c r="I853" s="20">
        <v>221.17</v>
      </c>
      <c r="J853" s="36">
        <v>140.81085999999999</v>
      </c>
      <c r="K853" s="36">
        <v>24.85181</v>
      </c>
      <c r="L853" s="36">
        <v>634.293542</v>
      </c>
      <c r="M853" s="36">
        <v>224.940147</v>
      </c>
      <c r="N853" s="9">
        <v>1</v>
      </c>
      <c r="O853" s="31" t="s">
        <v>2842</v>
      </c>
      <c r="P853" s="67">
        <v>44196</v>
      </c>
      <c r="Q853" s="20">
        <v>2346.31</v>
      </c>
      <c r="R853" s="46">
        <f t="shared" si="102"/>
        <v>493.48268200000001</v>
      </c>
      <c r="S853" s="46">
        <f t="shared" si="103"/>
        <v>200.088337</v>
      </c>
      <c r="T853" s="46">
        <f t="shared" si="104"/>
        <v>693.57101899999998</v>
      </c>
      <c r="U853" s="46">
        <f t="shared" si="105"/>
        <v>42.847967844999999</v>
      </c>
      <c r="V853" s="46">
        <f t="shared" si="106"/>
        <v>42.847967844999999</v>
      </c>
      <c r="W853" s="46">
        <v>42.847967844999999</v>
      </c>
      <c r="X853" s="47">
        <f t="shared" si="107"/>
        <v>0</v>
      </c>
      <c r="Y853" s="125"/>
      <c r="Z853" s="125">
        <v>10.29178735</v>
      </c>
      <c r="AA853" s="126"/>
    </row>
    <row r="854" spans="1:27" ht="17.100000000000001" customHeight="1">
      <c r="A854" s="9">
        <v>833</v>
      </c>
      <c r="B854" s="21" t="s">
        <v>2843</v>
      </c>
      <c r="C854" s="21" t="s">
        <v>2844</v>
      </c>
      <c r="D854" s="52" t="s">
        <v>951</v>
      </c>
      <c r="E854" s="77" t="s">
        <v>952</v>
      </c>
      <c r="F854" s="20">
        <v>16750.25</v>
      </c>
      <c r="G854" s="20">
        <v>7351.6</v>
      </c>
      <c r="H854" s="52">
        <v>18223.38</v>
      </c>
      <c r="I854" s="87">
        <v>14326.49</v>
      </c>
      <c r="J854" s="36">
        <v>16757.083500000001</v>
      </c>
      <c r="K854" s="36">
        <v>7351.6047550000003</v>
      </c>
      <c r="L854" s="36">
        <v>18225.666400999999</v>
      </c>
      <c r="M854" s="36">
        <v>14326.492330999999</v>
      </c>
      <c r="N854" s="21">
        <v>1</v>
      </c>
      <c r="O854" s="39" t="s">
        <v>2845</v>
      </c>
      <c r="P854" s="194" t="s">
        <v>1156</v>
      </c>
      <c r="Q854" s="20">
        <v>10218.98</v>
      </c>
      <c r="R854" s="46">
        <f t="shared" si="102"/>
        <v>1468.5829009999979</v>
      </c>
      <c r="S854" s="46">
        <f t="shared" si="103"/>
        <v>6974.8875759999992</v>
      </c>
      <c r="T854" s="46">
        <f t="shared" si="104"/>
        <v>8443.4704769999971</v>
      </c>
      <c r="U854" s="46">
        <f t="shared" si="105"/>
        <v>510.27968587249978</v>
      </c>
      <c r="V854" s="46">
        <f t="shared" si="106"/>
        <v>510.27968587249978</v>
      </c>
      <c r="W854" s="46">
        <v>510.27968587250001</v>
      </c>
      <c r="X854" s="47">
        <f t="shared" si="107"/>
        <v>0</v>
      </c>
      <c r="Y854" s="54"/>
      <c r="Z854" s="54"/>
      <c r="AA854" s="55"/>
    </row>
    <row r="855" spans="1:27" ht="17.100000000000001" customHeight="1">
      <c r="A855" s="9">
        <v>834</v>
      </c>
      <c r="B855" s="21" t="s">
        <v>953</v>
      </c>
      <c r="C855" s="21" t="s">
        <v>2846</v>
      </c>
      <c r="D855" s="52" t="s">
        <v>951</v>
      </c>
      <c r="E855" s="77" t="s">
        <v>952</v>
      </c>
      <c r="F855" s="20">
        <v>0</v>
      </c>
      <c r="G855" s="20">
        <v>0</v>
      </c>
      <c r="H855" s="52">
        <v>124.5</v>
      </c>
      <c r="I855" s="87">
        <v>0</v>
      </c>
      <c r="J855" s="36">
        <v>0</v>
      </c>
      <c r="K855" s="36">
        <v>0</v>
      </c>
      <c r="L855" s="36">
        <v>124.50094199999999</v>
      </c>
      <c r="M855" s="36">
        <v>0</v>
      </c>
      <c r="N855" s="21">
        <v>1</v>
      </c>
      <c r="O855" s="39" t="s">
        <v>2847</v>
      </c>
      <c r="P855" s="194" t="s">
        <v>2848</v>
      </c>
      <c r="Q855" s="20">
        <v>1032</v>
      </c>
      <c r="R855" s="46">
        <f t="shared" si="102"/>
        <v>124.50094199999999</v>
      </c>
      <c r="S855" s="46">
        <f t="shared" si="103"/>
        <v>0</v>
      </c>
      <c r="T855" s="46">
        <f t="shared" si="104"/>
        <v>124.50094199999999</v>
      </c>
      <c r="U855" s="46">
        <f t="shared" si="105"/>
        <v>7.7813088749999997</v>
      </c>
      <c r="V855" s="46">
        <f t="shared" si="106"/>
        <v>7.7813088749999997</v>
      </c>
      <c r="W855" s="46">
        <v>7.7813088749999997</v>
      </c>
      <c r="X855" s="47">
        <f t="shared" si="107"/>
        <v>0</v>
      </c>
      <c r="Y855" s="54"/>
      <c r="Z855" s="54"/>
      <c r="AA855" s="55"/>
    </row>
    <row r="856" spans="1:27" ht="17.100000000000001" customHeight="1">
      <c r="A856" s="9">
        <v>835</v>
      </c>
      <c r="B856" s="21" t="s">
        <v>954</v>
      </c>
      <c r="C856" s="21" t="s">
        <v>2849</v>
      </c>
      <c r="D856" s="52" t="s">
        <v>951</v>
      </c>
      <c r="E856" s="77" t="s">
        <v>955</v>
      </c>
      <c r="F856" s="20">
        <v>55.42</v>
      </c>
      <c r="G856" s="20">
        <v>4.03</v>
      </c>
      <c r="H856" s="52">
        <v>69.959999999999994</v>
      </c>
      <c r="I856" s="87">
        <v>0</v>
      </c>
      <c r="J856" s="36">
        <v>55.415892999999997</v>
      </c>
      <c r="K856" s="36">
        <v>4.0286920000000004</v>
      </c>
      <c r="L856" s="36">
        <v>69.955697000000001</v>
      </c>
      <c r="M856" s="36">
        <v>0</v>
      </c>
      <c r="N856" s="21">
        <v>1</v>
      </c>
      <c r="O856" s="39" t="s">
        <v>2850</v>
      </c>
      <c r="P856" s="194" t="s">
        <v>2851</v>
      </c>
      <c r="Q856" s="20">
        <v>597.9</v>
      </c>
      <c r="R856" s="46">
        <f t="shared" si="102"/>
        <v>14.539804000000004</v>
      </c>
      <c r="S856" s="46">
        <f t="shared" si="103"/>
        <v>-4.0286920000000004</v>
      </c>
      <c r="T856" s="46">
        <f t="shared" si="104"/>
        <v>10.511112000000004</v>
      </c>
      <c r="U856" s="46">
        <f t="shared" si="105"/>
        <v>0.66701623000000021</v>
      </c>
      <c r="V856" s="46">
        <f t="shared" si="106"/>
        <v>0.66701623000000021</v>
      </c>
      <c r="W856" s="46">
        <v>0.66701622999999999</v>
      </c>
      <c r="X856" s="47">
        <f t="shared" si="107"/>
        <v>0</v>
      </c>
      <c r="Y856" s="54">
        <v>1.0393250000000001</v>
      </c>
      <c r="Z856" s="54">
        <v>2.3840895849999999</v>
      </c>
      <c r="AA856" s="55"/>
    </row>
    <row r="857" spans="1:27" ht="17.100000000000001" customHeight="1">
      <c r="A857" s="9">
        <v>836</v>
      </c>
      <c r="B857" s="21" t="s">
        <v>956</v>
      </c>
      <c r="C857" s="21" t="s">
        <v>2852</v>
      </c>
      <c r="D857" s="52" t="s">
        <v>951</v>
      </c>
      <c r="E857" s="77" t="s">
        <v>955</v>
      </c>
      <c r="F857" s="20">
        <v>83.13</v>
      </c>
      <c r="G857" s="20">
        <v>1.94</v>
      </c>
      <c r="H857" s="52">
        <v>311.05</v>
      </c>
      <c r="I857" s="87">
        <v>313.94</v>
      </c>
      <c r="J857" s="36">
        <v>100.487414</v>
      </c>
      <c r="K857" s="36">
        <v>1.9376869999999999</v>
      </c>
      <c r="L857" s="36">
        <v>386.267944</v>
      </c>
      <c r="M857" s="36">
        <v>314.06895700000001</v>
      </c>
      <c r="N857" s="21">
        <v>1</v>
      </c>
      <c r="O857" s="39" t="s">
        <v>2853</v>
      </c>
      <c r="P857" s="194" t="s">
        <v>2854</v>
      </c>
      <c r="Q857" s="20">
        <v>1010.3</v>
      </c>
      <c r="R857" s="46">
        <f t="shared" si="102"/>
        <v>285.78053</v>
      </c>
      <c r="S857" s="46">
        <f t="shared" si="103"/>
        <v>312.13127000000003</v>
      </c>
      <c r="T857" s="46">
        <f t="shared" si="104"/>
        <v>597.91180000000008</v>
      </c>
      <c r="U857" s="46">
        <f t="shared" si="105"/>
        <v>36.589159324999997</v>
      </c>
      <c r="V857" s="46">
        <f t="shared" si="106"/>
        <v>36.589159324999997</v>
      </c>
      <c r="W857" s="46">
        <v>36.589159324999997</v>
      </c>
      <c r="X857" s="47">
        <f t="shared" si="107"/>
        <v>0</v>
      </c>
      <c r="Y857" s="54"/>
      <c r="Z857" s="54">
        <v>6.3967245950000002</v>
      </c>
      <c r="AA857" s="55"/>
    </row>
    <row r="858" spans="1:27" ht="17.100000000000001" customHeight="1">
      <c r="A858" s="9">
        <v>837</v>
      </c>
      <c r="B858" s="21" t="s">
        <v>957</v>
      </c>
      <c r="C858" s="21" t="s">
        <v>2855</v>
      </c>
      <c r="D858" s="52" t="s">
        <v>951</v>
      </c>
      <c r="E858" s="77" t="s">
        <v>955</v>
      </c>
      <c r="F858" s="20">
        <v>35.31</v>
      </c>
      <c r="G858" s="20">
        <v>0</v>
      </c>
      <c r="H858" s="52">
        <v>483.47</v>
      </c>
      <c r="I858" s="87">
        <v>0</v>
      </c>
      <c r="J858" s="36">
        <v>35.310540000000003</v>
      </c>
      <c r="K858" s="36">
        <v>0</v>
      </c>
      <c r="L858" s="36">
        <v>483.46738299999998</v>
      </c>
      <c r="M858" s="36">
        <v>0</v>
      </c>
      <c r="N858" s="21">
        <v>1</v>
      </c>
      <c r="O858" s="39" t="s">
        <v>2856</v>
      </c>
      <c r="P858" s="194" t="s">
        <v>2857</v>
      </c>
      <c r="Q858" s="20">
        <v>3546.62</v>
      </c>
      <c r="R858" s="46">
        <f t="shared" si="102"/>
        <v>448.15684299999998</v>
      </c>
      <c r="S858" s="46">
        <f t="shared" si="103"/>
        <v>0</v>
      </c>
      <c r="T858" s="46">
        <f t="shared" si="104"/>
        <v>448.15684299999998</v>
      </c>
      <c r="U858" s="46">
        <f t="shared" si="105"/>
        <v>28.009802687499999</v>
      </c>
      <c r="V858" s="46">
        <f t="shared" si="106"/>
        <v>28.009802687499999</v>
      </c>
      <c r="W858" s="46">
        <v>28.009802687499999</v>
      </c>
      <c r="X858" s="47">
        <f t="shared" si="107"/>
        <v>0</v>
      </c>
      <c r="Y858" s="54">
        <v>1.8306249999999999</v>
      </c>
      <c r="Z858" s="54"/>
      <c r="AA858" s="55"/>
    </row>
    <row r="859" spans="1:27" ht="17.100000000000001" customHeight="1">
      <c r="A859" s="9">
        <v>838</v>
      </c>
      <c r="B859" s="21" t="s">
        <v>958</v>
      </c>
      <c r="C859" s="21" t="s">
        <v>2858</v>
      </c>
      <c r="D859" s="52" t="s">
        <v>951</v>
      </c>
      <c r="E859" s="77" t="s">
        <v>955</v>
      </c>
      <c r="F859" s="20">
        <v>0</v>
      </c>
      <c r="G859" s="20">
        <v>0</v>
      </c>
      <c r="H859" s="52">
        <v>70.19</v>
      </c>
      <c r="I859" s="87">
        <v>0</v>
      </c>
      <c r="J859" s="36">
        <v>0</v>
      </c>
      <c r="K859" s="36">
        <v>0</v>
      </c>
      <c r="L859" s="36">
        <v>70.194689999999994</v>
      </c>
      <c r="M859" s="36">
        <v>0</v>
      </c>
      <c r="N859" s="21">
        <v>1</v>
      </c>
      <c r="O859" s="39" t="s">
        <v>2859</v>
      </c>
      <c r="P859" s="194" t="s">
        <v>2860</v>
      </c>
      <c r="Q859" s="20">
        <v>2908</v>
      </c>
      <c r="R859" s="46">
        <f t="shared" si="102"/>
        <v>70.194689999999994</v>
      </c>
      <c r="S859" s="46">
        <f t="shared" si="103"/>
        <v>0</v>
      </c>
      <c r="T859" s="46">
        <f t="shared" si="104"/>
        <v>70.194689999999994</v>
      </c>
      <c r="U859" s="46">
        <f t="shared" si="105"/>
        <v>4.3871681249999996</v>
      </c>
      <c r="V859" s="46">
        <f t="shared" si="106"/>
        <v>4.3871681249999996</v>
      </c>
      <c r="W859" s="46">
        <v>4.3871681249999996</v>
      </c>
      <c r="X859" s="47">
        <f t="shared" si="107"/>
        <v>0</v>
      </c>
      <c r="Y859" s="54"/>
      <c r="Z859" s="54"/>
      <c r="AA859" s="55"/>
    </row>
    <row r="860" spans="1:27" ht="17.100000000000001" customHeight="1">
      <c r="A860" s="9">
        <v>839</v>
      </c>
      <c r="B860" s="21" t="s">
        <v>959</v>
      </c>
      <c r="C860" s="21" t="s">
        <v>2861</v>
      </c>
      <c r="D860" s="52" t="s">
        <v>951</v>
      </c>
      <c r="E860" s="77" t="s">
        <v>960</v>
      </c>
      <c r="F860" s="20">
        <v>1091.01</v>
      </c>
      <c r="G860" s="20">
        <v>0</v>
      </c>
      <c r="H860" s="52">
        <v>1346.04</v>
      </c>
      <c r="I860" s="87">
        <v>13.58</v>
      </c>
      <c r="J860" s="36">
        <v>1076.774543</v>
      </c>
      <c r="K860" s="36">
        <v>-3.4431069999999999</v>
      </c>
      <c r="L860" s="36">
        <v>1331.3954100000001</v>
      </c>
      <c r="M860" s="36">
        <v>13.575961</v>
      </c>
      <c r="N860" s="21">
        <v>1</v>
      </c>
      <c r="O860" s="39" t="s">
        <v>2862</v>
      </c>
      <c r="P860" s="67">
        <v>43897</v>
      </c>
      <c r="Q860" s="20">
        <v>1502</v>
      </c>
      <c r="R860" s="46">
        <f t="shared" si="102"/>
        <v>254.62086700000009</v>
      </c>
      <c r="S860" s="46">
        <f t="shared" si="103"/>
        <v>17.019068000000001</v>
      </c>
      <c r="T860" s="46">
        <f t="shared" si="104"/>
        <v>271.63993500000009</v>
      </c>
      <c r="U860" s="46">
        <f t="shared" si="105"/>
        <v>16.934948267500005</v>
      </c>
      <c r="V860" s="46">
        <f t="shared" si="106"/>
        <v>16.934948267500005</v>
      </c>
      <c r="W860" s="46">
        <v>16.934948267500001</v>
      </c>
      <c r="X860" s="47">
        <f t="shared" si="107"/>
        <v>0</v>
      </c>
      <c r="Y860" s="54"/>
      <c r="Z860" s="54">
        <v>22.847102877499999</v>
      </c>
      <c r="AA860" s="55"/>
    </row>
    <row r="865" spans="12:13">
      <c r="L865" s="5"/>
      <c r="M865" s="5"/>
    </row>
    <row r="866" spans="12:13">
      <c r="L866" s="5"/>
      <c r="M866" s="5"/>
    </row>
    <row r="867" spans="12:13">
      <c r="L867" s="5"/>
      <c r="M867" s="5"/>
    </row>
    <row r="868" spans="12:13">
      <c r="L868" s="5"/>
      <c r="M868" s="5"/>
    </row>
  </sheetData>
  <autoFilter ref="A1:AB861"/>
  <mergeCells count="203">
    <mergeCell ref="A5:A6"/>
    <mergeCell ref="A30:A31"/>
    <mergeCell ref="A72:A73"/>
    <mergeCell ref="A77:A80"/>
    <mergeCell ref="A85:A86"/>
    <mergeCell ref="A87:A88"/>
    <mergeCell ref="A103:A104"/>
    <mergeCell ref="A108:A109"/>
    <mergeCell ref="A110:A111"/>
    <mergeCell ref="A357:A358"/>
    <mergeCell ref="A489:A491"/>
    <mergeCell ref="A492:A493"/>
    <mergeCell ref="A517:A518"/>
    <mergeCell ref="A519:A520"/>
    <mergeCell ref="A556:A557"/>
    <mergeCell ref="A558:A559"/>
    <mergeCell ref="D2:D3"/>
    <mergeCell ref="D5:D6"/>
    <mergeCell ref="D30:D31"/>
    <mergeCell ref="D72:D73"/>
    <mergeCell ref="D77:D80"/>
    <mergeCell ref="D85:D86"/>
    <mergeCell ref="D87:D88"/>
    <mergeCell ref="D103:D104"/>
    <mergeCell ref="D108:D109"/>
    <mergeCell ref="D110:D111"/>
    <mergeCell ref="D357:D358"/>
    <mergeCell ref="D489:D491"/>
    <mergeCell ref="D492:D493"/>
    <mergeCell ref="D517:D518"/>
    <mergeCell ref="D519:D520"/>
    <mergeCell ref="D556:D557"/>
    <mergeCell ref="D558:D559"/>
    <mergeCell ref="E2:E3"/>
    <mergeCell ref="E5:E6"/>
    <mergeCell ref="E30:E31"/>
    <mergeCell ref="E72:E73"/>
    <mergeCell ref="E77:E80"/>
    <mergeCell ref="E85:E86"/>
    <mergeCell ref="E87:E88"/>
    <mergeCell ref="E103:E104"/>
    <mergeCell ref="E108:E109"/>
    <mergeCell ref="E110:E111"/>
    <mergeCell ref="E357:E358"/>
    <mergeCell ref="E489:E491"/>
    <mergeCell ref="E492:E493"/>
    <mergeCell ref="E517:E518"/>
    <mergeCell ref="E519:E520"/>
    <mergeCell ref="E556:E557"/>
    <mergeCell ref="E558:E559"/>
    <mergeCell ref="F2:F3"/>
    <mergeCell ref="F5:F6"/>
    <mergeCell ref="F30:F31"/>
    <mergeCell ref="F72:F73"/>
    <mergeCell ref="F77:F80"/>
    <mergeCell ref="F85:F86"/>
    <mergeCell ref="F87:F88"/>
    <mergeCell ref="F103:F104"/>
    <mergeCell ref="F108:F109"/>
    <mergeCell ref="F110:F111"/>
    <mergeCell ref="F357:F358"/>
    <mergeCell ref="F489:F491"/>
    <mergeCell ref="F492:F493"/>
    <mergeCell ref="F517:F518"/>
    <mergeCell ref="F519:F520"/>
    <mergeCell ref="F556:F557"/>
    <mergeCell ref="F558:F559"/>
    <mergeCell ref="G2:G3"/>
    <mergeCell ref="G5:G6"/>
    <mergeCell ref="G30:G31"/>
    <mergeCell ref="G72:G73"/>
    <mergeCell ref="G77:G80"/>
    <mergeCell ref="G85:G86"/>
    <mergeCell ref="G87:G88"/>
    <mergeCell ref="G103:G104"/>
    <mergeCell ref="G108:G109"/>
    <mergeCell ref="G110:G111"/>
    <mergeCell ref="G357:G358"/>
    <mergeCell ref="G489:G491"/>
    <mergeCell ref="G492:G493"/>
    <mergeCell ref="G517:G518"/>
    <mergeCell ref="G519:G520"/>
    <mergeCell ref="G556:G557"/>
    <mergeCell ref="G558:G559"/>
    <mergeCell ref="H2:H3"/>
    <mergeCell ref="H5:H6"/>
    <mergeCell ref="H30:H31"/>
    <mergeCell ref="H72:H73"/>
    <mergeCell ref="H77:H80"/>
    <mergeCell ref="H85:H86"/>
    <mergeCell ref="H87:H88"/>
    <mergeCell ref="H103:H104"/>
    <mergeCell ref="H108:H109"/>
    <mergeCell ref="H110:H111"/>
    <mergeCell ref="H357:H358"/>
    <mergeCell ref="H489:H491"/>
    <mergeCell ref="H492:H493"/>
    <mergeCell ref="H517:H518"/>
    <mergeCell ref="H519:H520"/>
    <mergeCell ref="H556:H557"/>
    <mergeCell ref="H558:H559"/>
    <mergeCell ref="I2:I3"/>
    <mergeCell ref="I5:I6"/>
    <mergeCell ref="I30:I31"/>
    <mergeCell ref="I72:I73"/>
    <mergeCell ref="I77:I80"/>
    <mergeCell ref="I85:I86"/>
    <mergeCell ref="I87:I88"/>
    <mergeCell ref="I103:I104"/>
    <mergeCell ref="I108:I109"/>
    <mergeCell ref="I110:I111"/>
    <mergeCell ref="I357:I358"/>
    <mergeCell ref="I489:I491"/>
    <mergeCell ref="I492:I493"/>
    <mergeCell ref="I517:I518"/>
    <mergeCell ref="I519:I520"/>
    <mergeCell ref="I556:I557"/>
    <mergeCell ref="I558:I559"/>
    <mergeCell ref="J2:J3"/>
    <mergeCell ref="J5:J6"/>
    <mergeCell ref="J30:J31"/>
    <mergeCell ref="J72:J73"/>
    <mergeCell ref="J77:J80"/>
    <mergeCell ref="J85:J86"/>
    <mergeCell ref="J87:J88"/>
    <mergeCell ref="J103:J104"/>
    <mergeCell ref="J108:J109"/>
    <mergeCell ref="J110:J111"/>
    <mergeCell ref="J357:J358"/>
    <mergeCell ref="J489:J491"/>
    <mergeCell ref="J492:J493"/>
    <mergeCell ref="J517:J518"/>
    <mergeCell ref="J519:J520"/>
    <mergeCell ref="J556:J557"/>
    <mergeCell ref="J558:J559"/>
    <mergeCell ref="K2:K3"/>
    <mergeCell ref="K5:K6"/>
    <mergeCell ref="K30:K31"/>
    <mergeCell ref="K72:K73"/>
    <mergeCell ref="K77:K80"/>
    <mergeCell ref="K85:K86"/>
    <mergeCell ref="K87:K88"/>
    <mergeCell ref="K103:K104"/>
    <mergeCell ref="K108:K109"/>
    <mergeCell ref="K110:K111"/>
    <mergeCell ref="K357:K358"/>
    <mergeCell ref="K489:K491"/>
    <mergeCell ref="K492:K493"/>
    <mergeCell ref="K517:K518"/>
    <mergeCell ref="K519:K520"/>
    <mergeCell ref="K556:K557"/>
    <mergeCell ref="K558:K559"/>
    <mergeCell ref="L2:L3"/>
    <mergeCell ref="L5:L6"/>
    <mergeCell ref="L30:L31"/>
    <mergeCell ref="L72:L73"/>
    <mergeCell ref="L77:L80"/>
    <mergeCell ref="L85:L86"/>
    <mergeCell ref="L87:L88"/>
    <mergeCell ref="L103:L104"/>
    <mergeCell ref="L108:L109"/>
    <mergeCell ref="L110:L111"/>
    <mergeCell ref="L357:L358"/>
    <mergeCell ref="L489:L491"/>
    <mergeCell ref="L492:L493"/>
    <mergeCell ref="L517:L518"/>
    <mergeCell ref="L519:L520"/>
    <mergeCell ref="L556:L557"/>
    <mergeCell ref="L558:L559"/>
    <mergeCell ref="M2:M3"/>
    <mergeCell ref="M5:M6"/>
    <mergeCell ref="M30:M31"/>
    <mergeCell ref="M72:M73"/>
    <mergeCell ref="M77:M80"/>
    <mergeCell ref="M85:M86"/>
    <mergeCell ref="M87:M88"/>
    <mergeCell ref="M103:M104"/>
    <mergeCell ref="M108:M109"/>
    <mergeCell ref="M110:M111"/>
    <mergeCell ref="M357:M358"/>
    <mergeCell ref="M489:M491"/>
    <mergeCell ref="M492:M493"/>
    <mergeCell ref="M517:M518"/>
    <mergeCell ref="M519:M520"/>
    <mergeCell ref="M556:M557"/>
    <mergeCell ref="M558:M559"/>
    <mergeCell ref="W110:W111"/>
    <mergeCell ref="W357:W358"/>
    <mergeCell ref="W489:W491"/>
    <mergeCell ref="W492:W493"/>
    <mergeCell ref="W517:W518"/>
    <mergeCell ref="W519:W520"/>
    <mergeCell ref="W556:W557"/>
    <mergeCell ref="W558:W559"/>
    <mergeCell ref="W2:W3"/>
    <mergeCell ref="W5:W6"/>
    <mergeCell ref="W30:W31"/>
    <mergeCell ref="W72:W73"/>
    <mergeCell ref="W77:W80"/>
    <mergeCell ref="W85:W86"/>
    <mergeCell ref="W87:W88"/>
    <mergeCell ref="W103:W104"/>
    <mergeCell ref="W108:W109"/>
  </mergeCells>
  <phoneticPr fontId="18" type="noConversion"/>
  <conditionalFormatting sqref="C747">
    <cfRule type="duplicateValues" dxfId="4" priority="5"/>
  </conditionalFormatting>
  <conditionalFormatting sqref="C748">
    <cfRule type="duplicateValues" dxfId="3" priority="4"/>
  </conditionalFormatting>
  <conditionalFormatting sqref="C749">
    <cfRule type="duplicateValues" dxfId="2" priority="3"/>
  </conditionalFormatting>
  <conditionalFormatting sqref="C750">
    <cfRule type="duplicateValues" dxfId="1" priority="2"/>
  </conditionalFormatting>
  <conditionalFormatting sqref="C751">
    <cfRule type="duplicateValues" dxfId="0" priority="1"/>
  </conditionalFormatting>
  <dataValidations count="7">
    <dataValidation allowBlank="1" showInputMessage="1" showErrorMessage="1" prompt="第1个完工的技术改造项目名称。有多个完工项目时，可在下面增加行" sqref="O438 P438:Q438 O439 P439:Q439"/>
    <dataValidation type="textLength" allowBlank="1" showInputMessage="1" showErrorMessage="1" promptTitle="统一社会信用代表" sqref="C13 C102 C105 C115 C261 C262 C263 C264 C265 C266 C267 C268 C269 C270 C271 C272 C273 C274 C275 C276 C277 C278 C280 C281 C282 C283 C318 C323 C324 C325 C326 C327 C328 C333 C334 C335 C336 C337 C338 C339 C340 C341 C343 C344 C345 C346 C347 C379 C380 C381 C382 C383 C408 C409 C410 C411 C412 C413 C414 C415 C420 C421 C422 C423 C424 C425 C430 C431 C436 C437 C440 C453 C454 C455 C468 C471 C472 C474 C475 C476 C477 C478 C479 C480 C481 C482 C483 C485 C486 C487 C488 C489 C490 C491 C492 C493 C523 C524 C525 C526 C527 C528 C529 C530 C531 C537 C538 C541 C542 C543 C544 C545 C546 C547 C565 C577 C578 C579 C580 C581 C582 C588 C598 C599 C600 C601 C605 C608 C609 C610 C611 C619 C622 C623 C624 C625 C626 C627 C634 C649 C657 C670 C683 C684 C685 C686 C687 C701 C702 C703 C704 C705 C706 C707 C708 C722 C731 C733 C734 C735 C736 C737 C738 C739 C740 C741 C742 C760 C761 C762 C763 C765 C766 C767 C772 C773 C786 C787 C789 C790 C794 C814 C848 C849 C850 C851 C852 C853 C854 C855 C860 C2:C5 C16:C22 C24:C30 C32:C61 C85:C95 C96:C100 C108:C114 C116:C130 C132:C133 C135:C148 C150:C151 C152:C154 C212:C216 C218:C239 C240:C246 C251:C255 C256:C260 C284:C304 C305:C306 C307:C312 C313:C314 C315:C317 C319:C322 C329:C332 C348:C356 C357:C363 C373:C375 C376:C378 C403:C407 C417:C419 C426:C428 C432:C433 C434:C435 C442:C444 C446:C452 C456:C466 C469:C470 C494:C511 C513:C516 C533:C534 C535:C536 C539:C540 C548:C555 C556:C560 C561:C564 C566:C576 C583:C585 C586:C587 C602:C604 C606:C607 C612:C616 C617:C618 C620:C621 C635:C644 C646:C647 C650:C656 C658:C669 C671:C682 C714:C716 C717:C718 C719:C721 C726:C728 C743:C746 C752:C753 C754:C755 C756:C759 C768:C769 C770:C771 C774:C778 C791:C793 C796:C800 C833:C836 C856:C859">
      <formula1>9</formula1>
      <formula2>18</formula2>
    </dataValidation>
    <dataValidation allowBlank="1" showErrorMessage="1" sqref="N91:O91 F338:H338 I338 I340 O340 H528:I528 F848 G848 H848:I848"/>
    <dataValidation allowBlank="1" showInputMessage="1" showErrorMessage="1" prompt="第三方机构核定的项目固定资产投资额（万元）" sqref="Q600"/>
    <dataValidation allowBlank="1" showInputMessage="1" showErrorMessage="1" prompt="第三方机构认定的项目实际完工日期" sqref="P118 P121 P130 Q236 P519 P600 P813"/>
    <dataValidation type="textLength" allowBlank="1" showInputMessage="1" showErrorMessage="1" prompt="统一社会信用代码(18位)" sqref="C342">
      <formula1>9</formula1>
      <formula2>18</formula2>
    </dataValidation>
    <dataValidation allowBlank="1" showInputMessage="1" showErrorMessage="1" prompt="第三方机构核定的项目实际完成的固定资产投资额（万元）" sqref="Q492 Q493 Q494 Q558:Q559"/>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拟奖补名单</vt:lpstr>
      <vt:lpstr>总表</vt:lpstr>
      <vt:lpstr>拟奖补名单!Print_Titles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吴琦 null</cp:lastModifiedBy>
  <dcterms:created xsi:type="dcterms:W3CDTF">2021-04-15T10:36:00Z</dcterms:created>
  <dcterms:modified xsi:type="dcterms:W3CDTF">2021-11-11T07:58:00Z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250A71BEAEE7475892008572003993E8</vt:lpwstr>
  </property>
</Properties>
</file>