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960" firstSheet="2" activeTab="2"/>
  </bookViews>
  <sheets>
    <sheet name="2012-2014收支" sheetId="10" r:id="rId1"/>
    <sheet name="51贫困县2017年就业补助资金" sheetId="14" r:id="rId2"/>
    <sheet name="0426" sheetId="6" r:id="rId3"/>
  </sheets>
  <definedNames>
    <definedName name="_xlnm.Print_Titles" localSheetId="2">'0426'!$4:$5</definedName>
    <definedName name="_xlnm.Print_Titles" localSheetId="1">'51贫困县2017年就业补助资金'!$A$4:$IV$5</definedName>
  </definedNames>
  <calcPr calcId="145621"/>
</workbook>
</file>

<file path=xl/calcChain.xml><?xml version="1.0" encoding="utf-8"?>
<calcChain xmlns="http://schemas.openxmlformats.org/spreadsheetml/2006/main">
  <c r="E66" i="6" l="1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65" i="6"/>
  <c r="E64" i="6"/>
  <c r="E63" i="6"/>
  <c r="E62" i="6"/>
  <c r="E61" i="6"/>
  <c r="E60" i="6"/>
  <c r="E58" i="6"/>
  <c r="E57" i="6"/>
  <c r="E56" i="6"/>
  <c r="E55" i="6"/>
  <c r="E54" i="6"/>
  <c r="E52" i="6"/>
  <c r="E51" i="6"/>
  <c r="E50" i="6"/>
  <c r="E49" i="6"/>
  <c r="E48" i="6"/>
  <c r="E47" i="6"/>
  <c r="E46" i="6"/>
  <c r="E45" i="6"/>
  <c r="E44" i="6"/>
  <c r="E43" i="6"/>
  <c r="E42" i="6"/>
  <c r="E40" i="6"/>
  <c r="E39" i="6"/>
  <c r="E38" i="6"/>
  <c r="E37" i="6"/>
  <c r="E36" i="6"/>
  <c r="E35" i="6"/>
  <c r="E34" i="6"/>
  <c r="E33" i="6"/>
  <c r="E32" i="6"/>
  <c r="E31" i="6"/>
  <c r="E29" i="6"/>
  <c r="E28" i="6"/>
  <c r="E26" i="6"/>
  <c r="E25" i="6"/>
  <c r="E24" i="6"/>
  <c r="E23" i="6"/>
  <c r="E22" i="6"/>
  <c r="E21" i="6"/>
  <c r="E20" i="6"/>
  <c r="E19" i="6"/>
  <c r="E18" i="6"/>
  <c r="E16" i="6"/>
  <c r="E15" i="6"/>
  <c r="E14" i="6"/>
  <c r="E10" i="6"/>
  <c r="E11" i="6"/>
  <c r="E9" i="6"/>
  <c r="E6" i="6"/>
  <c r="F12" i="6" l="1"/>
  <c r="D57" i="6"/>
  <c r="I57" i="6" s="1"/>
  <c r="C57" i="6"/>
  <c r="D58" i="6"/>
  <c r="F57" i="6"/>
  <c r="H57" i="6" s="1"/>
  <c r="F58" i="6"/>
  <c r="D32" i="6" l="1"/>
  <c r="C33" i="6"/>
  <c r="C32" i="6" s="1"/>
  <c r="D33" i="6"/>
  <c r="I36" i="6"/>
  <c r="H8" i="6"/>
  <c r="I8" i="6" s="1"/>
  <c r="H13" i="6"/>
  <c r="H12" i="6" s="1"/>
  <c r="H17" i="6"/>
  <c r="H27" i="6"/>
  <c r="I27" i="6" s="1"/>
  <c r="H30" i="6"/>
  <c r="I30" i="6" s="1"/>
  <c r="H41" i="6"/>
  <c r="I41" i="6" s="1"/>
  <c r="H53" i="6"/>
  <c r="I53" i="6" s="1"/>
  <c r="H59" i="6"/>
  <c r="H58" i="6" s="1"/>
  <c r="I13" i="6"/>
  <c r="I12" i="6" s="1"/>
  <c r="I17" i="6"/>
  <c r="I59" i="6"/>
  <c r="I76" i="6"/>
  <c r="I80" i="6"/>
  <c r="I10" i="6"/>
  <c r="I11" i="6"/>
  <c r="I15" i="6"/>
  <c r="I18" i="6"/>
  <c r="I19" i="6"/>
  <c r="I20" i="6"/>
  <c r="I21" i="6"/>
  <c r="I22" i="6"/>
  <c r="I23" i="6"/>
  <c r="I24" i="6"/>
  <c r="I25" i="6"/>
  <c r="I28" i="6"/>
  <c r="I31" i="6"/>
  <c r="I37" i="6"/>
  <c r="I39" i="6"/>
  <c r="I42" i="6"/>
  <c r="I43" i="6"/>
  <c r="I44" i="6"/>
  <c r="I45" i="6"/>
  <c r="I46" i="6"/>
  <c r="I48" i="6"/>
  <c r="I49" i="6"/>
  <c r="I50" i="6"/>
  <c r="I51" i="6"/>
  <c r="I54" i="6"/>
  <c r="I55" i="6"/>
  <c r="I56" i="6"/>
  <c r="I61" i="6"/>
  <c r="I62" i="6"/>
  <c r="I63" i="6"/>
  <c r="I64" i="6"/>
  <c r="I65" i="6"/>
  <c r="I66" i="6"/>
  <c r="I67" i="6"/>
  <c r="I68" i="6"/>
  <c r="I69" i="6"/>
  <c r="I70" i="6"/>
  <c r="I71" i="6"/>
  <c r="I72" i="6"/>
  <c r="I74" i="6"/>
  <c r="I75" i="6"/>
  <c r="I77" i="6"/>
  <c r="I78" i="6"/>
  <c r="I79" i="6"/>
  <c r="I81" i="6"/>
  <c r="I60" i="6" l="1"/>
  <c r="I58" i="6"/>
  <c r="G16" i="6"/>
  <c r="C16" i="6"/>
  <c r="D16" i="6"/>
  <c r="G40" i="6"/>
  <c r="H40" i="6" s="1"/>
  <c r="C40" i="6"/>
  <c r="D40" i="6"/>
  <c r="G29" i="6"/>
  <c r="H29" i="6" s="1"/>
  <c r="D29" i="6"/>
  <c r="I29" i="6" s="1"/>
  <c r="G26" i="6"/>
  <c r="H26" i="6" s="1"/>
  <c r="C26" i="6"/>
  <c r="D26" i="6"/>
  <c r="C52" i="6"/>
  <c r="I52" i="6" s="1"/>
  <c r="D52" i="6"/>
  <c r="F52" i="6"/>
  <c r="H52" i="6" s="1"/>
  <c r="F7" i="6"/>
  <c r="F6" i="6" l="1"/>
  <c r="H7" i="6"/>
  <c r="I7" i="6" s="1"/>
  <c r="I26" i="6"/>
  <c r="I40" i="6"/>
  <c r="G6" i="6"/>
  <c r="H16" i="6"/>
  <c r="I35" i="6"/>
  <c r="D73" i="6"/>
  <c r="I73" i="6" s="1"/>
  <c r="D47" i="6"/>
  <c r="C47" i="6"/>
  <c r="D38" i="6"/>
  <c r="C38" i="6"/>
  <c r="I38" i="6" s="1"/>
  <c r="D14" i="6"/>
  <c r="I14" i="6" s="1"/>
  <c r="D9" i="6"/>
  <c r="I9" i="6" s="1"/>
  <c r="J60" i="14"/>
  <c r="G60" i="14"/>
  <c r="G59" i="14"/>
  <c r="J59" i="14" s="1"/>
  <c r="J58" i="14"/>
  <c r="G58" i="14"/>
  <c r="G57" i="14"/>
  <c r="J57" i="14" s="1"/>
  <c r="J56" i="14"/>
  <c r="G56" i="14"/>
  <c r="G55" i="14"/>
  <c r="J55" i="14" s="1"/>
  <c r="J54" i="14"/>
  <c r="G54" i="14"/>
  <c r="G53" i="14"/>
  <c r="J53" i="14" s="1"/>
  <c r="J52" i="14"/>
  <c r="G52" i="14"/>
  <c r="G51" i="14"/>
  <c r="J51" i="14" s="1"/>
  <c r="J50" i="14"/>
  <c r="G50" i="14"/>
  <c r="G49" i="14"/>
  <c r="J49" i="14" s="1"/>
  <c r="J48" i="14"/>
  <c r="G48" i="14"/>
  <c r="G46" i="14" s="1"/>
  <c r="G47" i="14"/>
  <c r="J47" i="14" s="1"/>
  <c r="I46" i="14"/>
  <c r="H46" i="14"/>
  <c r="F46" i="14"/>
  <c r="E46" i="14"/>
  <c r="D46" i="14"/>
  <c r="C46" i="14"/>
  <c r="J45" i="14"/>
  <c r="G45" i="14"/>
  <c r="G44" i="14"/>
  <c r="J44" i="14" s="1"/>
  <c r="J43" i="14"/>
  <c r="J42" i="14" s="1"/>
  <c r="G43" i="14"/>
  <c r="I42" i="14"/>
  <c r="H42" i="14"/>
  <c r="G42" i="14"/>
  <c r="F42" i="14"/>
  <c r="E42" i="14"/>
  <c r="D42" i="14"/>
  <c r="C42" i="14"/>
  <c r="G41" i="14"/>
  <c r="J41" i="14" s="1"/>
  <c r="J40" i="14"/>
  <c r="G40" i="14"/>
  <c r="G39" i="14"/>
  <c r="J39" i="14" s="1"/>
  <c r="J38" i="14"/>
  <c r="G38" i="14"/>
  <c r="I37" i="14"/>
  <c r="H37" i="14"/>
  <c r="G37" i="14"/>
  <c r="F37" i="14"/>
  <c r="E37" i="14"/>
  <c r="D37" i="14"/>
  <c r="C37" i="14"/>
  <c r="G36" i="14"/>
  <c r="J36" i="14" s="1"/>
  <c r="J35" i="14"/>
  <c r="G35" i="14"/>
  <c r="G34" i="14"/>
  <c r="J34" i="14" s="1"/>
  <c r="J33" i="14"/>
  <c r="G33" i="14"/>
  <c r="G32" i="14"/>
  <c r="J32" i="14" s="1"/>
  <c r="I31" i="14"/>
  <c r="H31" i="14"/>
  <c r="G31" i="14"/>
  <c r="F31" i="14"/>
  <c r="E31" i="14"/>
  <c r="D31" i="14"/>
  <c r="C31" i="14"/>
  <c r="J30" i="14"/>
  <c r="J29" i="14" s="1"/>
  <c r="G30" i="14"/>
  <c r="I29" i="14"/>
  <c r="H29" i="14"/>
  <c r="G29" i="14"/>
  <c r="F29" i="14"/>
  <c r="E29" i="14"/>
  <c r="D29" i="14"/>
  <c r="C29" i="14"/>
  <c r="G28" i="14"/>
  <c r="J28" i="14" s="1"/>
  <c r="J27" i="14"/>
  <c r="G27" i="14"/>
  <c r="G26" i="14"/>
  <c r="J26" i="14" s="1"/>
  <c r="I25" i="14"/>
  <c r="H25" i="14"/>
  <c r="G25" i="14"/>
  <c r="F25" i="14"/>
  <c r="E25" i="14"/>
  <c r="D25" i="14"/>
  <c r="C25" i="14"/>
  <c r="J24" i="14"/>
  <c r="J23" i="14" s="1"/>
  <c r="G24" i="14"/>
  <c r="I23" i="14"/>
  <c r="H23" i="14"/>
  <c r="G23" i="14"/>
  <c r="F23" i="14"/>
  <c r="E23" i="14"/>
  <c r="D23" i="14"/>
  <c r="C23" i="14"/>
  <c r="G22" i="14"/>
  <c r="J22" i="14" s="1"/>
  <c r="J21" i="14" s="1"/>
  <c r="I21" i="14"/>
  <c r="H21" i="14"/>
  <c r="G21" i="14"/>
  <c r="F21" i="14"/>
  <c r="E21" i="14"/>
  <c r="D21" i="14"/>
  <c r="C21" i="14"/>
  <c r="J20" i="14"/>
  <c r="G20" i="14"/>
  <c r="G19" i="14"/>
  <c r="J19" i="14" s="1"/>
  <c r="J18" i="14"/>
  <c r="G18" i="14"/>
  <c r="G17" i="14"/>
  <c r="J17" i="14" s="1"/>
  <c r="J16" i="14"/>
  <c r="G16" i="14"/>
  <c r="G15" i="14"/>
  <c r="J15" i="14" s="1"/>
  <c r="J14" i="14"/>
  <c r="G14" i="14"/>
  <c r="G13" i="14"/>
  <c r="J13" i="14" s="1"/>
  <c r="I12" i="14"/>
  <c r="H12" i="14"/>
  <c r="F12" i="14"/>
  <c r="F6" i="14" s="1"/>
  <c r="E12" i="14"/>
  <c r="D12" i="14"/>
  <c r="C12" i="14"/>
  <c r="J11" i="14"/>
  <c r="J10" i="14" s="1"/>
  <c r="G11" i="14"/>
  <c r="I10" i="14"/>
  <c r="H10" i="14"/>
  <c r="G10" i="14"/>
  <c r="F10" i="14"/>
  <c r="E10" i="14"/>
  <c r="D10" i="14"/>
  <c r="C10" i="14"/>
  <c r="G9" i="14"/>
  <c r="J9" i="14" s="1"/>
  <c r="J8" i="14"/>
  <c r="J7" i="14" s="1"/>
  <c r="G8" i="14"/>
  <c r="I7" i="14"/>
  <c r="H7" i="14"/>
  <c r="G7" i="14"/>
  <c r="F7" i="14"/>
  <c r="E7" i="14"/>
  <c r="D7" i="14"/>
  <c r="C7" i="14"/>
  <c r="I6" i="14"/>
  <c r="H6" i="14"/>
  <c r="E6" i="14"/>
  <c r="D6" i="14"/>
  <c r="C6" i="14"/>
  <c r="C19" i="10"/>
  <c r="B19" i="10"/>
  <c r="B9" i="10" s="1"/>
  <c r="C10" i="10"/>
  <c r="B10" i="10"/>
  <c r="C9" i="10"/>
  <c r="D5" i="10"/>
  <c r="C5" i="10"/>
  <c r="C4" i="10" s="1"/>
  <c r="C28" i="10" s="1"/>
  <c r="B5" i="10"/>
  <c r="B4" i="10" s="1"/>
  <c r="D4" i="10"/>
  <c r="H6" i="6" l="1"/>
  <c r="I16" i="6"/>
  <c r="I47" i="6"/>
  <c r="D6" i="6"/>
  <c r="C6" i="6"/>
  <c r="J25" i="14"/>
  <c r="J37" i="14"/>
  <c r="J31" i="14"/>
  <c r="B28" i="10"/>
  <c r="J46" i="14"/>
  <c r="J12" i="14"/>
  <c r="J6" i="14" s="1"/>
  <c r="G12" i="14"/>
  <c r="G6" i="14" s="1"/>
  <c r="I34" i="6" l="1"/>
  <c r="I33" i="6" s="1"/>
  <c r="I32" i="6"/>
  <c r="I6" i="6" s="1"/>
</calcChain>
</file>

<file path=xl/sharedStrings.xml><?xml version="1.0" encoding="utf-8"?>
<sst xmlns="http://schemas.openxmlformats.org/spreadsheetml/2006/main" count="217" uniqueCount="135">
  <si>
    <t>中央和省财政就业资金分配情况</t>
  </si>
  <si>
    <t>单位：万元</t>
  </si>
  <si>
    <t>2012年</t>
  </si>
  <si>
    <t>2013年</t>
  </si>
  <si>
    <t>2014年</t>
  </si>
  <si>
    <t>一、收入情况</t>
  </si>
  <si>
    <t xml:space="preserve">    中央财政安排</t>
  </si>
  <si>
    <t xml:space="preserve">        其中：预拨数额</t>
  </si>
  <si>
    <t xml:space="preserve">              扣除预拨资金后分配数额</t>
  </si>
  <si>
    <t xml:space="preserve">    省本级财政安排</t>
  </si>
  <si>
    <t>二、支出（分配）情况</t>
  </si>
  <si>
    <t xml:space="preserve">    省本级支出</t>
  </si>
  <si>
    <t xml:space="preserve">              扣除预拨资金分配数额</t>
  </si>
  <si>
    <t xml:space="preserve">              特色县域经济</t>
  </si>
  <si>
    <t xml:space="preserve">              扶持公共就业服务资金</t>
  </si>
  <si>
    <t xml:space="preserve">              省级创业引导资金</t>
  </si>
  <si>
    <t xml:space="preserve">              高校毕业生创业扶持资金</t>
  </si>
  <si>
    <t xml:space="preserve">              高校毕业生就业创业追加资金</t>
  </si>
  <si>
    <t xml:space="preserve">              劳动预备制培训补助资金</t>
  </si>
  <si>
    <t xml:space="preserve">    市县支出</t>
  </si>
  <si>
    <t>三、结余</t>
  </si>
  <si>
    <t>附件1：</t>
  </si>
  <si>
    <t>2017年就业补助资金分配表（总表）</t>
  </si>
  <si>
    <t>市县名称</t>
  </si>
  <si>
    <t>就业补助
资金(1)</t>
  </si>
  <si>
    <t>就业扶贫专项（2）</t>
  </si>
  <si>
    <r>
      <rPr>
        <b/>
        <sz val="10"/>
        <rFont val="宋体"/>
        <family val="3"/>
        <charset val="134"/>
      </rPr>
      <t>创新创业带动就业扶持资金(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)</t>
    </r>
  </si>
  <si>
    <r>
      <rPr>
        <b/>
        <sz val="10"/>
        <rFont val="宋体"/>
        <family val="3"/>
        <charset val="134"/>
      </rPr>
      <t>就业创业服务补助资金(4</t>
    </r>
    <r>
      <rPr>
        <b/>
        <sz val="10"/>
        <rFont val="宋体"/>
        <family val="3"/>
        <charset val="134"/>
      </rPr>
      <t>)</t>
    </r>
  </si>
  <si>
    <t>全年总
分配数</t>
  </si>
  <si>
    <t>其中：</t>
  </si>
  <si>
    <t>备注</t>
  </si>
  <si>
    <t>湘财社指〔2016〕145号已预拨</t>
  </si>
  <si>
    <t>湘财社指
〔2017〕54号已预拨</t>
  </si>
  <si>
    <t>本次下达</t>
  </si>
  <si>
    <t>市县合计</t>
  </si>
  <si>
    <t>来源：中央财政就业补助。</t>
  </si>
  <si>
    <t>株洲市</t>
  </si>
  <si>
    <t>株洲市小计</t>
  </si>
  <si>
    <t>茶陵县</t>
  </si>
  <si>
    <t>炎陵县</t>
  </si>
  <si>
    <t>衡阳市</t>
  </si>
  <si>
    <t>衡阳市小计</t>
  </si>
  <si>
    <t>祁东县</t>
  </si>
  <si>
    <t>邵阳市</t>
  </si>
  <si>
    <t>邵阳市小计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</si>
  <si>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</si>
  <si>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</si>
  <si>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</si>
  <si>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</si>
  <si>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</si>
  <si>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</si>
  <si>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</si>
  <si>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</si>
  <si>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</si>
  <si>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</si>
  <si>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平江县</t>
  </si>
  <si>
    <t>常德市</t>
  </si>
  <si>
    <t>常德市小计</t>
  </si>
  <si>
    <t>石门县</t>
  </si>
  <si>
    <t>张家界市</t>
  </si>
  <si>
    <t>张家界市小计</t>
  </si>
  <si>
    <t>张家界市本级及所辖区</t>
  </si>
  <si>
    <t>慈利县</t>
  </si>
  <si>
    <t>桑植县</t>
  </si>
  <si>
    <t>益阳市</t>
  </si>
  <si>
    <t>益阳市小计</t>
  </si>
  <si>
    <t>安化县</t>
  </si>
  <si>
    <t>永州市</t>
  </si>
  <si>
    <t>永州市小计</t>
  </si>
  <si>
    <t>宁远县</t>
  </si>
  <si>
    <t>江永县</t>
  </si>
  <si>
    <t>江华县</t>
  </si>
  <si>
    <t>新田县</t>
  </si>
  <si>
    <t>双牌县</t>
  </si>
  <si>
    <t>郴州市</t>
  </si>
  <si>
    <t>郴州市小计</t>
  </si>
  <si>
    <t>宜章县</t>
  </si>
  <si>
    <t>汝城县</t>
  </si>
  <si>
    <t>桂东县</t>
  </si>
  <si>
    <t>安仁县</t>
  </si>
  <si>
    <t>娄底市</t>
  </si>
  <si>
    <t>娄底市小计</t>
  </si>
  <si>
    <t>涟源市</t>
  </si>
  <si>
    <t>双峰县</t>
  </si>
  <si>
    <t>新化县</t>
  </si>
  <si>
    <t>怀化市</t>
  </si>
  <si>
    <t>怀化市小计</t>
  </si>
  <si>
    <t>怀化市本级及所辖区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</si>
  <si>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</si>
  <si>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</si>
  <si>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</si>
  <si>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</si>
  <si>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</si>
  <si>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</si>
  <si>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</si>
  <si>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</si>
  <si>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</si>
  <si>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</si>
  <si>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</si>
  <si>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</si>
  <si>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</si>
  <si>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2018年18个摘帽贫困县</t>
  </si>
  <si>
    <t>51个贫困县</t>
  </si>
  <si>
    <t>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</si>
  <si>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</si>
  <si>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</si>
  <si>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</si>
  <si>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</si>
  <si>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</si>
  <si>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</si>
  <si>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</si>
  <si>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</si>
  <si>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长沙市</t>
    <phoneticPr fontId="35" type="noConversion"/>
  </si>
  <si>
    <t>市本级</t>
    <phoneticPr fontId="35" type="noConversion"/>
  </si>
  <si>
    <t>湘潭市</t>
    <phoneticPr fontId="35" type="noConversion"/>
  </si>
  <si>
    <t>小计</t>
    <phoneticPr fontId="35" type="noConversion"/>
  </si>
  <si>
    <t>就业工作成效明显地区</t>
    <phoneticPr fontId="35" type="noConversion"/>
  </si>
  <si>
    <t>创业带动就业工作成效明显地区</t>
    <phoneticPr fontId="35" type="noConversion"/>
  </si>
  <si>
    <t>永定区</t>
    <phoneticPr fontId="35" type="noConversion"/>
  </si>
  <si>
    <t>武陵源区</t>
    <phoneticPr fontId="35" type="noConversion"/>
  </si>
  <si>
    <t>鹤城区</t>
    <phoneticPr fontId="35" type="noConversion"/>
  </si>
  <si>
    <t>市本级</t>
    <phoneticPr fontId="35" type="noConversion"/>
  </si>
  <si>
    <t>就业扶贫及就业创业工作成效明显地区补助资金分配表</t>
    <phoneticPr fontId="35" type="noConversion"/>
  </si>
  <si>
    <t>市州</t>
    <phoneticPr fontId="35" type="noConversion"/>
  </si>
  <si>
    <t>县市区</t>
    <phoneticPr fontId="35" type="noConversion"/>
  </si>
  <si>
    <t>小计</t>
    <phoneticPr fontId="35" type="noConversion"/>
  </si>
  <si>
    <t>就业创业工作成效明显地区补助</t>
    <phoneticPr fontId="35" type="noConversion"/>
  </si>
  <si>
    <t>市本级及所辖区</t>
    <phoneticPr fontId="35" type="noConversion"/>
  </si>
  <si>
    <t>市本级及所辖区</t>
    <phoneticPr fontId="35" type="noConversion"/>
  </si>
  <si>
    <t>小计</t>
    <phoneticPr fontId="35" type="noConversion"/>
  </si>
  <si>
    <t>备注</t>
    <phoneticPr fontId="35" type="noConversion"/>
  </si>
  <si>
    <t>附件2:</t>
    <phoneticPr fontId="35" type="noConversion"/>
  </si>
  <si>
    <t>市县合计</t>
    <phoneticPr fontId="35" type="noConversion"/>
  </si>
  <si>
    <t>金额</t>
    <phoneticPr fontId="35" type="noConversion"/>
  </si>
  <si>
    <t>就业扶贫补助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</si>
</sst>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;[Red]\-0.00\ "/>
    <numFmt numFmtId="177" formatCode="0_);[Red]\(0\)"/>
    <numFmt numFmtId="179" formatCode="0_ ;[Red]\-0\ "/>
    <numFmt numFmtId="180" formatCode="0.00_ "/>
  </numFmts>
  <fonts count="40">
    <font>
      <sz val="12"/>
      <name val="宋体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20"/>
      <name val="方正小标宋简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b/>
      <sz val="12"/>
      <name val="宋体"/>
      <family val="3"/>
      <charset val="134"/>
    </font>
    <font>
      <sz val="20"/>
      <name val="黑体"/>
      <family val="3"/>
      <charset val="134"/>
    </font>
    <font>
      <sz val="12"/>
      <name val="Times New Roman"/>
      <family val="1"/>
    </font>
    <font>
      <sz val="14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name val="黑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8" fillId="6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7" fillId="0" borderId="0"/>
    <xf numFmtId="0" fontId="18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" fillId="0" borderId="0"/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" fillId="0" borderId="0"/>
    <xf numFmtId="0" fontId="28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7" fillId="25" borderId="16" applyNumberFormat="0" applyFont="0" applyAlignment="0" applyProtection="0">
      <alignment vertical="center"/>
    </xf>
  </cellStyleXfs>
  <cellXfs count="93">
    <xf numFmtId="0" fontId="0" fillId="0" borderId="0" xfId="0" applyAlignment="1">
      <alignment vertical="center"/>
    </xf>
    <xf numFmtId="0" fontId="3" fillId="0" borderId="0" xfId="3" applyFont="1" applyAlignment="1">
      <alignment wrapText="1"/>
    </xf>
    <xf numFmtId="0" fontId="3" fillId="2" borderId="0" xfId="32" applyFont="1" applyFill="1" applyAlignment="1">
      <alignment vertical="center" wrapText="1"/>
    </xf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7" fillId="3" borderId="0" xfId="0" applyFont="1" applyFill="1"/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79" fontId="11" fillId="3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7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8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11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4" borderId="0" xfId="31" applyFill="1">
      <alignment vertical="center"/>
    </xf>
    <xf numFmtId="0" fontId="14" fillId="0" borderId="0" xfId="31" applyFont="1">
      <alignment vertical="center"/>
    </xf>
    <xf numFmtId="0" fontId="9" fillId="4" borderId="0" xfId="31" applyFont="1" applyFill="1">
      <alignment vertical="center"/>
    </xf>
    <xf numFmtId="0" fontId="7" fillId="0" borderId="0" xfId="31">
      <alignment vertical="center"/>
    </xf>
    <xf numFmtId="0" fontId="7" fillId="0" borderId="0" xfId="31" applyFont="1" applyAlignment="1">
      <alignment horizontal="right" vertical="center"/>
    </xf>
    <xf numFmtId="0" fontId="16" fillId="0" borderId="2" xfId="31" applyFont="1" applyBorder="1">
      <alignment vertical="center"/>
    </xf>
    <xf numFmtId="0" fontId="7" fillId="0" borderId="2" xfId="31" applyFont="1" applyBorder="1" applyAlignment="1">
      <alignment horizontal="center" vertical="center"/>
    </xf>
    <xf numFmtId="0" fontId="17" fillId="4" borderId="2" xfId="31" applyFont="1" applyFill="1" applyBorder="1">
      <alignment vertical="center"/>
    </xf>
    <xf numFmtId="0" fontId="10" fillId="4" borderId="2" xfId="31" applyNumberFormat="1" applyFont="1" applyFill="1" applyBorder="1" applyAlignment="1">
      <alignment horizontal="center" vertical="center"/>
    </xf>
    <xf numFmtId="0" fontId="14" fillId="0" borderId="2" xfId="31" applyFont="1" applyBorder="1" applyAlignment="1">
      <alignment horizontal="left" vertical="center"/>
    </xf>
    <xf numFmtId="0" fontId="14" fillId="0" borderId="2" xfId="31" applyNumberFormat="1" applyFont="1" applyBorder="1" applyAlignment="1">
      <alignment horizontal="center" vertical="center"/>
    </xf>
    <xf numFmtId="0" fontId="7" fillId="0" borderId="2" xfId="31" applyFont="1" applyBorder="1" applyAlignment="1">
      <alignment vertical="center"/>
    </xf>
    <xf numFmtId="0" fontId="7" fillId="0" borderId="2" xfId="31" applyNumberFormat="1" applyFont="1" applyBorder="1" applyAlignment="1">
      <alignment horizontal="center" vertical="center"/>
    </xf>
    <xf numFmtId="0" fontId="7" fillId="0" borderId="2" xfId="31" applyNumberFormat="1" applyFont="1" applyBorder="1" applyAlignment="1">
      <alignment horizontal="center" vertical="center" wrapText="1"/>
    </xf>
    <xf numFmtId="177" fontId="7" fillId="0" borderId="2" xfId="31" applyNumberFormat="1" applyFont="1" applyBorder="1" applyAlignment="1">
      <alignment horizontal="center" vertical="center" wrapText="1"/>
    </xf>
    <xf numFmtId="0" fontId="14" fillId="0" borderId="2" xfId="31" applyFont="1" applyBorder="1">
      <alignment vertical="center"/>
    </xf>
    <xf numFmtId="0" fontId="9" fillId="4" borderId="2" xfId="31" applyNumberFormat="1" applyFont="1" applyFill="1" applyBorder="1" applyAlignment="1">
      <alignment horizontal="center" vertical="center"/>
    </xf>
    <xf numFmtId="177" fontId="14" fillId="0" borderId="2" xfId="31" applyNumberFormat="1" applyFont="1" applyBorder="1" applyAlignment="1">
      <alignment horizontal="center" vertical="center"/>
    </xf>
    <xf numFmtId="0" fontId="7" fillId="0" borderId="2" xfId="31" applyFont="1" applyBorder="1">
      <alignment vertical="center"/>
    </xf>
    <xf numFmtId="177" fontId="7" fillId="0" borderId="2" xfId="31" applyNumberFormat="1" applyFont="1" applyBorder="1" applyAlignment="1">
      <alignment horizontal="center" vertical="center"/>
    </xf>
    <xf numFmtId="177" fontId="9" fillId="4" borderId="2" xfId="31" applyNumberFormat="1" applyFont="1" applyFill="1" applyBorder="1" applyAlignment="1">
      <alignment horizontal="center" vertical="center"/>
    </xf>
    <xf numFmtId="0" fontId="7" fillId="0" borderId="0" xfId="3" applyFont="1" applyAlignment="1">
      <alignment wrapText="1"/>
    </xf>
    <xf numFmtId="0" fontId="4" fillId="0" borderId="0" xfId="3" applyFont="1" applyAlignment="1">
      <alignment horizontal="center" vertical="center" wrapText="1"/>
    </xf>
    <xf numFmtId="0" fontId="1" fillId="0" borderId="0" xfId="3" applyFont="1" applyAlignment="1">
      <alignment wrapText="1"/>
    </xf>
    <xf numFmtId="0" fontId="2" fillId="0" borderId="0" xfId="3" applyFont="1" applyAlignment="1">
      <alignment wrapText="1"/>
    </xf>
    <xf numFmtId="0" fontId="4" fillId="0" borderId="0" xfId="3" applyFont="1" applyAlignment="1">
      <alignment wrapText="1"/>
    </xf>
    <xf numFmtId="0" fontId="37" fillId="0" borderId="0" xfId="3" applyFont="1" applyAlignment="1">
      <alignment wrapText="1"/>
    </xf>
    <xf numFmtId="0" fontId="3" fillId="0" borderId="0" xfId="3" applyFont="1" applyAlignment="1">
      <alignment horizontal="left" wrapText="1"/>
    </xf>
    <xf numFmtId="0" fontId="3" fillId="2" borderId="0" xfId="32" applyFont="1" applyFill="1" applyAlignment="1">
      <alignment horizontal="left" wrapText="1"/>
    </xf>
    <xf numFmtId="177" fontId="36" fillId="0" borderId="2" xfId="3" applyNumberFormat="1" applyFont="1" applyFill="1" applyBorder="1" applyAlignment="1">
      <alignment horizontal="center" vertical="center" wrapText="1"/>
    </xf>
    <xf numFmtId="177" fontId="38" fillId="0" borderId="18" xfId="3" applyNumberFormat="1" applyFont="1" applyFill="1" applyBorder="1" applyAlignment="1">
      <alignment horizontal="center" vertical="center" wrapText="1"/>
    </xf>
    <xf numFmtId="0" fontId="38" fillId="2" borderId="2" xfId="32" applyFont="1" applyFill="1" applyBorder="1" applyAlignment="1">
      <alignment horizontal="center" vertical="center" wrapText="1"/>
    </xf>
    <xf numFmtId="177" fontId="38" fillId="0" borderId="2" xfId="3" applyNumberFormat="1" applyFont="1" applyFill="1" applyBorder="1" applyAlignment="1">
      <alignment horizontal="center" vertical="center" wrapText="1"/>
    </xf>
    <xf numFmtId="0" fontId="38" fillId="2" borderId="2" xfId="32" applyFont="1" applyFill="1" applyBorder="1" applyAlignment="1">
      <alignment horizontal="left" vertical="center" wrapText="1"/>
    </xf>
    <xf numFmtId="177" fontId="38" fillId="2" borderId="4" xfId="32" applyNumberFormat="1" applyFont="1" applyFill="1" applyBorder="1" applyAlignment="1">
      <alignment horizontal="center" vertical="center" wrapText="1"/>
    </xf>
    <xf numFmtId="177" fontId="38" fillId="0" borderId="2" xfId="3" applyNumberFormat="1" applyFont="1" applyBorder="1" applyAlignment="1">
      <alignment horizontal="center" vertical="center" wrapText="1"/>
    </xf>
    <xf numFmtId="177" fontId="38" fillId="3" borderId="2" xfId="0" applyNumberFormat="1" applyFont="1" applyFill="1" applyBorder="1" applyAlignment="1">
      <alignment horizontal="center" vertical="center" wrapText="1"/>
    </xf>
    <xf numFmtId="177" fontId="38" fillId="0" borderId="4" xfId="3" applyNumberFormat="1" applyFont="1" applyBorder="1" applyAlignment="1">
      <alignment horizontal="center" vertical="center" wrapText="1"/>
    </xf>
    <xf numFmtId="177" fontId="38" fillId="0" borderId="18" xfId="3" applyNumberFormat="1" applyFont="1" applyBorder="1" applyAlignment="1">
      <alignment horizontal="center" vertical="center" wrapText="1"/>
    </xf>
    <xf numFmtId="177" fontId="38" fillId="2" borderId="2" xfId="32" applyNumberFormat="1" applyFont="1" applyFill="1" applyBorder="1" applyAlignment="1">
      <alignment horizontal="center" vertical="center" wrapText="1"/>
    </xf>
    <xf numFmtId="0" fontId="38" fillId="0" borderId="2" xfId="3" applyNumberFormat="1" applyFont="1" applyFill="1" applyBorder="1" applyAlignment="1">
      <alignment horizontal="left" vertical="center" wrapText="1"/>
    </xf>
    <xf numFmtId="177" fontId="38" fillId="0" borderId="2" xfId="3" applyNumberFormat="1" applyFont="1" applyBorder="1" applyAlignment="1">
      <alignment vertical="center" wrapText="1"/>
    </xf>
    <xf numFmtId="0" fontId="38" fillId="0" borderId="2" xfId="3" applyFont="1" applyBorder="1" applyAlignment="1">
      <alignment horizontal="center" vertical="center" wrapText="1"/>
    </xf>
    <xf numFmtId="0" fontId="38" fillId="0" borderId="0" xfId="3" applyFont="1" applyAlignment="1">
      <alignment wrapText="1"/>
    </xf>
    <xf numFmtId="0" fontId="15" fillId="0" borderId="0" xfId="31" applyFont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8" fillId="0" borderId="18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39" fillId="2" borderId="0" xfId="32" applyFont="1" applyFill="1" applyAlignment="1">
      <alignment horizontal="center" vertical="center" wrapText="1"/>
    </xf>
    <xf numFmtId="0" fontId="38" fillId="2" borderId="5" xfId="32" applyFont="1" applyFill="1" applyBorder="1" applyAlignment="1">
      <alignment horizontal="center" vertical="center" wrapText="1"/>
    </xf>
    <xf numFmtId="0" fontId="38" fillId="2" borderId="8" xfId="32" applyFont="1" applyFill="1" applyBorder="1" applyAlignment="1">
      <alignment horizontal="center" vertical="center" wrapText="1"/>
    </xf>
    <xf numFmtId="0" fontId="38" fillId="2" borderId="6" xfId="32" applyFont="1" applyFill="1" applyBorder="1" applyAlignment="1">
      <alignment horizontal="center" vertical="center" wrapText="1"/>
    </xf>
    <xf numFmtId="0" fontId="38" fillId="2" borderId="2" xfId="32" applyFont="1" applyFill="1" applyBorder="1" applyAlignment="1">
      <alignment horizontal="center" vertical="center" wrapText="1"/>
    </xf>
    <xf numFmtId="0" fontId="36" fillId="2" borderId="3" xfId="32" applyFont="1" applyFill="1" applyBorder="1" applyAlignment="1">
      <alignment horizontal="center" vertical="center" wrapText="1"/>
    </xf>
    <xf numFmtId="0" fontId="36" fillId="2" borderId="4" xfId="32" applyFont="1" applyFill="1" applyBorder="1" applyAlignment="1">
      <alignment horizontal="center" vertical="center" wrapText="1"/>
    </xf>
    <xf numFmtId="0" fontId="38" fillId="0" borderId="2" xfId="3" applyFont="1" applyBorder="1" applyAlignment="1">
      <alignment horizontal="center" vertical="center" wrapText="1"/>
    </xf>
  </cellXfs>
  <cellStyles count="47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0"/>
    <cellStyle name="60% - 强调文字颜色 3 2" xfId="21"/>
    <cellStyle name="60% - 强调文字颜色 4 2" xfId="8"/>
    <cellStyle name="60% - 强调文字颜色 5 2" xfId="22"/>
    <cellStyle name="60% - 强调文字颜色 6 2" xfId="23"/>
    <cellStyle name="MS Sans Serif" xfId="3"/>
    <cellStyle name="标题 1 2" xfId="24"/>
    <cellStyle name="标题 2 2" xfId="25"/>
    <cellStyle name="标题 3 2" xfId="26"/>
    <cellStyle name="标题 4 2" xfId="27"/>
    <cellStyle name="标题 5" xfId="28"/>
    <cellStyle name="差 2" xfId="29"/>
    <cellStyle name="常规" xfId="0" builtinId="0"/>
    <cellStyle name="常规 2" xfId="30"/>
    <cellStyle name="常规 3" xfId="14"/>
    <cellStyle name="常规_2011年就业资金收支管理情况表（决算数3.12）" xfId="31"/>
    <cellStyle name="常规_Sheet1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10"/>
    <cellStyle name="输出 2" xfId="9"/>
    <cellStyle name="输入 2" xfId="45"/>
    <cellStyle name="注释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12" sqref="B12"/>
    </sheetView>
  </sheetViews>
  <sheetFormatPr defaultColWidth="9" defaultRowHeight="14.25"/>
  <cols>
    <col min="1" max="1" width="44.75" style="27" customWidth="1"/>
    <col min="2" max="2" width="12.25" style="27" customWidth="1"/>
    <col min="3" max="3" width="12.75" style="27" customWidth="1"/>
    <col min="4" max="4" width="12" style="27" customWidth="1"/>
    <col min="5" max="16384" width="9" style="27"/>
  </cols>
  <sheetData>
    <row r="1" spans="1:4" ht="30.75" customHeight="1">
      <c r="A1" s="68" t="s">
        <v>0</v>
      </c>
      <c r="B1" s="68"/>
      <c r="C1" s="68"/>
      <c r="D1" s="68"/>
    </row>
    <row r="2" spans="1:4" ht="18.75" customHeight="1">
      <c r="D2" s="28" t="s">
        <v>1</v>
      </c>
    </row>
    <row r="3" spans="1:4" ht="24.95" customHeight="1">
      <c r="A3" s="29"/>
      <c r="B3" s="30" t="s">
        <v>2</v>
      </c>
      <c r="C3" s="30" t="s">
        <v>3</v>
      </c>
      <c r="D3" s="30" t="s">
        <v>4</v>
      </c>
    </row>
    <row r="4" spans="1:4" s="24" customFormat="1" ht="24.95" customHeight="1">
      <c r="A4" s="31" t="s">
        <v>5</v>
      </c>
      <c r="B4" s="32">
        <f>B5+B8</f>
        <v>354710</v>
      </c>
      <c r="C4" s="32">
        <f>C5+C8</f>
        <v>389150</v>
      </c>
      <c r="D4" s="32">
        <f>D5+D8</f>
        <v>293120</v>
      </c>
    </row>
    <row r="5" spans="1:4" s="25" customFormat="1" ht="24.95" customHeight="1">
      <c r="A5" s="33" t="s">
        <v>6</v>
      </c>
      <c r="B5" s="34">
        <f>B6+B7</f>
        <v>333710</v>
      </c>
      <c r="C5" s="34">
        <f>C6+C7</f>
        <v>364150</v>
      </c>
      <c r="D5" s="34">
        <f>D6+D7</f>
        <v>293120</v>
      </c>
    </row>
    <row r="6" spans="1:4" ht="24.95" customHeight="1">
      <c r="A6" s="35" t="s">
        <v>7</v>
      </c>
      <c r="B6" s="36">
        <v>252000</v>
      </c>
      <c r="C6" s="36">
        <v>266970</v>
      </c>
      <c r="D6" s="36">
        <v>293120</v>
      </c>
    </row>
    <row r="7" spans="1:4" ht="24.95" customHeight="1">
      <c r="A7" s="35" t="s">
        <v>8</v>
      </c>
      <c r="B7" s="37">
        <v>81710</v>
      </c>
      <c r="C7" s="37">
        <v>97180</v>
      </c>
      <c r="D7" s="38"/>
    </row>
    <row r="8" spans="1:4" s="25" customFormat="1" ht="24.95" customHeight="1">
      <c r="A8" s="39" t="s">
        <v>9</v>
      </c>
      <c r="B8" s="34">
        <v>21000</v>
      </c>
      <c r="C8" s="34">
        <v>25000</v>
      </c>
      <c r="D8" s="34"/>
    </row>
    <row r="9" spans="1:4" s="26" customFormat="1" ht="24.95" customHeight="1">
      <c r="A9" s="31" t="s">
        <v>10</v>
      </c>
      <c r="B9" s="32">
        <f>B10+B19</f>
        <v>350629.5</v>
      </c>
      <c r="C9" s="32">
        <f>C10+C19</f>
        <v>381870.7</v>
      </c>
      <c r="D9" s="40"/>
    </row>
    <row r="10" spans="1:4" s="25" customFormat="1" ht="24.95" customHeight="1">
      <c r="A10" s="39" t="s">
        <v>11</v>
      </c>
      <c r="B10" s="34">
        <f>B11+B12+B13+B14+B15+B16+B17+B18</f>
        <v>17599.400000000001</v>
      </c>
      <c r="C10" s="34">
        <f>C11+C12+C13+C14+C15+C16+C17+C18</f>
        <v>21001.7</v>
      </c>
      <c r="D10" s="41"/>
    </row>
    <row r="11" spans="1:4" ht="24.95" customHeight="1">
      <c r="A11" s="42" t="s">
        <v>7</v>
      </c>
      <c r="B11" s="36">
        <v>15000</v>
      </c>
      <c r="C11" s="36">
        <v>15000</v>
      </c>
      <c r="D11" s="43"/>
    </row>
    <row r="12" spans="1:4" ht="24.95" customHeight="1">
      <c r="A12" s="42" t="s">
        <v>12</v>
      </c>
      <c r="B12" s="36"/>
      <c r="C12" s="36"/>
      <c r="D12" s="43"/>
    </row>
    <row r="13" spans="1:4" ht="24.95" customHeight="1">
      <c r="A13" s="42" t="s">
        <v>13</v>
      </c>
      <c r="B13" s="36"/>
      <c r="C13" s="36"/>
      <c r="D13" s="43"/>
    </row>
    <row r="14" spans="1:4" ht="24.95" customHeight="1">
      <c r="A14" s="42" t="s">
        <v>14</v>
      </c>
      <c r="B14" s="36">
        <v>1180</v>
      </c>
      <c r="C14" s="36">
        <v>2910</v>
      </c>
      <c r="D14" s="43"/>
    </row>
    <row r="15" spans="1:4" ht="24.95" customHeight="1">
      <c r="A15" s="42" t="s">
        <v>15</v>
      </c>
      <c r="B15" s="36">
        <v>275</v>
      </c>
      <c r="C15" s="36">
        <v>500</v>
      </c>
      <c r="D15" s="43"/>
    </row>
    <row r="16" spans="1:4" ht="24.95" customHeight="1">
      <c r="A16" s="42" t="s">
        <v>16</v>
      </c>
      <c r="B16" s="36"/>
      <c r="C16" s="36">
        <v>1000</v>
      </c>
      <c r="D16" s="43"/>
    </row>
    <row r="17" spans="1:4" ht="24.95" customHeight="1">
      <c r="A17" s="42" t="s">
        <v>17</v>
      </c>
      <c r="B17" s="36"/>
      <c r="C17" s="36"/>
      <c r="D17" s="43"/>
    </row>
    <row r="18" spans="1:4" ht="24.95" customHeight="1">
      <c r="A18" s="42" t="s">
        <v>18</v>
      </c>
      <c r="B18" s="36">
        <v>1144.4000000000001</v>
      </c>
      <c r="C18" s="36">
        <v>1591.7</v>
      </c>
      <c r="D18" s="43"/>
    </row>
    <row r="19" spans="1:4" s="25" customFormat="1" ht="24.95" customHeight="1">
      <c r="A19" s="39" t="s">
        <v>19</v>
      </c>
      <c r="B19" s="34">
        <f>B20+B21+B22+B23+B24+B25+B26+B27</f>
        <v>333030.09999999998</v>
      </c>
      <c r="C19" s="34">
        <f>C20+C21+C22+C23+C24+C25+C26+C27</f>
        <v>360869</v>
      </c>
      <c r="D19" s="41"/>
    </row>
    <row r="20" spans="1:4" ht="24.95" customHeight="1">
      <c r="A20" s="42" t="s">
        <v>7</v>
      </c>
      <c r="B20" s="36">
        <v>220000</v>
      </c>
      <c r="C20" s="36">
        <v>218850</v>
      </c>
      <c r="D20" s="43"/>
    </row>
    <row r="21" spans="1:4" ht="24.95" customHeight="1">
      <c r="A21" s="42" t="s">
        <v>12</v>
      </c>
      <c r="B21" s="36">
        <v>92650</v>
      </c>
      <c r="C21" s="36">
        <v>107390</v>
      </c>
      <c r="D21" s="43"/>
    </row>
    <row r="22" spans="1:4" ht="24.95" customHeight="1">
      <c r="A22" s="42" t="s">
        <v>13</v>
      </c>
      <c r="B22" s="36"/>
      <c r="C22" s="36">
        <v>9000</v>
      </c>
      <c r="D22" s="43">
        <v>5700</v>
      </c>
    </row>
    <row r="23" spans="1:4" ht="24.95" customHeight="1">
      <c r="A23" s="42" t="s">
        <v>14</v>
      </c>
      <c r="B23" s="36">
        <v>11592</v>
      </c>
      <c r="C23" s="36">
        <v>11830.5</v>
      </c>
      <c r="D23" s="43"/>
    </row>
    <row r="24" spans="1:4" ht="24.95" customHeight="1">
      <c r="A24" s="42" t="s">
        <v>15</v>
      </c>
      <c r="B24" s="36">
        <v>2440</v>
      </c>
      <c r="C24" s="36">
        <v>2680</v>
      </c>
      <c r="D24" s="43"/>
    </row>
    <row r="25" spans="1:4" ht="24.95" customHeight="1">
      <c r="A25" s="42" t="s">
        <v>16</v>
      </c>
      <c r="B25" s="36">
        <v>4000</v>
      </c>
      <c r="C25" s="36">
        <v>4000</v>
      </c>
      <c r="D25" s="43"/>
    </row>
    <row r="26" spans="1:4" ht="24.95" customHeight="1">
      <c r="A26" s="42" t="s">
        <v>17</v>
      </c>
      <c r="B26" s="36"/>
      <c r="C26" s="36">
        <v>4000</v>
      </c>
      <c r="D26" s="43"/>
    </row>
    <row r="27" spans="1:4" ht="24.95" customHeight="1">
      <c r="A27" s="42" t="s">
        <v>18</v>
      </c>
      <c r="B27" s="36">
        <v>2348.1</v>
      </c>
      <c r="C27" s="36">
        <v>3118.5</v>
      </c>
      <c r="D27" s="43"/>
    </row>
    <row r="28" spans="1:4" s="26" customFormat="1" ht="24.95" customHeight="1">
      <c r="A28" s="31" t="s">
        <v>20</v>
      </c>
      <c r="B28" s="32">
        <f>B4-B9</f>
        <v>4080.5</v>
      </c>
      <c r="C28" s="32">
        <f>C4-C9</f>
        <v>7279.2999999999884</v>
      </c>
      <c r="D28" s="44"/>
    </row>
  </sheetData>
  <mergeCells count="1">
    <mergeCell ref="A1:D1"/>
  </mergeCells>
  <phoneticPr fontId="35" type="noConversion"/>
  <pageMargins left="0.74791666666666701" right="0" top="0.78680555555555598" bottom="0.78680555555555598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Zeros="0" workbookViewId="0">
      <pane xSplit="2" ySplit="5" topLeftCell="C6" activePane="bottomRight" state="frozen"/>
      <selection pane="topRight"/>
      <selection pane="bottomLeft"/>
      <selection pane="bottomRight" activeCell="J9" sqref="J9"/>
    </sheetView>
  </sheetViews>
  <sheetFormatPr defaultColWidth="8.75" defaultRowHeight="18.75"/>
  <cols>
    <col min="1" max="1" width="6.5" style="6" customWidth="1"/>
    <col min="2" max="2" width="10.25" style="4" customWidth="1"/>
    <col min="3" max="3" width="10.5" style="6" customWidth="1"/>
    <col min="4" max="4" width="6.375" style="6" customWidth="1"/>
    <col min="5" max="5" width="7.25" style="6" customWidth="1"/>
    <col min="6" max="6" width="7.375" style="6" customWidth="1"/>
    <col min="7" max="7" width="11.75" style="6" customWidth="1"/>
    <col min="8" max="8" width="8" style="6" customWidth="1"/>
    <col min="9" max="9" width="7.625" style="6" customWidth="1"/>
    <col min="10" max="10" width="11.5" style="6" customWidth="1"/>
    <col min="11" max="11" width="6.375" style="6" customWidth="1"/>
    <col min="12" max="16384" width="8.75" style="6"/>
  </cols>
  <sheetData>
    <row r="1" spans="1:11" ht="17.25" customHeight="1">
      <c r="A1" s="7" t="s">
        <v>21</v>
      </c>
    </row>
    <row r="2" spans="1:11" s="3" customFormat="1" ht="30.6" customHeight="1">
      <c r="A2" s="72" t="s">
        <v>22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20.25" customHeight="1">
      <c r="G3" s="73" t="s">
        <v>1</v>
      </c>
      <c r="H3" s="73"/>
      <c r="I3" s="73"/>
      <c r="J3" s="73"/>
      <c r="K3" s="73"/>
    </row>
    <row r="4" spans="1:11" ht="27" customHeight="1">
      <c r="A4" s="69" t="s">
        <v>23</v>
      </c>
      <c r="B4" s="69"/>
      <c r="C4" s="69" t="s">
        <v>24</v>
      </c>
      <c r="D4" s="70" t="s">
        <v>25</v>
      </c>
      <c r="E4" s="69" t="s">
        <v>26</v>
      </c>
      <c r="F4" s="69" t="s">
        <v>27</v>
      </c>
      <c r="G4" s="69" t="s">
        <v>28</v>
      </c>
      <c r="H4" s="74" t="s">
        <v>29</v>
      </c>
      <c r="I4" s="75"/>
      <c r="J4" s="76"/>
      <c r="K4" s="69" t="s">
        <v>30</v>
      </c>
    </row>
    <row r="5" spans="1:11" ht="54" customHeight="1">
      <c r="A5" s="69"/>
      <c r="B5" s="69"/>
      <c r="C5" s="69"/>
      <c r="D5" s="71"/>
      <c r="E5" s="69"/>
      <c r="F5" s="69"/>
      <c r="G5" s="69"/>
      <c r="H5" s="9" t="s">
        <v>31</v>
      </c>
      <c r="I5" s="9" t="s">
        <v>32</v>
      </c>
      <c r="J5" s="8" t="s">
        <v>33</v>
      </c>
      <c r="K5" s="69"/>
    </row>
    <row r="6" spans="1:11" s="4" customFormat="1" ht="33.6" customHeight="1">
      <c r="A6" s="77" t="s">
        <v>34</v>
      </c>
      <c r="B6" s="78"/>
      <c r="C6" s="11">
        <f>SUM(C7,C10,C12,C21,C23,C25,C29,C31,C37,C42,C46,C60)</f>
        <v>98715.08</v>
      </c>
      <c r="D6" s="12">
        <f t="shared" ref="D6:J6" si="0">SUM(D7,D10,D12,D21,D23,D25,D29,D31,D37,D42,D46,D60)</f>
        <v>6300</v>
      </c>
      <c r="E6" s="12">
        <f t="shared" si="0"/>
        <v>7930</v>
      </c>
      <c r="F6" s="12">
        <f t="shared" si="0"/>
        <v>5191</v>
      </c>
      <c r="G6" s="11">
        <f t="shared" si="0"/>
        <v>118136.08</v>
      </c>
      <c r="H6" s="12">
        <f t="shared" si="0"/>
        <v>84724</v>
      </c>
      <c r="I6" s="12">
        <f t="shared" si="0"/>
        <v>3810</v>
      </c>
      <c r="J6" s="11">
        <f t="shared" si="0"/>
        <v>29602.080000000002</v>
      </c>
      <c r="K6" s="21" t="s">
        <v>35</v>
      </c>
    </row>
    <row r="7" spans="1:11" s="4" customFormat="1" ht="22.9" customHeight="1">
      <c r="A7" s="80" t="s">
        <v>36</v>
      </c>
      <c r="B7" s="13" t="s">
        <v>37</v>
      </c>
      <c r="C7" s="12">
        <f t="shared" ref="C7:J7" si="1">SUM(C8:C9)</f>
        <v>3123</v>
      </c>
      <c r="D7" s="12">
        <f t="shared" si="1"/>
        <v>400</v>
      </c>
      <c r="E7" s="12">
        <f t="shared" si="1"/>
        <v>324</v>
      </c>
      <c r="F7" s="12">
        <f t="shared" si="1"/>
        <v>188</v>
      </c>
      <c r="G7" s="12">
        <f t="shared" si="1"/>
        <v>4035</v>
      </c>
      <c r="H7" s="12">
        <f t="shared" si="1"/>
        <v>2492</v>
      </c>
      <c r="I7" s="22">
        <f t="shared" si="1"/>
        <v>147</v>
      </c>
      <c r="J7" s="20">
        <f t="shared" si="1"/>
        <v>1396</v>
      </c>
      <c r="K7" s="21"/>
    </row>
    <row r="8" spans="1:11" s="4" customFormat="1" ht="22.9" customHeight="1">
      <c r="A8" s="81"/>
      <c r="B8" s="14" t="s">
        <v>38</v>
      </c>
      <c r="C8" s="15">
        <v>1723</v>
      </c>
      <c r="D8" s="15">
        <v>200</v>
      </c>
      <c r="E8" s="16">
        <v>165</v>
      </c>
      <c r="F8" s="15">
        <v>108</v>
      </c>
      <c r="G8" s="15">
        <f>SUM(C8:F8)</f>
        <v>2196</v>
      </c>
      <c r="H8" s="17">
        <v>1386</v>
      </c>
      <c r="I8" s="23">
        <v>76</v>
      </c>
      <c r="J8" s="17">
        <f>G8-H8-I8</f>
        <v>734</v>
      </c>
      <c r="K8" s="21"/>
    </row>
    <row r="9" spans="1:11" s="4" customFormat="1" ht="22.9" customHeight="1">
      <c r="A9" s="82"/>
      <c r="B9" s="14" t="s">
        <v>39</v>
      </c>
      <c r="C9" s="15">
        <v>1400</v>
      </c>
      <c r="D9" s="15">
        <v>200</v>
      </c>
      <c r="E9" s="16">
        <v>159</v>
      </c>
      <c r="F9" s="15">
        <v>80</v>
      </c>
      <c r="G9" s="15">
        <f>SUM(C9:F9)</f>
        <v>1839</v>
      </c>
      <c r="H9" s="17">
        <v>1106</v>
      </c>
      <c r="I9" s="23">
        <v>71</v>
      </c>
      <c r="J9" s="17">
        <f>G9-H9-I9</f>
        <v>662</v>
      </c>
      <c r="K9" s="21"/>
    </row>
    <row r="10" spans="1:11" s="4" customFormat="1" ht="22.9" customHeight="1">
      <c r="A10" s="80" t="s">
        <v>40</v>
      </c>
      <c r="B10" s="13" t="s">
        <v>41</v>
      </c>
      <c r="C10" s="12">
        <f t="shared" ref="C10:J10" si="2">SUM(C11:C11)</f>
        <v>2031</v>
      </c>
      <c r="D10" s="12">
        <f t="shared" si="2"/>
        <v>200</v>
      </c>
      <c r="E10" s="12">
        <f t="shared" si="2"/>
        <v>180</v>
      </c>
      <c r="F10" s="12">
        <f t="shared" si="2"/>
        <v>129</v>
      </c>
      <c r="G10" s="12">
        <f t="shared" si="2"/>
        <v>2540</v>
      </c>
      <c r="H10" s="12">
        <f t="shared" si="2"/>
        <v>1584</v>
      </c>
      <c r="I10" s="22">
        <f t="shared" si="2"/>
        <v>80</v>
      </c>
      <c r="J10" s="20">
        <f t="shared" si="2"/>
        <v>876</v>
      </c>
      <c r="K10" s="21"/>
    </row>
    <row r="11" spans="1:11" s="4" customFormat="1" ht="22.9" customHeight="1">
      <c r="A11" s="81"/>
      <c r="B11" s="14" t="s">
        <v>42</v>
      </c>
      <c r="C11" s="15">
        <v>2031</v>
      </c>
      <c r="D11" s="15">
        <v>200</v>
      </c>
      <c r="E11" s="16">
        <v>180</v>
      </c>
      <c r="F11" s="15">
        <v>129</v>
      </c>
      <c r="G11" s="15">
        <f>SUM(C11:F11)</f>
        <v>2540</v>
      </c>
      <c r="H11" s="17">
        <v>1584</v>
      </c>
      <c r="I11" s="23">
        <v>80</v>
      </c>
      <c r="J11" s="17">
        <f>G11-H11-I11</f>
        <v>876</v>
      </c>
      <c r="K11" s="21"/>
    </row>
    <row r="12" spans="1:11" s="5" customFormat="1" ht="22.9" customHeight="1">
      <c r="A12" s="80" t="s">
        <v>43</v>
      </c>
      <c r="B12" s="13" t="s">
        <v>44</v>
      </c>
      <c r="C12" s="12">
        <f t="shared" ref="C12:J12" si="3">SUM(C13:C20)</f>
        <v>11290</v>
      </c>
      <c r="D12" s="12">
        <f t="shared" si="3"/>
        <v>800</v>
      </c>
      <c r="E12" s="12">
        <f t="shared" si="3"/>
        <v>1404</v>
      </c>
      <c r="F12" s="12">
        <f t="shared" si="3"/>
        <v>950</v>
      </c>
      <c r="G12" s="12">
        <f t="shared" si="3"/>
        <v>14444</v>
      </c>
      <c r="H12" s="12">
        <f t="shared" si="3"/>
        <v>9515</v>
      </c>
      <c r="I12" s="22">
        <f t="shared" si="3"/>
        <v>600</v>
      </c>
      <c r="J12" s="20">
        <f t="shared" si="3"/>
        <v>4329</v>
      </c>
      <c r="K12" s="21"/>
    </row>
    <row r="13" spans="1:11" s="4" customFormat="1" ht="22.9" customHeight="1">
      <c r="A13" s="81"/>
      <c r="B13" s="14" t="s">
        <v>45</v>
      </c>
      <c r="C13" s="15">
        <v>1547</v>
      </c>
      <c r="D13" s="15">
        <v>100</v>
      </c>
      <c r="E13" s="16">
        <v>170</v>
      </c>
      <c r="F13" s="15">
        <v>119</v>
      </c>
      <c r="G13" s="15">
        <f t="shared" ref="G13:G20" si="4">SUM(C13:F13)</f>
        <v>1936</v>
      </c>
      <c r="H13" s="17">
        <v>1302</v>
      </c>
      <c r="I13" s="23">
        <v>76</v>
      </c>
      <c r="J13" s="17">
        <f t="shared" ref="J13:J20" si="5">G13-H13-I13</f>
        <v>558</v>
      </c>
      <c r="K13" s="21"/>
    </row>
    <row r="14" spans="1:11" s="4" customFormat="1" ht="22.9" customHeight="1">
      <c r="A14" s="81"/>
      <c r="B14" s="14" t="s">
        <v>46</v>
      </c>
      <c r="C14" s="15">
        <v>1431</v>
      </c>
      <c r="D14" s="15">
        <v>100</v>
      </c>
      <c r="E14" s="16">
        <v>157</v>
      </c>
      <c r="F14" s="15">
        <v>152</v>
      </c>
      <c r="G14" s="15">
        <f t="shared" si="4"/>
        <v>1840</v>
      </c>
      <c r="H14" s="17">
        <v>1227</v>
      </c>
      <c r="I14" s="23">
        <v>68</v>
      </c>
      <c r="J14" s="17">
        <f t="shared" si="5"/>
        <v>545</v>
      </c>
      <c r="K14" s="21"/>
    </row>
    <row r="15" spans="1:11" s="4" customFormat="1" ht="22.9" customHeight="1">
      <c r="A15" s="81"/>
      <c r="B15" s="14" t="s">
        <v>47</v>
      </c>
      <c r="C15" s="15">
        <v>1848</v>
      </c>
      <c r="D15" s="15">
        <v>100</v>
      </c>
      <c r="E15" s="16">
        <v>167</v>
      </c>
      <c r="F15" s="15">
        <v>122</v>
      </c>
      <c r="G15" s="15">
        <f t="shared" si="4"/>
        <v>2237</v>
      </c>
      <c r="H15" s="17">
        <v>1468</v>
      </c>
      <c r="I15" s="23">
        <v>72</v>
      </c>
      <c r="J15" s="17">
        <f t="shared" si="5"/>
        <v>697</v>
      </c>
      <c r="K15" s="21"/>
    </row>
    <row r="16" spans="1:11" s="4" customFormat="1" ht="22.9" customHeight="1">
      <c r="A16" s="81"/>
      <c r="B16" s="14" t="s">
        <v>48</v>
      </c>
      <c r="C16" s="15">
        <v>1269</v>
      </c>
      <c r="D16" s="15">
        <v>100</v>
      </c>
      <c r="E16" s="16">
        <v>186</v>
      </c>
      <c r="F16" s="15">
        <v>115</v>
      </c>
      <c r="G16" s="15">
        <f t="shared" si="4"/>
        <v>1670</v>
      </c>
      <c r="H16" s="17">
        <v>1213</v>
      </c>
      <c r="I16" s="23">
        <v>81</v>
      </c>
      <c r="J16" s="17">
        <f t="shared" si="5"/>
        <v>376</v>
      </c>
      <c r="K16" s="21"/>
    </row>
    <row r="17" spans="1:11" s="4" customFormat="1" ht="22.9" customHeight="1">
      <c r="A17" s="81"/>
      <c r="B17" s="14" t="s">
        <v>49</v>
      </c>
      <c r="C17" s="15">
        <v>1028</v>
      </c>
      <c r="D17" s="15">
        <v>100</v>
      </c>
      <c r="E17" s="16">
        <v>190</v>
      </c>
      <c r="F17" s="15">
        <v>108</v>
      </c>
      <c r="G17" s="15">
        <f t="shared" si="4"/>
        <v>1426</v>
      </c>
      <c r="H17" s="17">
        <v>914</v>
      </c>
      <c r="I17" s="23">
        <v>80</v>
      </c>
      <c r="J17" s="17">
        <f t="shared" si="5"/>
        <v>432</v>
      </c>
      <c r="K17" s="21"/>
    </row>
    <row r="18" spans="1:11" s="4" customFormat="1" ht="22.9" customHeight="1">
      <c r="A18" s="81"/>
      <c r="B18" s="14" t="s">
        <v>50</v>
      </c>
      <c r="C18" s="15">
        <v>1700</v>
      </c>
      <c r="D18" s="15">
        <v>100</v>
      </c>
      <c r="E18" s="16">
        <v>164</v>
      </c>
      <c r="F18" s="15">
        <v>143</v>
      </c>
      <c r="G18" s="15">
        <f t="shared" si="4"/>
        <v>2107</v>
      </c>
      <c r="H18" s="17">
        <v>1400</v>
      </c>
      <c r="I18" s="23">
        <v>72</v>
      </c>
      <c r="J18" s="17">
        <f t="shared" si="5"/>
        <v>635</v>
      </c>
      <c r="K18" s="21"/>
    </row>
    <row r="19" spans="1:11" s="4" customFormat="1" ht="22.9" customHeight="1">
      <c r="A19" s="81"/>
      <c r="B19" s="14" t="s">
        <v>51</v>
      </c>
      <c r="C19" s="15">
        <v>1063</v>
      </c>
      <c r="D19" s="15">
        <v>100</v>
      </c>
      <c r="E19" s="16">
        <v>189</v>
      </c>
      <c r="F19" s="15">
        <v>91</v>
      </c>
      <c r="G19" s="15">
        <f t="shared" si="4"/>
        <v>1443</v>
      </c>
      <c r="H19" s="17">
        <v>852</v>
      </c>
      <c r="I19" s="23">
        <v>77</v>
      </c>
      <c r="J19" s="17">
        <f t="shared" si="5"/>
        <v>514</v>
      </c>
      <c r="K19" s="21"/>
    </row>
    <row r="20" spans="1:11" s="4" customFormat="1" ht="22.9" customHeight="1">
      <c r="A20" s="82"/>
      <c r="B20" s="14" t="s">
        <v>52</v>
      </c>
      <c r="C20" s="15">
        <v>1404</v>
      </c>
      <c r="D20" s="15">
        <v>100</v>
      </c>
      <c r="E20" s="16">
        <v>181</v>
      </c>
      <c r="F20" s="15">
        <v>100</v>
      </c>
      <c r="G20" s="15">
        <f t="shared" si="4"/>
        <v>1785</v>
      </c>
      <c r="H20" s="17">
        <v>1139</v>
      </c>
      <c r="I20" s="23">
        <v>74</v>
      </c>
      <c r="J20" s="17">
        <f t="shared" si="5"/>
        <v>572</v>
      </c>
      <c r="K20" s="21"/>
    </row>
    <row r="21" spans="1:11" s="4" customFormat="1" ht="22.9" customHeight="1">
      <c r="A21" s="80" t="s">
        <v>53</v>
      </c>
      <c r="B21" s="13" t="s">
        <v>54</v>
      </c>
      <c r="C21" s="12">
        <f t="shared" ref="C21:J21" si="6">SUM(C22:C22)</f>
        <v>1654</v>
      </c>
      <c r="D21" s="12">
        <f t="shared" si="6"/>
        <v>100</v>
      </c>
      <c r="E21" s="12">
        <f t="shared" si="6"/>
        <v>180</v>
      </c>
      <c r="F21" s="12">
        <f t="shared" si="6"/>
        <v>128</v>
      </c>
      <c r="G21" s="12">
        <f t="shared" si="6"/>
        <v>2062</v>
      </c>
      <c r="H21" s="12">
        <f t="shared" si="6"/>
        <v>1431</v>
      </c>
      <c r="I21" s="22">
        <f t="shared" si="6"/>
        <v>78</v>
      </c>
      <c r="J21" s="20">
        <f t="shared" si="6"/>
        <v>553</v>
      </c>
      <c r="K21" s="21"/>
    </row>
    <row r="22" spans="1:11" s="4" customFormat="1" ht="22.9" customHeight="1">
      <c r="A22" s="81"/>
      <c r="B22" s="14" t="s">
        <v>55</v>
      </c>
      <c r="C22" s="15">
        <v>1654</v>
      </c>
      <c r="D22" s="15">
        <v>100</v>
      </c>
      <c r="E22" s="16">
        <v>180</v>
      </c>
      <c r="F22" s="15">
        <v>128</v>
      </c>
      <c r="G22" s="15">
        <f>SUM(C22:F22)</f>
        <v>2062</v>
      </c>
      <c r="H22" s="17">
        <v>1431</v>
      </c>
      <c r="I22" s="23">
        <v>78</v>
      </c>
      <c r="J22" s="17">
        <f>G22-H22-I22</f>
        <v>553</v>
      </c>
      <c r="K22" s="21"/>
    </row>
    <row r="23" spans="1:11" s="4" customFormat="1" ht="22.9" customHeight="1">
      <c r="A23" s="80" t="s">
        <v>56</v>
      </c>
      <c r="B23" s="13" t="s">
        <v>57</v>
      </c>
      <c r="C23" s="12">
        <f t="shared" ref="C23:J23" si="7">SUM(C24:C24)</f>
        <v>1913</v>
      </c>
      <c r="D23" s="12">
        <f t="shared" si="7"/>
        <v>200</v>
      </c>
      <c r="E23" s="12">
        <f t="shared" si="7"/>
        <v>157</v>
      </c>
      <c r="F23" s="12">
        <f t="shared" si="7"/>
        <v>109</v>
      </c>
      <c r="G23" s="12">
        <f t="shared" si="7"/>
        <v>2379</v>
      </c>
      <c r="H23" s="12">
        <f t="shared" si="7"/>
        <v>1615</v>
      </c>
      <c r="I23" s="22">
        <f t="shared" si="7"/>
        <v>70</v>
      </c>
      <c r="J23" s="20">
        <f t="shared" si="7"/>
        <v>694</v>
      </c>
      <c r="K23" s="21"/>
    </row>
    <row r="24" spans="1:11" s="4" customFormat="1" ht="22.9" customHeight="1">
      <c r="A24" s="82"/>
      <c r="B24" s="14" t="s">
        <v>58</v>
      </c>
      <c r="C24" s="15">
        <v>1913</v>
      </c>
      <c r="D24" s="15">
        <v>200</v>
      </c>
      <c r="E24" s="16">
        <v>157</v>
      </c>
      <c r="F24" s="15">
        <v>109</v>
      </c>
      <c r="G24" s="15">
        <f>SUM(C24:F24)</f>
        <v>2379</v>
      </c>
      <c r="H24" s="17">
        <v>1615</v>
      </c>
      <c r="I24" s="23">
        <v>70</v>
      </c>
      <c r="J24" s="17">
        <f>G24-H24-I24</f>
        <v>694</v>
      </c>
      <c r="K24" s="21"/>
    </row>
    <row r="25" spans="1:11" s="4" customFormat="1" ht="24">
      <c r="A25" s="80" t="s">
        <v>59</v>
      </c>
      <c r="B25" s="13" t="s">
        <v>60</v>
      </c>
      <c r="C25" s="12">
        <f t="shared" ref="C25:J25" si="8">SUM(C26:C28)</f>
        <v>11360</v>
      </c>
      <c r="D25" s="12">
        <f t="shared" si="8"/>
        <v>400</v>
      </c>
      <c r="E25" s="12">
        <f t="shared" si="8"/>
        <v>488</v>
      </c>
      <c r="F25" s="12">
        <f t="shared" si="8"/>
        <v>353</v>
      </c>
      <c r="G25" s="12">
        <f t="shared" si="8"/>
        <v>12601</v>
      </c>
      <c r="H25" s="12">
        <f t="shared" si="8"/>
        <v>10040</v>
      </c>
      <c r="I25" s="22">
        <f t="shared" si="8"/>
        <v>282</v>
      </c>
      <c r="J25" s="20">
        <f t="shared" si="8"/>
        <v>2279</v>
      </c>
      <c r="K25" s="21"/>
    </row>
    <row r="26" spans="1:11" s="4" customFormat="1" ht="24">
      <c r="A26" s="81"/>
      <c r="B26" s="14" t="s">
        <v>61</v>
      </c>
      <c r="C26" s="15">
        <v>6023</v>
      </c>
      <c r="D26" s="15">
        <v>200</v>
      </c>
      <c r="E26" s="16">
        <v>180</v>
      </c>
      <c r="F26" s="15">
        <v>147</v>
      </c>
      <c r="G26" s="15">
        <f>SUM(C26:F26)</f>
        <v>6550</v>
      </c>
      <c r="H26" s="17">
        <v>5768</v>
      </c>
      <c r="I26" s="23">
        <v>145</v>
      </c>
      <c r="J26" s="17">
        <f>G26-H26-I26</f>
        <v>637</v>
      </c>
      <c r="K26" s="21"/>
    </row>
    <row r="27" spans="1:11" s="4" customFormat="1" ht="22.15" customHeight="1">
      <c r="A27" s="81"/>
      <c r="B27" s="14" t="s">
        <v>62</v>
      </c>
      <c r="C27" s="15">
        <v>2623</v>
      </c>
      <c r="D27" s="15">
        <v>100</v>
      </c>
      <c r="E27" s="16">
        <v>158</v>
      </c>
      <c r="F27" s="15">
        <v>109</v>
      </c>
      <c r="G27" s="15">
        <f>SUM(C27:F27)</f>
        <v>2990</v>
      </c>
      <c r="H27" s="17">
        <v>2145</v>
      </c>
      <c r="I27" s="23">
        <v>70</v>
      </c>
      <c r="J27" s="17">
        <f>G27-H27-I27</f>
        <v>775</v>
      </c>
      <c r="K27" s="21"/>
    </row>
    <row r="28" spans="1:11" s="4" customFormat="1" ht="22.15" customHeight="1">
      <c r="A28" s="82"/>
      <c r="B28" s="14" t="s">
        <v>63</v>
      </c>
      <c r="C28" s="15">
        <v>2714</v>
      </c>
      <c r="D28" s="15">
        <v>100</v>
      </c>
      <c r="E28" s="16">
        <v>150</v>
      </c>
      <c r="F28" s="15">
        <v>97</v>
      </c>
      <c r="G28" s="15">
        <f>SUM(C28:F28)</f>
        <v>3061</v>
      </c>
      <c r="H28" s="17">
        <v>2127</v>
      </c>
      <c r="I28" s="23">
        <v>67</v>
      </c>
      <c r="J28" s="17">
        <f>G28-H28-I28</f>
        <v>867</v>
      </c>
      <c r="K28" s="21"/>
    </row>
    <row r="29" spans="1:11" s="4" customFormat="1" ht="22.15" customHeight="1">
      <c r="A29" s="80" t="s">
        <v>64</v>
      </c>
      <c r="B29" s="13" t="s">
        <v>65</v>
      </c>
      <c r="C29" s="12">
        <f t="shared" ref="C29:J29" si="9">SUM(C30:C30)</f>
        <v>2309</v>
      </c>
      <c r="D29" s="12">
        <f t="shared" si="9"/>
        <v>100</v>
      </c>
      <c r="E29" s="12">
        <f t="shared" si="9"/>
        <v>208</v>
      </c>
      <c r="F29" s="12">
        <f t="shared" si="9"/>
        <v>130</v>
      </c>
      <c r="G29" s="12">
        <f t="shared" si="9"/>
        <v>2747</v>
      </c>
      <c r="H29" s="12">
        <f t="shared" si="9"/>
        <v>1938</v>
      </c>
      <c r="I29" s="22">
        <f t="shared" si="9"/>
        <v>90</v>
      </c>
      <c r="J29" s="20">
        <f t="shared" si="9"/>
        <v>719</v>
      </c>
      <c r="K29" s="21"/>
    </row>
    <row r="30" spans="1:11" s="4" customFormat="1" ht="22.15" customHeight="1">
      <c r="A30" s="82"/>
      <c r="B30" s="14" t="s">
        <v>66</v>
      </c>
      <c r="C30" s="15">
        <v>2309</v>
      </c>
      <c r="D30" s="15">
        <v>100</v>
      </c>
      <c r="E30" s="16">
        <v>208</v>
      </c>
      <c r="F30" s="15">
        <v>130</v>
      </c>
      <c r="G30" s="15">
        <f>SUM(C30:F30)</f>
        <v>2747</v>
      </c>
      <c r="H30" s="17">
        <v>1938</v>
      </c>
      <c r="I30" s="23">
        <v>90</v>
      </c>
      <c r="J30" s="17">
        <f>G30-H30-I30</f>
        <v>719</v>
      </c>
      <c r="K30" s="21"/>
    </row>
    <row r="31" spans="1:11" s="4" customFormat="1" ht="22.15" customHeight="1">
      <c r="A31" s="80" t="s">
        <v>67</v>
      </c>
      <c r="B31" s="13" t="s">
        <v>68</v>
      </c>
      <c r="C31" s="12">
        <f t="shared" ref="C31:J31" si="10">SUM(C32:C36)</f>
        <v>7996</v>
      </c>
      <c r="D31" s="12">
        <f t="shared" si="10"/>
        <v>800</v>
      </c>
      <c r="E31" s="12">
        <f t="shared" si="10"/>
        <v>923</v>
      </c>
      <c r="F31" s="12">
        <f t="shared" si="10"/>
        <v>502</v>
      </c>
      <c r="G31" s="12">
        <f t="shared" si="10"/>
        <v>10221</v>
      </c>
      <c r="H31" s="12">
        <f t="shared" si="10"/>
        <v>6290</v>
      </c>
      <c r="I31" s="22">
        <f t="shared" si="10"/>
        <v>415</v>
      </c>
      <c r="J31" s="20">
        <f t="shared" si="10"/>
        <v>3516</v>
      </c>
      <c r="K31" s="21"/>
    </row>
    <row r="32" spans="1:11" s="4" customFormat="1" ht="22.15" customHeight="1">
      <c r="A32" s="81"/>
      <c r="B32" s="14" t="s">
        <v>69</v>
      </c>
      <c r="C32" s="15">
        <v>1933</v>
      </c>
      <c r="D32" s="15">
        <v>200</v>
      </c>
      <c r="E32" s="16">
        <v>210</v>
      </c>
      <c r="F32" s="15">
        <v>115</v>
      </c>
      <c r="G32" s="15">
        <f>SUM(C32:F32)</f>
        <v>2458</v>
      </c>
      <c r="H32" s="17">
        <v>1578</v>
      </c>
      <c r="I32" s="23">
        <v>93</v>
      </c>
      <c r="J32" s="17">
        <f>G32-H32-I32</f>
        <v>787</v>
      </c>
      <c r="K32" s="21"/>
    </row>
    <row r="33" spans="1:11" s="4" customFormat="1" ht="22.15" customHeight="1">
      <c r="A33" s="81"/>
      <c r="B33" s="14" t="s">
        <v>70</v>
      </c>
      <c r="C33" s="15">
        <v>1372</v>
      </c>
      <c r="D33" s="15">
        <v>200</v>
      </c>
      <c r="E33" s="16">
        <v>174</v>
      </c>
      <c r="F33" s="15">
        <v>95</v>
      </c>
      <c r="G33" s="15">
        <f>SUM(C33:F33)</f>
        <v>1841</v>
      </c>
      <c r="H33" s="17">
        <v>1077</v>
      </c>
      <c r="I33" s="23">
        <v>81</v>
      </c>
      <c r="J33" s="17">
        <f>G33-H33-I33</f>
        <v>683</v>
      </c>
      <c r="K33" s="21"/>
    </row>
    <row r="34" spans="1:11" s="4" customFormat="1" ht="22.15" customHeight="1">
      <c r="A34" s="81"/>
      <c r="B34" s="14" t="s">
        <v>71</v>
      </c>
      <c r="C34" s="15">
        <v>1348</v>
      </c>
      <c r="D34" s="15">
        <v>100</v>
      </c>
      <c r="E34" s="16">
        <v>198</v>
      </c>
      <c r="F34" s="15">
        <v>105</v>
      </c>
      <c r="G34" s="15">
        <f>SUM(C34:F34)</f>
        <v>1751</v>
      </c>
      <c r="H34" s="17">
        <v>1067</v>
      </c>
      <c r="I34" s="23">
        <v>90</v>
      </c>
      <c r="J34" s="17">
        <f>G34-H34-I34</f>
        <v>594</v>
      </c>
      <c r="K34" s="21"/>
    </row>
    <row r="35" spans="1:11" s="4" customFormat="1" ht="22.15" customHeight="1">
      <c r="A35" s="81"/>
      <c r="B35" s="14" t="s">
        <v>72</v>
      </c>
      <c r="C35" s="15">
        <v>1866</v>
      </c>
      <c r="D35" s="15">
        <v>100</v>
      </c>
      <c r="E35" s="16">
        <v>182</v>
      </c>
      <c r="F35" s="15">
        <v>107</v>
      </c>
      <c r="G35" s="15">
        <f>SUM(C35:F35)</f>
        <v>2255</v>
      </c>
      <c r="H35" s="17">
        <v>1364</v>
      </c>
      <c r="I35" s="23">
        <v>78</v>
      </c>
      <c r="J35" s="17">
        <f>G35-H35-I35</f>
        <v>813</v>
      </c>
      <c r="K35" s="21"/>
    </row>
    <row r="36" spans="1:11" s="4" customFormat="1" ht="22.15" customHeight="1">
      <c r="A36" s="81"/>
      <c r="B36" s="14" t="s">
        <v>73</v>
      </c>
      <c r="C36" s="15">
        <v>1477</v>
      </c>
      <c r="D36" s="15">
        <v>200</v>
      </c>
      <c r="E36" s="16">
        <v>159</v>
      </c>
      <c r="F36" s="15">
        <v>80</v>
      </c>
      <c r="G36" s="15">
        <f>SUM(C36:F36)</f>
        <v>1916</v>
      </c>
      <c r="H36" s="17">
        <v>1204</v>
      </c>
      <c r="I36" s="23">
        <v>73</v>
      </c>
      <c r="J36" s="17">
        <f>G36-H36-I36</f>
        <v>639</v>
      </c>
      <c r="K36" s="21"/>
    </row>
    <row r="37" spans="1:11" s="4" customFormat="1" ht="22.15" customHeight="1">
      <c r="A37" s="80" t="s">
        <v>74</v>
      </c>
      <c r="B37" s="13" t="s">
        <v>75</v>
      </c>
      <c r="C37" s="12">
        <f t="shared" ref="C37:J37" si="11">SUM(C38:C41)</f>
        <v>5874</v>
      </c>
      <c r="D37" s="12">
        <f t="shared" si="11"/>
        <v>500</v>
      </c>
      <c r="E37" s="12">
        <f t="shared" si="11"/>
        <v>784</v>
      </c>
      <c r="F37" s="12">
        <f t="shared" si="11"/>
        <v>399</v>
      </c>
      <c r="G37" s="12">
        <f t="shared" si="11"/>
        <v>7557</v>
      </c>
      <c r="H37" s="12">
        <f t="shared" si="11"/>
        <v>5021</v>
      </c>
      <c r="I37" s="22">
        <f t="shared" si="11"/>
        <v>337</v>
      </c>
      <c r="J37" s="20">
        <f t="shared" si="11"/>
        <v>2199</v>
      </c>
      <c r="K37" s="21"/>
    </row>
    <row r="38" spans="1:11" s="4" customFormat="1" ht="22.15" customHeight="1">
      <c r="A38" s="81"/>
      <c r="B38" s="14" t="s">
        <v>76</v>
      </c>
      <c r="C38" s="15">
        <v>1449</v>
      </c>
      <c r="D38" s="15">
        <v>100</v>
      </c>
      <c r="E38" s="16">
        <v>212</v>
      </c>
      <c r="F38" s="15">
        <v>117</v>
      </c>
      <c r="G38" s="15">
        <f>SUM(C38:F38)</f>
        <v>1878</v>
      </c>
      <c r="H38" s="17">
        <v>1272</v>
      </c>
      <c r="I38" s="23">
        <v>93</v>
      </c>
      <c r="J38" s="17">
        <f>G38-H38-I38</f>
        <v>513</v>
      </c>
      <c r="K38" s="21"/>
    </row>
    <row r="39" spans="1:11" s="4" customFormat="1" ht="22.15" customHeight="1">
      <c r="A39" s="81"/>
      <c r="B39" s="14" t="s">
        <v>77</v>
      </c>
      <c r="C39" s="15">
        <v>1358</v>
      </c>
      <c r="D39" s="15">
        <v>100</v>
      </c>
      <c r="E39" s="16">
        <v>218</v>
      </c>
      <c r="F39" s="15">
        <v>107</v>
      </c>
      <c r="G39" s="15">
        <f>SUM(C39:F39)</f>
        <v>1783</v>
      </c>
      <c r="H39" s="17">
        <v>1161</v>
      </c>
      <c r="I39" s="23">
        <v>92</v>
      </c>
      <c r="J39" s="17">
        <f>G39-H39-I39</f>
        <v>530</v>
      </c>
      <c r="K39" s="21"/>
    </row>
    <row r="40" spans="1:11" s="4" customFormat="1" ht="22.15" customHeight="1">
      <c r="A40" s="81"/>
      <c r="B40" s="14" t="s">
        <v>78</v>
      </c>
      <c r="C40" s="15">
        <v>1557</v>
      </c>
      <c r="D40" s="15">
        <v>200</v>
      </c>
      <c r="E40" s="16">
        <v>168</v>
      </c>
      <c r="F40" s="15">
        <v>78</v>
      </c>
      <c r="G40" s="15">
        <f>SUM(C40:F40)</f>
        <v>2003</v>
      </c>
      <c r="H40" s="17">
        <v>1235</v>
      </c>
      <c r="I40" s="23">
        <v>71</v>
      </c>
      <c r="J40" s="17">
        <f>G40-H40-I40</f>
        <v>697</v>
      </c>
      <c r="K40" s="21"/>
    </row>
    <row r="41" spans="1:11" s="4" customFormat="1" ht="22.15" customHeight="1">
      <c r="A41" s="82"/>
      <c r="B41" s="14" t="s">
        <v>79</v>
      </c>
      <c r="C41" s="15">
        <v>1510</v>
      </c>
      <c r="D41" s="15">
        <v>100</v>
      </c>
      <c r="E41" s="16">
        <v>186</v>
      </c>
      <c r="F41" s="15">
        <v>97</v>
      </c>
      <c r="G41" s="15">
        <f>SUM(C41:F41)</f>
        <v>1893</v>
      </c>
      <c r="H41" s="17">
        <v>1353</v>
      </c>
      <c r="I41" s="23">
        <v>81</v>
      </c>
      <c r="J41" s="17">
        <f>G41-H41-I41</f>
        <v>459</v>
      </c>
      <c r="K41" s="21"/>
    </row>
    <row r="42" spans="1:11" s="4" customFormat="1" ht="22.15" customHeight="1">
      <c r="A42" s="80" t="s">
        <v>80</v>
      </c>
      <c r="B42" s="13" t="s">
        <v>81</v>
      </c>
      <c r="C42" s="12">
        <f t="shared" ref="C42:J42" si="12">SUM(C43:C45)</f>
        <v>8399</v>
      </c>
      <c r="D42" s="12">
        <f t="shared" si="12"/>
        <v>300</v>
      </c>
      <c r="E42" s="12">
        <f t="shared" si="12"/>
        <v>494</v>
      </c>
      <c r="F42" s="12">
        <f t="shared" si="12"/>
        <v>426</v>
      </c>
      <c r="G42" s="12">
        <f t="shared" si="12"/>
        <v>9619</v>
      </c>
      <c r="H42" s="12">
        <f t="shared" si="12"/>
        <v>6703</v>
      </c>
      <c r="I42" s="22">
        <f t="shared" si="12"/>
        <v>218</v>
      </c>
      <c r="J42" s="12">
        <f t="shared" si="12"/>
        <v>2698</v>
      </c>
      <c r="K42" s="21"/>
    </row>
    <row r="43" spans="1:11" s="4" customFormat="1" ht="22.15" customHeight="1">
      <c r="A43" s="81"/>
      <c r="B43" s="14" t="s">
        <v>82</v>
      </c>
      <c r="C43" s="15">
        <v>2824</v>
      </c>
      <c r="D43" s="15">
        <v>100</v>
      </c>
      <c r="E43" s="16">
        <v>142</v>
      </c>
      <c r="F43" s="15">
        <v>145</v>
      </c>
      <c r="G43" s="15">
        <f>SUM(C43:F43)</f>
        <v>3211</v>
      </c>
      <c r="H43" s="17">
        <v>2201</v>
      </c>
      <c r="I43" s="23">
        <v>64</v>
      </c>
      <c r="J43" s="17">
        <f>G43-H43-I43</f>
        <v>946</v>
      </c>
      <c r="K43" s="21"/>
    </row>
    <row r="44" spans="1:11" s="4" customFormat="1" ht="22.15" customHeight="1">
      <c r="A44" s="81"/>
      <c r="B44" s="14" t="s">
        <v>83</v>
      </c>
      <c r="C44" s="12">
        <v>2518</v>
      </c>
      <c r="D44" s="15">
        <v>100</v>
      </c>
      <c r="E44" s="16">
        <v>172</v>
      </c>
      <c r="F44" s="15">
        <v>125</v>
      </c>
      <c r="G44" s="12">
        <f>SUM(C44:F44)</f>
        <v>2915</v>
      </c>
      <c r="H44" s="17">
        <v>2279</v>
      </c>
      <c r="I44" s="23">
        <v>74</v>
      </c>
      <c r="J44" s="12">
        <f>G44-H44-I44</f>
        <v>562</v>
      </c>
      <c r="K44" s="21"/>
    </row>
    <row r="45" spans="1:11" s="4" customFormat="1" ht="22.15" customHeight="1">
      <c r="A45" s="82"/>
      <c r="B45" s="14" t="s">
        <v>84</v>
      </c>
      <c r="C45" s="15">
        <v>3057</v>
      </c>
      <c r="D45" s="15">
        <v>100</v>
      </c>
      <c r="E45" s="16">
        <v>180</v>
      </c>
      <c r="F45" s="15">
        <v>156</v>
      </c>
      <c r="G45" s="15">
        <f>SUM(C45:F45)</f>
        <v>3493</v>
      </c>
      <c r="H45" s="17">
        <v>2223</v>
      </c>
      <c r="I45" s="23">
        <v>80</v>
      </c>
      <c r="J45" s="17">
        <f>G45-H45-I45</f>
        <v>1190</v>
      </c>
      <c r="K45" s="21"/>
    </row>
    <row r="46" spans="1:11" s="4" customFormat="1" ht="22.15" customHeight="1">
      <c r="A46" s="80" t="s">
        <v>85</v>
      </c>
      <c r="B46" s="13" t="s">
        <v>86</v>
      </c>
      <c r="C46" s="12">
        <f t="shared" ref="C46:J46" si="13">SUM(C47:C59)</f>
        <v>25432</v>
      </c>
      <c r="D46" s="12">
        <f t="shared" si="13"/>
        <v>1600</v>
      </c>
      <c r="E46" s="12">
        <f t="shared" si="13"/>
        <v>1630</v>
      </c>
      <c r="F46" s="12">
        <f t="shared" si="13"/>
        <v>1170</v>
      </c>
      <c r="G46" s="12">
        <f t="shared" si="13"/>
        <v>29832</v>
      </c>
      <c r="H46" s="12">
        <f t="shared" si="13"/>
        <v>21962</v>
      </c>
      <c r="I46" s="22">
        <f t="shared" si="13"/>
        <v>785</v>
      </c>
      <c r="J46" s="12">
        <f t="shared" si="13"/>
        <v>7085</v>
      </c>
      <c r="K46" s="21"/>
    </row>
    <row r="47" spans="1:11" s="4" customFormat="1" ht="22.15" customHeight="1">
      <c r="A47" s="81"/>
      <c r="B47" s="14" t="s">
        <v>87</v>
      </c>
      <c r="C47" s="15">
        <v>6823</v>
      </c>
      <c r="D47" s="15">
        <v>200</v>
      </c>
      <c r="E47" s="16">
        <v>206</v>
      </c>
      <c r="F47" s="15">
        <v>85</v>
      </c>
      <c r="G47" s="15">
        <f t="shared" ref="G47:G60" si="14">SUM(C47:F47)</f>
        <v>7314</v>
      </c>
      <c r="H47" s="17">
        <v>6464</v>
      </c>
      <c r="I47" s="23">
        <v>89</v>
      </c>
      <c r="J47" s="17">
        <f t="shared" ref="J47:J60" si="15">G47-H47-I47</f>
        <v>761</v>
      </c>
      <c r="K47" s="21"/>
    </row>
    <row r="48" spans="1:11" s="4" customFormat="1" ht="22.15" customHeight="1">
      <c r="A48" s="81"/>
      <c r="B48" s="14" t="s">
        <v>88</v>
      </c>
      <c r="C48" s="15">
        <v>1836</v>
      </c>
      <c r="D48" s="15">
        <v>100</v>
      </c>
      <c r="E48" s="16">
        <v>144</v>
      </c>
      <c r="F48" s="15">
        <v>109</v>
      </c>
      <c r="G48" s="15">
        <f t="shared" si="14"/>
        <v>2189</v>
      </c>
      <c r="H48" s="17">
        <v>1567</v>
      </c>
      <c r="I48" s="23">
        <v>67</v>
      </c>
      <c r="J48" s="17">
        <f t="shared" si="15"/>
        <v>555</v>
      </c>
      <c r="K48" s="21"/>
    </row>
    <row r="49" spans="1:11" s="4" customFormat="1" ht="22.15" customHeight="1">
      <c r="A49" s="81"/>
      <c r="B49" s="14" t="s">
        <v>89</v>
      </c>
      <c r="C49" s="15">
        <v>1681</v>
      </c>
      <c r="D49" s="15">
        <v>100</v>
      </c>
      <c r="E49" s="16">
        <v>132</v>
      </c>
      <c r="F49" s="15">
        <v>91</v>
      </c>
      <c r="G49" s="15">
        <f t="shared" si="14"/>
        <v>2004</v>
      </c>
      <c r="H49" s="17">
        <v>1369</v>
      </c>
      <c r="I49" s="23">
        <v>60</v>
      </c>
      <c r="J49" s="17">
        <f t="shared" si="15"/>
        <v>575</v>
      </c>
      <c r="K49" s="21"/>
    </row>
    <row r="50" spans="1:11" s="4" customFormat="1" ht="22.15" customHeight="1">
      <c r="A50" s="81"/>
      <c r="B50" s="14" t="s">
        <v>90</v>
      </c>
      <c r="C50" s="15">
        <v>1723</v>
      </c>
      <c r="D50" s="15">
        <v>100</v>
      </c>
      <c r="E50" s="16">
        <v>59</v>
      </c>
      <c r="F50" s="15">
        <v>114</v>
      </c>
      <c r="G50" s="15">
        <f t="shared" si="14"/>
        <v>1996</v>
      </c>
      <c r="H50" s="17">
        <v>1459</v>
      </c>
      <c r="I50" s="23">
        <v>41</v>
      </c>
      <c r="J50" s="17">
        <f t="shared" si="15"/>
        <v>496</v>
      </c>
      <c r="K50" s="21"/>
    </row>
    <row r="51" spans="1:11" s="4" customFormat="1" ht="22.15" customHeight="1">
      <c r="A51" s="81"/>
      <c r="B51" s="14" t="s">
        <v>91</v>
      </c>
      <c r="C51" s="15">
        <v>1531</v>
      </c>
      <c r="D51" s="15">
        <v>100</v>
      </c>
      <c r="E51" s="16">
        <v>61</v>
      </c>
      <c r="F51" s="15">
        <v>90</v>
      </c>
      <c r="G51" s="15">
        <f t="shared" si="14"/>
        <v>1782</v>
      </c>
      <c r="H51" s="17">
        <v>1320</v>
      </c>
      <c r="I51" s="23">
        <v>44</v>
      </c>
      <c r="J51" s="17">
        <f t="shared" si="15"/>
        <v>418</v>
      </c>
      <c r="K51" s="21"/>
    </row>
    <row r="52" spans="1:11" s="4" customFormat="1" ht="22.15" customHeight="1">
      <c r="A52" s="81"/>
      <c r="B52" s="14" t="s">
        <v>92</v>
      </c>
      <c r="C52" s="15">
        <v>1245</v>
      </c>
      <c r="D52" s="15">
        <v>100</v>
      </c>
      <c r="E52" s="16">
        <v>154</v>
      </c>
      <c r="F52" s="15">
        <v>70</v>
      </c>
      <c r="G52" s="15">
        <f t="shared" si="14"/>
        <v>1569</v>
      </c>
      <c r="H52" s="17">
        <v>1179</v>
      </c>
      <c r="I52" s="23">
        <v>60</v>
      </c>
      <c r="J52" s="17">
        <f t="shared" si="15"/>
        <v>330</v>
      </c>
      <c r="K52" s="21"/>
    </row>
    <row r="53" spans="1:11" s="4" customFormat="1" ht="22.15" customHeight="1">
      <c r="A53" s="81"/>
      <c r="B53" s="14" t="s">
        <v>93</v>
      </c>
      <c r="C53" s="15">
        <v>1729</v>
      </c>
      <c r="D53" s="15">
        <v>100</v>
      </c>
      <c r="E53" s="16">
        <v>87</v>
      </c>
      <c r="F53" s="15">
        <v>94</v>
      </c>
      <c r="G53" s="15">
        <f t="shared" si="14"/>
        <v>2010</v>
      </c>
      <c r="H53" s="17">
        <v>1420</v>
      </c>
      <c r="I53" s="23">
        <v>56</v>
      </c>
      <c r="J53" s="17">
        <f t="shared" si="15"/>
        <v>534</v>
      </c>
      <c r="K53" s="21"/>
    </row>
    <row r="54" spans="1:11" s="4" customFormat="1" ht="22.15" customHeight="1">
      <c r="A54" s="81"/>
      <c r="B54" s="14" t="s">
        <v>94</v>
      </c>
      <c r="C54" s="15">
        <v>1449</v>
      </c>
      <c r="D54" s="15">
        <v>200</v>
      </c>
      <c r="E54" s="16">
        <v>147</v>
      </c>
      <c r="F54" s="15">
        <v>90</v>
      </c>
      <c r="G54" s="15">
        <f t="shared" si="14"/>
        <v>1886</v>
      </c>
      <c r="H54" s="17">
        <v>1073</v>
      </c>
      <c r="I54" s="23">
        <v>64</v>
      </c>
      <c r="J54" s="17">
        <f t="shared" si="15"/>
        <v>749</v>
      </c>
      <c r="K54" s="21"/>
    </row>
    <row r="55" spans="1:11" s="4" customFormat="1" ht="22.15" customHeight="1">
      <c r="A55" s="81"/>
      <c r="B55" s="14" t="s">
        <v>95</v>
      </c>
      <c r="C55" s="15">
        <v>1461</v>
      </c>
      <c r="D55" s="15">
        <v>200</v>
      </c>
      <c r="E55" s="16">
        <v>136</v>
      </c>
      <c r="F55" s="15">
        <v>97</v>
      </c>
      <c r="G55" s="15">
        <f t="shared" si="14"/>
        <v>1894</v>
      </c>
      <c r="H55" s="17">
        <v>1262</v>
      </c>
      <c r="I55" s="23">
        <v>60</v>
      </c>
      <c r="J55" s="17">
        <f t="shared" si="15"/>
        <v>572</v>
      </c>
      <c r="K55" s="21"/>
    </row>
    <row r="56" spans="1:11" s="4" customFormat="1" ht="22.15" customHeight="1">
      <c r="A56" s="81"/>
      <c r="B56" s="14" t="s">
        <v>96</v>
      </c>
      <c r="C56" s="15">
        <v>1802</v>
      </c>
      <c r="D56" s="15">
        <v>100</v>
      </c>
      <c r="E56" s="16">
        <v>133</v>
      </c>
      <c r="F56" s="15">
        <v>64</v>
      </c>
      <c r="G56" s="15">
        <f t="shared" si="14"/>
        <v>2099</v>
      </c>
      <c r="H56" s="17">
        <v>1441</v>
      </c>
      <c r="I56" s="23">
        <v>60</v>
      </c>
      <c r="J56" s="17">
        <f t="shared" si="15"/>
        <v>598</v>
      </c>
      <c r="K56" s="21"/>
    </row>
    <row r="57" spans="1:11" s="4" customFormat="1" ht="22.15" customHeight="1">
      <c r="A57" s="81"/>
      <c r="B57" s="14" t="s">
        <v>97</v>
      </c>
      <c r="C57" s="12">
        <v>1325</v>
      </c>
      <c r="D57" s="15">
        <v>100</v>
      </c>
      <c r="E57" s="16">
        <v>154</v>
      </c>
      <c r="F57" s="15">
        <v>91</v>
      </c>
      <c r="G57" s="12">
        <f t="shared" si="14"/>
        <v>1670</v>
      </c>
      <c r="H57" s="17">
        <v>1031</v>
      </c>
      <c r="I57" s="23">
        <v>66</v>
      </c>
      <c r="J57" s="12">
        <f t="shared" si="15"/>
        <v>573</v>
      </c>
      <c r="K57" s="21"/>
    </row>
    <row r="58" spans="1:11" s="4" customFormat="1" ht="22.15" customHeight="1">
      <c r="A58" s="81"/>
      <c r="B58" s="14" t="s">
        <v>98</v>
      </c>
      <c r="C58" s="15">
        <v>1342</v>
      </c>
      <c r="D58" s="15">
        <v>100</v>
      </c>
      <c r="E58" s="16">
        <v>149</v>
      </c>
      <c r="F58" s="15">
        <v>90</v>
      </c>
      <c r="G58" s="15">
        <f t="shared" si="14"/>
        <v>1681</v>
      </c>
      <c r="H58" s="17">
        <v>1138</v>
      </c>
      <c r="I58" s="23">
        <v>66</v>
      </c>
      <c r="J58" s="17">
        <f t="shared" si="15"/>
        <v>477</v>
      </c>
      <c r="K58" s="21"/>
    </row>
    <row r="59" spans="1:11" s="4" customFormat="1" ht="22.15" customHeight="1">
      <c r="A59" s="82"/>
      <c r="B59" s="14" t="s">
        <v>99</v>
      </c>
      <c r="C59" s="15">
        <v>1485</v>
      </c>
      <c r="D59" s="15">
        <v>100</v>
      </c>
      <c r="E59" s="16">
        <v>68</v>
      </c>
      <c r="F59" s="15">
        <v>85</v>
      </c>
      <c r="G59" s="15">
        <f t="shared" si="14"/>
        <v>1738</v>
      </c>
      <c r="H59" s="17">
        <v>1239</v>
      </c>
      <c r="I59" s="23">
        <v>52</v>
      </c>
      <c r="J59" s="17">
        <f t="shared" si="15"/>
        <v>447</v>
      </c>
      <c r="K59" s="21"/>
    </row>
    <row r="60" spans="1:11" s="4" customFormat="1" ht="48">
      <c r="A60" s="18" t="s">
        <v>100</v>
      </c>
      <c r="B60" s="13" t="s">
        <v>100</v>
      </c>
      <c r="C60" s="19">
        <v>17334.080000000002</v>
      </c>
      <c r="D60" s="20">
        <v>900</v>
      </c>
      <c r="E60" s="10">
        <v>1158</v>
      </c>
      <c r="F60" s="20">
        <v>707</v>
      </c>
      <c r="G60" s="20">
        <f t="shared" si="14"/>
        <v>20099.080000000002</v>
      </c>
      <c r="H60" s="12">
        <v>16133</v>
      </c>
      <c r="I60" s="22">
        <v>708</v>
      </c>
      <c r="J60" s="19">
        <f t="shared" si="15"/>
        <v>3258.0800000000017</v>
      </c>
      <c r="K60" s="21"/>
    </row>
    <row r="61" spans="1:11" ht="14.25">
      <c r="B61" s="6"/>
      <c r="H61" s="79"/>
      <c r="I61" s="79"/>
      <c r="J61" s="79"/>
      <c r="K61" s="79"/>
    </row>
  </sheetData>
  <mergeCells count="23">
    <mergeCell ref="A2:K2"/>
    <mergeCell ref="G3:K3"/>
    <mergeCell ref="H4:J4"/>
    <mergeCell ref="A6:B6"/>
    <mergeCell ref="H61:K61"/>
    <mergeCell ref="A7:A9"/>
    <mergeCell ref="A10:A11"/>
    <mergeCell ref="A12:A20"/>
    <mergeCell ref="A21:A22"/>
    <mergeCell ref="A23:A24"/>
    <mergeCell ref="A25:A28"/>
    <mergeCell ref="A29:A30"/>
    <mergeCell ref="A31:A36"/>
    <mergeCell ref="A37:A41"/>
    <mergeCell ref="A42:A45"/>
    <mergeCell ref="A46:A59"/>
    <mergeCell ref="K4:K5"/>
    <mergeCell ref="A4:B5"/>
    <mergeCell ref="C4:C5"/>
    <mergeCell ref="D4:D5"/>
    <mergeCell ref="E4:E5"/>
    <mergeCell ref="F4:F5"/>
    <mergeCell ref="G4:G5"/>
  </mergeCells>
  <phoneticPr fontId="35" type="noConversion"/>
  <pageMargins left="0.35416666666666702" right="0" top="0.78680555555555598" bottom="0.78680555555555598" header="0.51180555555555596" footer="0.51180555555555596"/>
  <pageSetup paperSize="9" orientation="portrait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workbookViewId="0">
      <selection activeCell="J6" sqref="J6"/>
    </sheetView>
  </sheetViews>
  <sheetFormatPr defaultColWidth="9" defaultRowHeight="15"/>
  <cols>
    <col min="1" max="1" width="7.125" style="1" customWidth="1"/>
    <col min="2" max="2" width="9.875" style="51" customWidth="1"/>
    <col min="3" max="3" width="7.625" style="49" customWidth="1"/>
    <col min="4" max="7" width="7.625" style="46" customWidth="1"/>
    <col min="8" max="8" width="9.5" style="46" customWidth="1"/>
    <col min="9" max="9" width="7.625" style="1" customWidth="1"/>
    <col min="10" max="10" width="8.125" style="1" customWidth="1"/>
    <col min="11" max="16384" width="9" style="1"/>
  </cols>
  <sheetData>
    <row r="1" spans="1:10" ht="25.5" customHeight="1">
      <c r="A1" s="50" t="s">
        <v>131</v>
      </c>
    </row>
    <row r="2" spans="1:10" ht="36.6" customHeight="1">
      <c r="A2" s="85" t="s">
        <v>122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22.5" customHeight="1">
      <c r="A3" s="2"/>
      <c r="B3" s="52"/>
      <c r="C3" s="45"/>
      <c r="I3" s="84" t="s">
        <v>1</v>
      </c>
      <c r="J3" s="84"/>
    </row>
    <row r="4" spans="1:10" s="67" customFormat="1" ht="27" customHeight="1">
      <c r="A4" s="89" t="s">
        <v>123</v>
      </c>
      <c r="B4" s="86" t="s">
        <v>124</v>
      </c>
      <c r="C4" s="92" t="s">
        <v>134</v>
      </c>
      <c r="D4" s="92"/>
      <c r="E4" s="92"/>
      <c r="F4" s="92" t="s">
        <v>126</v>
      </c>
      <c r="G4" s="92"/>
      <c r="H4" s="92"/>
      <c r="I4" s="92" t="s">
        <v>133</v>
      </c>
      <c r="J4" s="83" t="s">
        <v>130</v>
      </c>
    </row>
    <row r="5" spans="1:10" s="67" customFormat="1" ht="54.75" customHeight="1">
      <c r="A5" s="89"/>
      <c r="B5" s="88"/>
      <c r="C5" s="66" t="s">
        <v>101</v>
      </c>
      <c r="D5" s="66" t="s">
        <v>102</v>
      </c>
      <c r="E5" s="66" t="s">
        <v>125</v>
      </c>
      <c r="F5" s="66" t="s">
        <v>116</v>
      </c>
      <c r="G5" s="66" t="s">
        <v>117</v>
      </c>
      <c r="H5" s="66" t="s">
        <v>125</v>
      </c>
      <c r="I5" s="92"/>
      <c r="J5" s="83"/>
    </row>
    <row r="6" spans="1:10" s="47" customFormat="1" ht="64.5" customHeight="1">
      <c r="A6" s="90" t="s">
        <v>132</v>
      </c>
      <c r="B6" s="91"/>
      <c r="C6" s="53">
        <f>SUM(C9,C14,C16,C26,C29,C32,C38,C40,C47,C52,C57,C73)</f>
        <v>1800</v>
      </c>
      <c r="D6" s="53">
        <f>SUM(D7,D9,D13,D14,D16,D26,D29,D32,D38,D40,D47,D52,D57,D73)</f>
        <v>5100</v>
      </c>
      <c r="E6" s="53">
        <f>C6+D6</f>
        <v>6900</v>
      </c>
      <c r="F6" s="53">
        <f>SUM(F7,F9,F13,F14,F16,F26,F29,F32,F38,F40,F47,F52,F57,F73)</f>
        <v>400</v>
      </c>
      <c r="G6" s="53">
        <f>SUM(G7,G9,G13,G14,G16,G26,G29,G32,G38,G40,G47,G52,G57,G73)</f>
        <v>320</v>
      </c>
      <c r="H6" s="53">
        <f>F6+G6</f>
        <v>720</v>
      </c>
      <c r="I6" s="53">
        <f>I7+I9+I12+I14+I16+I26+I29+I32+I38+I40+I47+I52+I57+I73</f>
        <v>7620</v>
      </c>
      <c r="J6" s="54"/>
    </row>
    <row r="7" spans="1:10" s="47" customFormat="1" ht="22.15" customHeight="1">
      <c r="A7" s="89" t="s">
        <v>112</v>
      </c>
      <c r="B7" s="55" t="s">
        <v>115</v>
      </c>
      <c r="C7" s="56"/>
      <c r="D7" s="56"/>
      <c r="E7" s="56"/>
      <c r="F7" s="56">
        <f t="shared" ref="F7" si="0">F8</f>
        <v>100</v>
      </c>
      <c r="G7" s="56"/>
      <c r="H7" s="56">
        <f t="shared" ref="H7:H59" si="1">F7+G7</f>
        <v>100</v>
      </c>
      <c r="I7" s="56">
        <f t="shared" ref="I7:I73" si="2">E7+H7</f>
        <v>100</v>
      </c>
      <c r="J7" s="54"/>
    </row>
    <row r="8" spans="1:10" s="48" customFormat="1" ht="32.25" customHeight="1">
      <c r="A8" s="89"/>
      <c r="B8" s="55" t="s">
        <v>113</v>
      </c>
      <c r="C8" s="56"/>
      <c r="D8" s="56"/>
      <c r="E8" s="56"/>
      <c r="F8" s="56">
        <v>100</v>
      </c>
      <c r="G8" s="56"/>
      <c r="H8" s="56">
        <f t="shared" si="1"/>
        <v>100</v>
      </c>
      <c r="I8" s="56">
        <f t="shared" si="2"/>
        <v>100</v>
      </c>
      <c r="J8" s="54"/>
    </row>
    <row r="9" spans="1:10" s="47" customFormat="1" ht="22.15" customHeight="1">
      <c r="A9" s="89" t="s">
        <v>36</v>
      </c>
      <c r="B9" s="55" t="s">
        <v>103</v>
      </c>
      <c r="C9" s="56"/>
      <c r="D9" s="56">
        <f t="shared" ref="D9" si="3">SUM(D10:D11)</f>
        <v>200</v>
      </c>
      <c r="E9" s="56">
        <f>C9+D9</f>
        <v>200</v>
      </c>
      <c r="F9" s="56"/>
      <c r="G9" s="56"/>
      <c r="H9" s="56"/>
      <c r="I9" s="56">
        <f t="shared" si="2"/>
        <v>200</v>
      </c>
      <c r="J9" s="54"/>
    </row>
    <row r="10" spans="1:10" s="48" customFormat="1" ht="22.15" customHeight="1">
      <c r="A10" s="89"/>
      <c r="B10" s="57" t="s">
        <v>38</v>
      </c>
      <c r="C10" s="59"/>
      <c r="D10" s="60">
        <v>100</v>
      </c>
      <c r="E10" s="56">
        <f t="shared" ref="E10:E11" si="4">C10+D10</f>
        <v>100</v>
      </c>
      <c r="F10" s="60"/>
      <c r="G10" s="60"/>
      <c r="H10" s="56"/>
      <c r="I10" s="56">
        <f t="shared" si="2"/>
        <v>100</v>
      </c>
      <c r="J10" s="54"/>
    </row>
    <row r="11" spans="1:10" s="48" customFormat="1" ht="22.15" customHeight="1">
      <c r="A11" s="89"/>
      <c r="B11" s="57" t="s">
        <v>39</v>
      </c>
      <c r="C11" s="59"/>
      <c r="D11" s="60">
        <v>100</v>
      </c>
      <c r="E11" s="56">
        <f t="shared" si="4"/>
        <v>100</v>
      </c>
      <c r="F11" s="60"/>
      <c r="G11" s="60"/>
      <c r="H11" s="56"/>
      <c r="I11" s="56">
        <f t="shared" si="2"/>
        <v>100</v>
      </c>
      <c r="J11" s="54"/>
    </row>
    <row r="12" spans="1:10" s="48" customFormat="1" ht="22.15" customHeight="1">
      <c r="A12" s="86" t="s">
        <v>114</v>
      </c>
      <c r="B12" s="55" t="s">
        <v>129</v>
      </c>
      <c r="C12" s="59"/>
      <c r="D12" s="60"/>
      <c r="E12" s="56"/>
      <c r="F12" s="56">
        <f>F13</f>
        <v>100</v>
      </c>
      <c r="G12" s="60"/>
      <c r="H12" s="56">
        <f>H13</f>
        <v>100</v>
      </c>
      <c r="I12" s="56">
        <f>I13</f>
        <v>100</v>
      </c>
      <c r="J12" s="54"/>
    </row>
    <row r="13" spans="1:10" s="48" customFormat="1" ht="33" customHeight="1">
      <c r="A13" s="88"/>
      <c r="B13" s="55" t="s">
        <v>113</v>
      </c>
      <c r="C13" s="59"/>
      <c r="D13" s="60"/>
      <c r="E13" s="56"/>
      <c r="F13" s="60">
        <v>100</v>
      </c>
      <c r="G13" s="60"/>
      <c r="H13" s="56">
        <f t="shared" si="1"/>
        <v>100</v>
      </c>
      <c r="I13" s="56">
        <f t="shared" si="2"/>
        <v>100</v>
      </c>
      <c r="J13" s="54"/>
    </row>
    <row r="14" spans="1:10" s="47" customFormat="1" ht="22.15" customHeight="1">
      <c r="A14" s="89" t="s">
        <v>40</v>
      </c>
      <c r="B14" s="55" t="s">
        <v>103</v>
      </c>
      <c r="C14" s="59"/>
      <c r="D14" s="59">
        <f t="shared" ref="D14" si="5">SUM(D15)</f>
        <v>100</v>
      </c>
      <c r="E14" s="56">
        <f t="shared" ref="E14:E16" si="6">C14+D14</f>
        <v>100</v>
      </c>
      <c r="F14" s="59"/>
      <c r="G14" s="59"/>
      <c r="H14" s="56"/>
      <c r="I14" s="56">
        <f t="shared" si="2"/>
        <v>100</v>
      </c>
      <c r="J14" s="54"/>
    </row>
    <row r="15" spans="1:10" s="48" customFormat="1" ht="22.5" customHeight="1">
      <c r="A15" s="89"/>
      <c r="B15" s="57" t="s">
        <v>42</v>
      </c>
      <c r="C15" s="59"/>
      <c r="D15" s="60">
        <v>100</v>
      </c>
      <c r="E15" s="56">
        <f t="shared" si="6"/>
        <v>100</v>
      </c>
      <c r="F15" s="60"/>
      <c r="G15" s="60"/>
      <c r="H15" s="56"/>
      <c r="I15" s="56">
        <f t="shared" si="2"/>
        <v>100</v>
      </c>
      <c r="J15" s="54"/>
    </row>
    <row r="16" spans="1:10" s="47" customFormat="1" ht="22.15" customHeight="1">
      <c r="A16" s="89" t="s">
        <v>43</v>
      </c>
      <c r="B16" s="55" t="s">
        <v>103</v>
      </c>
      <c r="C16" s="59">
        <f>SUM(C17:C25)</f>
        <v>300</v>
      </c>
      <c r="D16" s="59">
        <f>SUM(D17:D25)</f>
        <v>800</v>
      </c>
      <c r="E16" s="56">
        <f t="shared" si="6"/>
        <v>1100</v>
      </c>
      <c r="F16" s="59"/>
      <c r="G16" s="59">
        <f>SUM(G17:G25)</f>
        <v>80</v>
      </c>
      <c r="H16" s="56">
        <f t="shared" si="1"/>
        <v>80</v>
      </c>
      <c r="I16" s="56">
        <f t="shared" si="2"/>
        <v>1180</v>
      </c>
      <c r="J16" s="54"/>
    </row>
    <row r="17" spans="1:10" s="48" customFormat="1" ht="33" customHeight="1">
      <c r="A17" s="89"/>
      <c r="B17" s="55" t="s">
        <v>113</v>
      </c>
      <c r="C17" s="59"/>
      <c r="D17" s="59"/>
      <c r="E17" s="56"/>
      <c r="F17" s="59"/>
      <c r="G17" s="59">
        <v>80</v>
      </c>
      <c r="H17" s="56">
        <f t="shared" si="1"/>
        <v>80</v>
      </c>
      <c r="I17" s="56">
        <f t="shared" si="2"/>
        <v>80</v>
      </c>
      <c r="J17" s="54"/>
    </row>
    <row r="18" spans="1:10" s="48" customFormat="1" ht="22.15" customHeight="1">
      <c r="A18" s="89"/>
      <c r="B18" s="57" t="s">
        <v>45</v>
      </c>
      <c r="C18" s="59">
        <v>100</v>
      </c>
      <c r="D18" s="60">
        <v>100</v>
      </c>
      <c r="E18" s="56">
        <f t="shared" ref="E18:E26" si="7">C18+D18</f>
        <v>200</v>
      </c>
      <c r="F18" s="60"/>
      <c r="G18" s="60"/>
      <c r="H18" s="56"/>
      <c r="I18" s="56">
        <f t="shared" si="2"/>
        <v>200</v>
      </c>
      <c r="J18" s="54"/>
    </row>
    <row r="19" spans="1:10" s="48" customFormat="1" ht="22.15" customHeight="1">
      <c r="A19" s="89"/>
      <c r="B19" s="57" t="s">
        <v>46</v>
      </c>
      <c r="C19" s="59"/>
      <c r="D19" s="60">
        <v>100</v>
      </c>
      <c r="E19" s="56">
        <f t="shared" si="7"/>
        <v>100</v>
      </c>
      <c r="F19" s="60"/>
      <c r="G19" s="60"/>
      <c r="H19" s="56"/>
      <c r="I19" s="56">
        <f t="shared" si="2"/>
        <v>100</v>
      </c>
      <c r="J19" s="54"/>
    </row>
    <row r="20" spans="1:10" s="48" customFormat="1" ht="22.15" customHeight="1">
      <c r="A20" s="89"/>
      <c r="B20" s="57" t="s">
        <v>47</v>
      </c>
      <c r="C20" s="59">
        <v>100</v>
      </c>
      <c r="D20" s="60">
        <v>100</v>
      </c>
      <c r="E20" s="56">
        <f t="shared" si="7"/>
        <v>200</v>
      </c>
      <c r="F20" s="60"/>
      <c r="G20" s="60"/>
      <c r="H20" s="56"/>
      <c r="I20" s="56">
        <f t="shared" si="2"/>
        <v>200</v>
      </c>
      <c r="J20" s="54"/>
    </row>
    <row r="21" spans="1:10" s="48" customFormat="1" ht="22.15" customHeight="1">
      <c r="A21" s="89"/>
      <c r="B21" s="57" t="s">
        <v>48</v>
      </c>
      <c r="C21" s="59"/>
      <c r="D21" s="60">
        <v>100</v>
      </c>
      <c r="E21" s="56">
        <f t="shared" si="7"/>
        <v>100</v>
      </c>
      <c r="F21" s="60"/>
      <c r="G21" s="60"/>
      <c r="H21" s="56"/>
      <c r="I21" s="56">
        <f t="shared" si="2"/>
        <v>100</v>
      </c>
      <c r="J21" s="54"/>
    </row>
    <row r="22" spans="1:10" s="48" customFormat="1" ht="22.15" customHeight="1">
      <c r="A22" s="89"/>
      <c r="B22" s="57" t="s">
        <v>49</v>
      </c>
      <c r="C22" s="59"/>
      <c r="D22" s="60">
        <v>100</v>
      </c>
      <c r="E22" s="56">
        <f t="shared" si="7"/>
        <v>100</v>
      </c>
      <c r="F22" s="60"/>
      <c r="G22" s="60"/>
      <c r="H22" s="56"/>
      <c r="I22" s="56">
        <f t="shared" si="2"/>
        <v>100</v>
      </c>
      <c r="J22" s="54"/>
    </row>
    <row r="23" spans="1:10" s="48" customFormat="1" ht="22.15" customHeight="1">
      <c r="A23" s="89"/>
      <c r="B23" s="57" t="s">
        <v>50</v>
      </c>
      <c r="C23" s="59"/>
      <c r="D23" s="60">
        <v>100</v>
      </c>
      <c r="E23" s="56">
        <f t="shared" si="7"/>
        <v>100</v>
      </c>
      <c r="F23" s="60"/>
      <c r="G23" s="60"/>
      <c r="H23" s="56"/>
      <c r="I23" s="56">
        <f t="shared" si="2"/>
        <v>100</v>
      </c>
      <c r="J23" s="54"/>
    </row>
    <row r="24" spans="1:10" s="48" customFormat="1" ht="22.15" customHeight="1">
      <c r="A24" s="89"/>
      <c r="B24" s="57" t="s">
        <v>51</v>
      </c>
      <c r="C24" s="59"/>
      <c r="D24" s="60">
        <v>100</v>
      </c>
      <c r="E24" s="56">
        <f t="shared" si="7"/>
        <v>100</v>
      </c>
      <c r="F24" s="60"/>
      <c r="G24" s="60"/>
      <c r="H24" s="56"/>
      <c r="I24" s="56">
        <f t="shared" si="2"/>
        <v>100</v>
      </c>
      <c r="J24" s="54"/>
    </row>
    <row r="25" spans="1:10" s="48" customFormat="1" ht="22.15" customHeight="1">
      <c r="A25" s="89"/>
      <c r="B25" s="57" t="s">
        <v>52</v>
      </c>
      <c r="C25" s="59">
        <v>100</v>
      </c>
      <c r="D25" s="60">
        <v>100</v>
      </c>
      <c r="E25" s="56">
        <f t="shared" si="7"/>
        <v>200</v>
      </c>
      <c r="F25" s="60"/>
      <c r="G25" s="60"/>
      <c r="H25" s="56"/>
      <c r="I25" s="56">
        <f t="shared" si="2"/>
        <v>200</v>
      </c>
      <c r="J25" s="54"/>
    </row>
    <row r="26" spans="1:10" s="47" customFormat="1" ht="22.15" customHeight="1">
      <c r="A26" s="89" t="s">
        <v>53</v>
      </c>
      <c r="B26" s="55" t="s">
        <v>103</v>
      </c>
      <c r="C26" s="59">
        <f>SUM(C27:C28)</f>
        <v>100</v>
      </c>
      <c r="D26" s="59">
        <f>SUM(D27:D28)</f>
        <v>100</v>
      </c>
      <c r="E26" s="56">
        <f t="shared" si="7"/>
        <v>200</v>
      </c>
      <c r="F26" s="59"/>
      <c r="G26" s="59">
        <f>SUM(G27:G28)</f>
        <v>80</v>
      </c>
      <c r="H26" s="56">
        <f t="shared" si="1"/>
        <v>80</v>
      </c>
      <c r="I26" s="56">
        <f t="shared" si="2"/>
        <v>280</v>
      </c>
      <c r="J26" s="54"/>
    </row>
    <row r="27" spans="1:10" s="48" customFormat="1" ht="33.75" customHeight="1">
      <c r="A27" s="89"/>
      <c r="B27" s="55" t="s">
        <v>113</v>
      </c>
      <c r="C27" s="59"/>
      <c r="D27" s="59"/>
      <c r="E27" s="56"/>
      <c r="F27" s="59"/>
      <c r="G27" s="59">
        <v>80</v>
      </c>
      <c r="H27" s="56">
        <f t="shared" si="1"/>
        <v>80</v>
      </c>
      <c r="I27" s="56">
        <f t="shared" si="2"/>
        <v>80</v>
      </c>
      <c r="J27" s="54"/>
    </row>
    <row r="28" spans="1:10" s="48" customFormat="1" ht="22.15" customHeight="1">
      <c r="A28" s="89"/>
      <c r="B28" s="57" t="s">
        <v>55</v>
      </c>
      <c r="C28" s="59">
        <v>100</v>
      </c>
      <c r="D28" s="60">
        <v>100</v>
      </c>
      <c r="E28" s="56">
        <f t="shared" ref="E28:E29" si="8">C28+D28</f>
        <v>200</v>
      </c>
      <c r="F28" s="60"/>
      <c r="G28" s="60"/>
      <c r="H28" s="56"/>
      <c r="I28" s="56">
        <f t="shared" si="2"/>
        <v>200</v>
      </c>
      <c r="J28" s="54"/>
    </row>
    <row r="29" spans="1:10" s="47" customFormat="1" ht="22.15" customHeight="1">
      <c r="A29" s="89" t="s">
        <v>56</v>
      </c>
      <c r="B29" s="55" t="s">
        <v>103</v>
      </c>
      <c r="C29" s="59"/>
      <c r="D29" s="59">
        <f>SUM(D30:D31)</f>
        <v>100</v>
      </c>
      <c r="E29" s="56">
        <f t="shared" si="8"/>
        <v>100</v>
      </c>
      <c r="F29" s="59"/>
      <c r="G29" s="59">
        <f>SUM(G30:G31)</f>
        <v>80</v>
      </c>
      <c r="H29" s="56">
        <f t="shared" si="1"/>
        <v>80</v>
      </c>
      <c r="I29" s="56">
        <f t="shared" si="2"/>
        <v>180</v>
      </c>
      <c r="J29" s="54"/>
    </row>
    <row r="30" spans="1:10" s="48" customFormat="1" ht="33" customHeight="1">
      <c r="A30" s="89"/>
      <c r="B30" s="55" t="s">
        <v>113</v>
      </c>
      <c r="C30" s="59"/>
      <c r="D30" s="59"/>
      <c r="E30" s="56"/>
      <c r="F30" s="59"/>
      <c r="G30" s="59">
        <v>80</v>
      </c>
      <c r="H30" s="56">
        <f t="shared" si="1"/>
        <v>80</v>
      </c>
      <c r="I30" s="56">
        <f t="shared" si="2"/>
        <v>80</v>
      </c>
      <c r="J30" s="54"/>
    </row>
    <row r="31" spans="1:10" s="48" customFormat="1" ht="22.15" customHeight="1">
      <c r="A31" s="89"/>
      <c r="B31" s="57" t="s">
        <v>58</v>
      </c>
      <c r="C31" s="59"/>
      <c r="D31" s="60">
        <v>100</v>
      </c>
      <c r="E31" s="56">
        <f t="shared" ref="E31:E40" si="9">C31+D31</f>
        <v>100</v>
      </c>
      <c r="F31" s="60"/>
      <c r="G31" s="60"/>
      <c r="H31" s="56"/>
      <c r="I31" s="56">
        <f t="shared" si="2"/>
        <v>100</v>
      </c>
      <c r="J31" s="54"/>
    </row>
    <row r="32" spans="1:10" s="47" customFormat="1" ht="22.15" customHeight="1">
      <c r="A32" s="89" t="s">
        <v>59</v>
      </c>
      <c r="B32" s="55" t="s">
        <v>103</v>
      </c>
      <c r="C32" s="59">
        <f t="shared" ref="C32:D32" si="10">C33+C36+C37</f>
        <v>200</v>
      </c>
      <c r="D32" s="59">
        <f t="shared" si="10"/>
        <v>400</v>
      </c>
      <c r="E32" s="56">
        <f t="shared" si="9"/>
        <v>600</v>
      </c>
      <c r="F32" s="59"/>
      <c r="G32" s="59"/>
      <c r="H32" s="56"/>
      <c r="I32" s="56">
        <f>E32+H32</f>
        <v>600</v>
      </c>
      <c r="J32" s="54"/>
    </row>
    <row r="33" spans="1:10" s="47" customFormat="1" ht="31.5" customHeight="1">
      <c r="A33" s="89"/>
      <c r="B33" s="55" t="s">
        <v>127</v>
      </c>
      <c r="C33" s="61">
        <f t="shared" ref="C33:I33" si="11">C34+C35</f>
        <v>100</v>
      </c>
      <c r="D33" s="61">
        <f t="shared" si="11"/>
        <v>200</v>
      </c>
      <c r="E33" s="56">
        <f t="shared" si="9"/>
        <v>300</v>
      </c>
      <c r="F33" s="61"/>
      <c r="G33" s="61"/>
      <c r="H33" s="61"/>
      <c r="I33" s="61">
        <f t="shared" si="11"/>
        <v>300</v>
      </c>
      <c r="J33" s="62"/>
    </row>
    <row r="34" spans="1:10" s="48" customFormat="1" ht="30.75" customHeight="1">
      <c r="A34" s="89"/>
      <c r="B34" s="55" t="s">
        <v>118</v>
      </c>
      <c r="C34" s="59">
        <v>100</v>
      </c>
      <c r="D34" s="60">
        <v>100</v>
      </c>
      <c r="E34" s="56">
        <f t="shared" si="9"/>
        <v>200</v>
      </c>
      <c r="F34" s="60"/>
      <c r="G34" s="60"/>
      <c r="H34" s="56"/>
      <c r="I34" s="56">
        <f t="shared" si="2"/>
        <v>200</v>
      </c>
      <c r="J34" s="54"/>
    </row>
    <row r="35" spans="1:10" s="48" customFormat="1" ht="30.75" customHeight="1">
      <c r="A35" s="89"/>
      <c r="B35" s="55" t="s">
        <v>119</v>
      </c>
      <c r="C35" s="59"/>
      <c r="D35" s="60">
        <v>100</v>
      </c>
      <c r="E35" s="56">
        <f t="shared" si="9"/>
        <v>100</v>
      </c>
      <c r="F35" s="60"/>
      <c r="G35" s="60"/>
      <c r="H35" s="56"/>
      <c r="I35" s="56">
        <f t="shared" si="2"/>
        <v>100</v>
      </c>
      <c r="J35" s="54"/>
    </row>
    <row r="36" spans="1:10" s="48" customFormat="1" ht="22.15" customHeight="1">
      <c r="A36" s="89"/>
      <c r="B36" s="57" t="s">
        <v>62</v>
      </c>
      <c r="C36" s="59">
        <v>100</v>
      </c>
      <c r="D36" s="60">
        <v>100</v>
      </c>
      <c r="E36" s="56">
        <f t="shared" si="9"/>
        <v>200</v>
      </c>
      <c r="F36" s="60"/>
      <c r="G36" s="60"/>
      <c r="H36" s="56"/>
      <c r="I36" s="56">
        <f t="shared" si="2"/>
        <v>200</v>
      </c>
      <c r="J36" s="54"/>
    </row>
    <row r="37" spans="1:10" s="48" customFormat="1" ht="22.15" customHeight="1">
      <c r="A37" s="89"/>
      <c r="B37" s="57" t="s">
        <v>63</v>
      </c>
      <c r="C37" s="59"/>
      <c r="D37" s="60">
        <v>100</v>
      </c>
      <c r="E37" s="56">
        <f t="shared" si="9"/>
        <v>100</v>
      </c>
      <c r="F37" s="60"/>
      <c r="G37" s="60"/>
      <c r="H37" s="56"/>
      <c r="I37" s="56">
        <f t="shared" si="2"/>
        <v>100</v>
      </c>
      <c r="J37" s="54"/>
    </row>
    <row r="38" spans="1:10" s="47" customFormat="1" ht="22.15" customHeight="1">
      <c r="A38" s="89" t="s">
        <v>64</v>
      </c>
      <c r="B38" s="55" t="s">
        <v>103</v>
      </c>
      <c r="C38" s="59">
        <f t="shared" ref="C38:D38" si="12">SUM(C39)</f>
        <v>100</v>
      </c>
      <c r="D38" s="59">
        <f t="shared" si="12"/>
        <v>100</v>
      </c>
      <c r="E38" s="56">
        <f t="shared" si="9"/>
        <v>200</v>
      </c>
      <c r="F38" s="59"/>
      <c r="G38" s="59"/>
      <c r="H38" s="56"/>
      <c r="I38" s="56">
        <f t="shared" si="2"/>
        <v>200</v>
      </c>
      <c r="J38" s="54"/>
    </row>
    <row r="39" spans="1:10" s="48" customFormat="1" ht="22.15" customHeight="1">
      <c r="A39" s="89"/>
      <c r="B39" s="57" t="s">
        <v>66</v>
      </c>
      <c r="C39" s="59">
        <v>100</v>
      </c>
      <c r="D39" s="60">
        <v>100</v>
      </c>
      <c r="E39" s="56">
        <f t="shared" si="9"/>
        <v>200</v>
      </c>
      <c r="F39" s="60"/>
      <c r="G39" s="60"/>
      <c r="H39" s="56"/>
      <c r="I39" s="56">
        <f t="shared" si="2"/>
        <v>200</v>
      </c>
      <c r="J39" s="54"/>
    </row>
    <row r="40" spans="1:10" s="47" customFormat="1" ht="22.15" customHeight="1">
      <c r="A40" s="86" t="s">
        <v>67</v>
      </c>
      <c r="B40" s="55" t="s">
        <v>103</v>
      </c>
      <c r="C40" s="59">
        <f>SUM(C41:C46)</f>
        <v>200</v>
      </c>
      <c r="D40" s="59">
        <f>SUM(D41:D46)</f>
        <v>500</v>
      </c>
      <c r="E40" s="56">
        <f t="shared" si="9"/>
        <v>700</v>
      </c>
      <c r="F40" s="59"/>
      <c r="G40" s="59">
        <f>SUM(G41:G46)</f>
        <v>80</v>
      </c>
      <c r="H40" s="56">
        <f t="shared" si="1"/>
        <v>80</v>
      </c>
      <c r="I40" s="56">
        <f t="shared" si="2"/>
        <v>780</v>
      </c>
      <c r="J40" s="54"/>
    </row>
    <row r="41" spans="1:10" s="48" customFormat="1" ht="31.5" customHeight="1">
      <c r="A41" s="87"/>
      <c r="B41" s="55" t="s">
        <v>113</v>
      </c>
      <c r="C41" s="59"/>
      <c r="D41" s="59"/>
      <c r="E41" s="56"/>
      <c r="F41" s="59"/>
      <c r="G41" s="59">
        <v>80</v>
      </c>
      <c r="H41" s="56">
        <f t="shared" si="1"/>
        <v>80</v>
      </c>
      <c r="I41" s="56">
        <f>E41+H41</f>
        <v>80</v>
      </c>
      <c r="J41" s="54"/>
    </row>
    <row r="42" spans="1:10" s="48" customFormat="1" ht="22.15" customHeight="1">
      <c r="A42" s="87"/>
      <c r="B42" s="57" t="s">
        <v>69</v>
      </c>
      <c r="C42" s="59"/>
      <c r="D42" s="60">
        <v>100</v>
      </c>
      <c r="E42" s="56">
        <f t="shared" ref="E42:E52" si="13">C42+D42</f>
        <v>100</v>
      </c>
      <c r="F42" s="60"/>
      <c r="G42" s="60"/>
      <c r="H42" s="56"/>
      <c r="I42" s="56">
        <f t="shared" si="2"/>
        <v>100</v>
      </c>
      <c r="J42" s="54"/>
    </row>
    <row r="43" spans="1:10" s="48" customFormat="1" ht="22.15" customHeight="1">
      <c r="A43" s="87"/>
      <c r="B43" s="57" t="s">
        <v>70</v>
      </c>
      <c r="C43" s="59"/>
      <c r="D43" s="60">
        <v>100</v>
      </c>
      <c r="E43" s="56">
        <f t="shared" si="13"/>
        <v>100</v>
      </c>
      <c r="F43" s="60"/>
      <c r="G43" s="60"/>
      <c r="H43" s="56"/>
      <c r="I43" s="56">
        <f t="shared" si="2"/>
        <v>100</v>
      </c>
      <c r="J43" s="54"/>
    </row>
    <row r="44" spans="1:10" s="48" customFormat="1" ht="22.15" customHeight="1">
      <c r="A44" s="87"/>
      <c r="B44" s="57" t="s">
        <v>71</v>
      </c>
      <c r="C44" s="59">
        <v>100</v>
      </c>
      <c r="D44" s="60">
        <v>100</v>
      </c>
      <c r="E44" s="56">
        <f t="shared" si="13"/>
        <v>200</v>
      </c>
      <c r="F44" s="60"/>
      <c r="G44" s="60"/>
      <c r="H44" s="56"/>
      <c r="I44" s="56">
        <f t="shared" si="2"/>
        <v>200</v>
      </c>
      <c r="J44" s="54"/>
    </row>
    <row r="45" spans="1:10" s="48" customFormat="1" ht="22.15" customHeight="1">
      <c r="A45" s="87"/>
      <c r="B45" s="57" t="s">
        <v>72</v>
      </c>
      <c r="C45" s="59">
        <v>100</v>
      </c>
      <c r="D45" s="60">
        <v>100</v>
      </c>
      <c r="E45" s="56">
        <f t="shared" si="13"/>
        <v>200</v>
      </c>
      <c r="F45" s="60"/>
      <c r="G45" s="60"/>
      <c r="H45" s="56"/>
      <c r="I45" s="56">
        <f t="shared" si="2"/>
        <v>200</v>
      </c>
      <c r="J45" s="54"/>
    </row>
    <row r="46" spans="1:10" s="48" customFormat="1" ht="22.15" customHeight="1">
      <c r="A46" s="88"/>
      <c r="B46" s="57" t="s">
        <v>73</v>
      </c>
      <c r="C46" s="59"/>
      <c r="D46" s="60">
        <v>100</v>
      </c>
      <c r="E46" s="56">
        <f t="shared" si="13"/>
        <v>100</v>
      </c>
      <c r="F46" s="60"/>
      <c r="G46" s="60"/>
      <c r="H46" s="56"/>
      <c r="I46" s="56">
        <f t="shared" si="2"/>
        <v>100</v>
      </c>
      <c r="J46" s="54"/>
    </row>
    <row r="47" spans="1:10" s="47" customFormat="1" ht="22.15" customHeight="1">
      <c r="A47" s="89" t="s">
        <v>74</v>
      </c>
      <c r="B47" s="55" t="s">
        <v>103</v>
      </c>
      <c r="C47" s="59">
        <f t="shared" ref="C47:D47" si="14">SUM(C48:C51)</f>
        <v>300</v>
      </c>
      <c r="D47" s="59">
        <f t="shared" si="14"/>
        <v>400</v>
      </c>
      <c r="E47" s="56">
        <f t="shared" si="13"/>
        <v>700</v>
      </c>
      <c r="F47" s="59"/>
      <c r="G47" s="59"/>
      <c r="H47" s="56"/>
      <c r="I47" s="56">
        <f t="shared" si="2"/>
        <v>700</v>
      </c>
      <c r="J47" s="54"/>
    </row>
    <row r="48" spans="1:10" s="48" customFormat="1" ht="22.15" customHeight="1">
      <c r="A48" s="89"/>
      <c r="B48" s="57" t="s">
        <v>76</v>
      </c>
      <c r="C48" s="59">
        <v>100</v>
      </c>
      <c r="D48" s="60">
        <v>100</v>
      </c>
      <c r="E48" s="56">
        <f t="shared" si="13"/>
        <v>200</v>
      </c>
      <c r="F48" s="60"/>
      <c r="G48" s="60"/>
      <c r="H48" s="56"/>
      <c r="I48" s="56">
        <f t="shared" si="2"/>
        <v>200</v>
      </c>
      <c r="J48" s="54"/>
    </row>
    <row r="49" spans="1:10" s="48" customFormat="1" ht="22.15" customHeight="1">
      <c r="A49" s="89"/>
      <c r="B49" s="57" t="s">
        <v>77</v>
      </c>
      <c r="C49" s="59">
        <v>100</v>
      </c>
      <c r="D49" s="60">
        <v>100</v>
      </c>
      <c r="E49" s="56">
        <f t="shared" si="13"/>
        <v>200</v>
      </c>
      <c r="F49" s="60"/>
      <c r="G49" s="60"/>
      <c r="H49" s="56"/>
      <c r="I49" s="56">
        <f t="shared" si="2"/>
        <v>200</v>
      </c>
      <c r="J49" s="54"/>
    </row>
    <row r="50" spans="1:10" s="48" customFormat="1" ht="22.15" customHeight="1">
      <c r="A50" s="89"/>
      <c r="B50" s="57" t="s">
        <v>78</v>
      </c>
      <c r="C50" s="59"/>
      <c r="D50" s="60">
        <v>100</v>
      </c>
      <c r="E50" s="56">
        <f t="shared" si="13"/>
        <v>100</v>
      </c>
      <c r="F50" s="60"/>
      <c r="G50" s="60"/>
      <c r="H50" s="56"/>
      <c r="I50" s="56">
        <f t="shared" si="2"/>
        <v>100</v>
      </c>
      <c r="J50" s="54"/>
    </row>
    <row r="51" spans="1:10" s="48" customFormat="1" ht="22.15" customHeight="1">
      <c r="A51" s="89"/>
      <c r="B51" s="57" t="s">
        <v>79</v>
      </c>
      <c r="C51" s="59">
        <v>100</v>
      </c>
      <c r="D51" s="60">
        <v>100</v>
      </c>
      <c r="E51" s="56">
        <f t="shared" si="13"/>
        <v>200</v>
      </c>
      <c r="F51" s="60"/>
      <c r="G51" s="60"/>
      <c r="H51" s="56"/>
      <c r="I51" s="56">
        <f t="shared" si="2"/>
        <v>200</v>
      </c>
      <c r="J51" s="54"/>
    </row>
    <row r="52" spans="1:10" s="47" customFormat="1" ht="22.15" customHeight="1">
      <c r="A52" s="89" t="s">
        <v>80</v>
      </c>
      <c r="B52" s="55" t="s">
        <v>103</v>
      </c>
      <c r="C52" s="59">
        <f t="shared" ref="C52:F52" si="15">SUM(C53:C56)</f>
        <v>100</v>
      </c>
      <c r="D52" s="59">
        <f t="shared" si="15"/>
        <v>300</v>
      </c>
      <c r="E52" s="56">
        <f t="shared" si="13"/>
        <v>400</v>
      </c>
      <c r="F52" s="59">
        <f t="shared" si="15"/>
        <v>100</v>
      </c>
      <c r="G52" s="59"/>
      <c r="H52" s="56">
        <f t="shared" si="1"/>
        <v>100</v>
      </c>
      <c r="I52" s="56">
        <f t="shared" si="2"/>
        <v>500</v>
      </c>
      <c r="J52" s="54"/>
    </row>
    <row r="53" spans="1:10" s="48" customFormat="1" ht="36.75" customHeight="1">
      <c r="A53" s="89"/>
      <c r="B53" s="55" t="s">
        <v>113</v>
      </c>
      <c r="C53" s="59"/>
      <c r="D53" s="59"/>
      <c r="E53" s="56"/>
      <c r="F53" s="59">
        <v>100</v>
      </c>
      <c r="G53" s="59"/>
      <c r="H53" s="56">
        <f t="shared" si="1"/>
        <v>100</v>
      </c>
      <c r="I53" s="56">
        <f t="shared" si="2"/>
        <v>100</v>
      </c>
      <c r="J53" s="54"/>
    </row>
    <row r="54" spans="1:10" s="48" customFormat="1" ht="22.15" customHeight="1">
      <c r="A54" s="89"/>
      <c r="B54" s="57" t="s">
        <v>82</v>
      </c>
      <c r="C54" s="59"/>
      <c r="D54" s="60">
        <v>100</v>
      </c>
      <c r="E54" s="56">
        <f t="shared" ref="E54:E58" si="16">C54+D54</f>
        <v>100</v>
      </c>
      <c r="F54" s="60"/>
      <c r="G54" s="60"/>
      <c r="H54" s="56"/>
      <c r="I54" s="56">
        <f t="shared" si="2"/>
        <v>100</v>
      </c>
      <c r="J54" s="54"/>
    </row>
    <row r="55" spans="1:10" s="48" customFormat="1" ht="22.15" customHeight="1">
      <c r="A55" s="89"/>
      <c r="B55" s="57" t="s">
        <v>83</v>
      </c>
      <c r="C55" s="59">
        <v>100</v>
      </c>
      <c r="D55" s="60">
        <v>100</v>
      </c>
      <c r="E55" s="56">
        <f t="shared" si="16"/>
        <v>200</v>
      </c>
      <c r="F55" s="60"/>
      <c r="G55" s="60"/>
      <c r="H55" s="56"/>
      <c r="I55" s="56">
        <f t="shared" si="2"/>
        <v>200</v>
      </c>
      <c r="J55" s="54"/>
    </row>
    <row r="56" spans="1:10" s="48" customFormat="1" ht="22.15" customHeight="1">
      <c r="A56" s="89"/>
      <c r="B56" s="57" t="s">
        <v>84</v>
      </c>
      <c r="C56" s="59"/>
      <c r="D56" s="60">
        <v>100</v>
      </c>
      <c r="E56" s="56">
        <f t="shared" si="16"/>
        <v>100</v>
      </c>
      <c r="F56" s="60"/>
      <c r="G56" s="60"/>
      <c r="H56" s="56"/>
      <c r="I56" s="56">
        <f t="shared" si="2"/>
        <v>100</v>
      </c>
      <c r="J56" s="54"/>
    </row>
    <row r="57" spans="1:10" s="47" customFormat="1" ht="22.15" customHeight="1">
      <c r="A57" s="89" t="s">
        <v>85</v>
      </c>
      <c r="B57" s="55" t="s">
        <v>103</v>
      </c>
      <c r="C57" s="58">
        <f>SUM(C59:C72)</f>
        <v>500</v>
      </c>
      <c r="D57" s="58">
        <f>SUM(D59:D72)</f>
        <v>1300</v>
      </c>
      <c r="E57" s="56">
        <f t="shared" si="16"/>
        <v>1800</v>
      </c>
      <c r="F57" s="58">
        <f>SUM(F59:F72)</f>
        <v>100</v>
      </c>
      <c r="G57" s="58"/>
      <c r="H57" s="56">
        <f>F57+G57</f>
        <v>100</v>
      </c>
      <c r="I57" s="56">
        <f>E57+H57</f>
        <v>1900</v>
      </c>
      <c r="J57" s="54"/>
    </row>
    <row r="58" spans="1:10" s="47" customFormat="1" ht="32.25" customHeight="1">
      <c r="A58" s="89"/>
      <c r="B58" s="55" t="s">
        <v>128</v>
      </c>
      <c r="C58" s="58"/>
      <c r="D58" s="58">
        <f>SUM(D59:D60)</f>
        <v>100</v>
      </c>
      <c r="E58" s="56">
        <f t="shared" si="16"/>
        <v>100</v>
      </c>
      <c r="F58" s="58">
        <f>SUM(F59:F60)</f>
        <v>100</v>
      </c>
      <c r="G58" s="58"/>
      <c r="H58" s="58">
        <f>SUM(H59:H60)</f>
        <v>100</v>
      </c>
      <c r="I58" s="56">
        <f>E58+H58</f>
        <v>200</v>
      </c>
      <c r="J58" s="54"/>
    </row>
    <row r="59" spans="1:10" s="48" customFormat="1" ht="22.15" customHeight="1">
      <c r="A59" s="89"/>
      <c r="B59" s="55" t="s">
        <v>121</v>
      </c>
      <c r="C59" s="59"/>
      <c r="D59" s="60"/>
      <c r="E59" s="56"/>
      <c r="F59" s="60">
        <v>100</v>
      </c>
      <c r="G59" s="60"/>
      <c r="H59" s="56">
        <f t="shared" si="1"/>
        <v>100</v>
      </c>
      <c r="I59" s="56">
        <f t="shared" si="2"/>
        <v>100</v>
      </c>
      <c r="J59" s="54"/>
    </row>
    <row r="60" spans="1:10" s="48" customFormat="1" ht="22.15" customHeight="1">
      <c r="A60" s="89"/>
      <c r="B60" s="55" t="s">
        <v>120</v>
      </c>
      <c r="C60" s="59"/>
      <c r="D60" s="60">
        <v>100</v>
      </c>
      <c r="E60" s="56">
        <f t="shared" ref="E60:E81" si="17">C60+D60</f>
        <v>100</v>
      </c>
      <c r="F60" s="60"/>
      <c r="G60" s="60"/>
      <c r="H60" s="56"/>
      <c r="I60" s="56">
        <f t="shared" si="2"/>
        <v>100</v>
      </c>
      <c r="J60" s="54"/>
    </row>
    <row r="61" spans="1:10" s="48" customFormat="1" ht="22.15" customHeight="1">
      <c r="A61" s="89"/>
      <c r="B61" s="57" t="s">
        <v>88</v>
      </c>
      <c r="C61" s="59"/>
      <c r="D61" s="60">
        <v>100</v>
      </c>
      <c r="E61" s="56">
        <f t="shared" si="17"/>
        <v>100</v>
      </c>
      <c r="F61" s="60"/>
      <c r="G61" s="60"/>
      <c r="H61" s="56"/>
      <c r="I61" s="56">
        <f t="shared" si="2"/>
        <v>100</v>
      </c>
      <c r="J61" s="54"/>
    </row>
    <row r="62" spans="1:10" s="48" customFormat="1" ht="22.15" customHeight="1">
      <c r="A62" s="89"/>
      <c r="B62" s="57" t="s">
        <v>89</v>
      </c>
      <c r="C62" s="59">
        <v>100</v>
      </c>
      <c r="D62" s="60">
        <v>100</v>
      </c>
      <c r="E62" s="56">
        <f t="shared" si="17"/>
        <v>200</v>
      </c>
      <c r="F62" s="60"/>
      <c r="G62" s="60"/>
      <c r="H62" s="56"/>
      <c r="I62" s="56">
        <f t="shared" si="2"/>
        <v>200</v>
      </c>
      <c r="J62" s="54"/>
    </row>
    <row r="63" spans="1:10" s="48" customFormat="1" ht="22.15" customHeight="1">
      <c r="A63" s="89"/>
      <c r="B63" s="57" t="s">
        <v>90</v>
      </c>
      <c r="C63" s="59"/>
      <c r="D63" s="60">
        <v>100</v>
      </c>
      <c r="E63" s="56">
        <f t="shared" si="17"/>
        <v>100</v>
      </c>
      <c r="F63" s="60"/>
      <c r="G63" s="60"/>
      <c r="H63" s="56"/>
      <c r="I63" s="56">
        <f t="shared" si="2"/>
        <v>100</v>
      </c>
      <c r="J63" s="54"/>
    </row>
    <row r="64" spans="1:10" s="48" customFormat="1" ht="22.15" customHeight="1">
      <c r="A64" s="89"/>
      <c r="B64" s="57" t="s">
        <v>91</v>
      </c>
      <c r="C64" s="59"/>
      <c r="D64" s="60">
        <v>100</v>
      </c>
      <c r="E64" s="56">
        <f t="shared" si="17"/>
        <v>100</v>
      </c>
      <c r="F64" s="60"/>
      <c r="G64" s="60"/>
      <c r="H64" s="56"/>
      <c r="I64" s="56">
        <f t="shared" si="2"/>
        <v>100</v>
      </c>
      <c r="J64" s="54"/>
    </row>
    <row r="65" spans="1:10" s="48" customFormat="1" ht="22.15" customHeight="1">
      <c r="A65" s="89"/>
      <c r="B65" s="57" t="s">
        <v>92</v>
      </c>
      <c r="C65" s="59">
        <v>100</v>
      </c>
      <c r="D65" s="60">
        <v>100</v>
      </c>
      <c r="E65" s="56">
        <f t="shared" si="17"/>
        <v>200</v>
      </c>
      <c r="F65" s="60"/>
      <c r="G65" s="60"/>
      <c r="H65" s="56"/>
      <c r="I65" s="56">
        <f t="shared" si="2"/>
        <v>200</v>
      </c>
      <c r="J65" s="54"/>
    </row>
    <row r="66" spans="1:10" s="48" customFormat="1" ht="22.15" customHeight="1">
      <c r="A66" s="89"/>
      <c r="B66" s="57" t="s">
        <v>93</v>
      </c>
      <c r="C66" s="59">
        <v>100</v>
      </c>
      <c r="D66" s="60">
        <v>100</v>
      </c>
      <c r="E66" s="56">
        <f t="shared" si="17"/>
        <v>200</v>
      </c>
      <c r="F66" s="60"/>
      <c r="G66" s="60"/>
      <c r="H66" s="56"/>
      <c r="I66" s="56">
        <f t="shared" si="2"/>
        <v>200</v>
      </c>
      <c r="J66" s="54"/>
    </row>
    <row r="67" spans="1:10" s="48" customFormat="1" ht="22.15" customHeight="1">
      <c r="A67" s="89"/>
      <c r="B67" s="57" t="s">
        <v>94</v>
      </c>
      <c r="C67" s="59"/>
      <c r="D67" s="60">
        <v>100</v>
      </c>
      <c r="E67" s="56">
        <f t="shared" si="17"/>
        <v>100</v>
      </c>
      <c r="F67" s="60"/>
      <c r="G67" s="60"/>
      <c r="H67" s="56"/>
      <c r="I67" s="56">
        <f t="shared" si="2"/>
        <v>100</v>
      </c>
      <c r="J67" s="54"/>
    </row>
    <row r="68" spans="1:10" s="48" customFormat="1" ht="22.15" customHeight="1">
      <c r="A68" s="89"/>
      <c r="B68" s="57" t="s">
        <v>95</v>
      </c>
      <c r="C68" s="59"/>
      <c r="D68" s="60">
        <v>100</v>
      </c>
      <c r="E68" s="56">
        <f t="shared" si="17"/>
        <v>100</v>
      </c>
      <c r="F68" s="60"/>
      <c r="G68" s="60"/>
      <c r="H68" s="56"/>
      <c r="I68" s="56">
        <f t="shared" si="2"/>
        <v>100</v>
      </c>
      <c r="J68" s="54"/>
    </row>
    <row r="69" spans="1:10" s="48" customFormat="1" ht="22.15" customHeight="1">
      <c r="A69" s="89"/>
      <c r="B69" s="57" t="s">
        <v>96</v>
      </c>
      <c r="C69" s="59"/>
      <c r="D69" s="60">
        <v>100</v>
      </c>
      <c r="E69" s="56">
        <f t="shared" si="17"/>
        <v>100</v>
      </c>
      <c r="F69" s="60"/>
      <c r="G69" s="60"/>
      <c r="H69" s="56"/>
      <c r="I69" s="56">
        <f t="shared" si="2"/>
        <v>100</v>
      </c>
      <c r="J69" s="54"/>
    </row>
    <row r="70" spans="1:10" s="48" customFormat="1" ht="22.15" customHeight="1">
      <c r="A70" s="89"/>
      <c r="B70" s="57" t="s">
        <v>97</v>
      </c>
      <c r="C70" s="59">
        <v>100</v>
      </c>
      <c r="D70" s="60">
        <v>100</v>
      </c>
      <c r="E70" s="56">
        <f t="shared" si="17"/>
        <v>200</v>
      </c>
      <c r="F70" s="60"/>
      <c r="G70" s="60"/>
      <c r="H70" s="56"/>
      <c r="I70" s="56">
        <f t="shared" si="2"/>
        <v>200</v>
      </c>
      <c r="J70" s="54"/>
    </row>
    <row r="71" spans="1:10" s="48" customFormat="1" ht="22.15" customHeight="1">
      <c r="A71" s="89"/>
      <c r="B71" s="57" t="s">
        <v>98</v>
      </c>
      <c r="C71" s="59">
        <v>100</v>
      </c>
      <c r="D71" s="60">
        <v>100</v>
      </c>
      <c r="E71" s="56">
        <f t="shared" si="17"/>
        <v>200</v>
      </c>
      <c r="F71" s="60"/>
      <c r="G71" s="60"/>
      <c r="H71" s="56"/>
      <c r="I71" s="56">
        <f t="shared" si="2"/>
        <v>200</v>
      </c>
      <c r="J71" s="54"/>
    </row>
    <row r="72" spans="1:10" s="48" customFormat="1" ht="22.15" customHeight="1">
      <c r="A72" s="89"/>
      <c r="B72" s="57" t="s">
        <v>99</v>
      </c>
      <c r="C72" s="59"/>
      <c r="D72" s="60">
        <v>100</v>
      </c>
      <c r="E72" s="56">
        <f t="shared" si="17"/>
        <v>100</v>
      </c>
      <c r="F72" s="60"/>
      <c r="G72" s="60"/>
      <c r="H72" s="56"/>
      <c r="I72" s="56">
        <f t="shared" si="2"/>
        <v>100</v>
      </c>
      <c r="J72" s="54"/>
    </row>
    <row r="73" spans="1:10" s="47" customFormat="1" ht="22.15" customHeight="1">
      <c r="A73" s="89" t="s">
        <v>100</v>
      </c>
      <c r="B73" s="55" t="s">
        <v>103</v>
      </c>
      <c r="C73" s="63"/>
      <c r="D73" s="63">
        <f t="shared" ref="D73" si="18">SUM(D74:D81)</f>
        <v>800</v>
      </c>
      <c r="E73" s="56">
        <f t="shared" si="17"/>
        <v>800</v>
      </c>
      <c r="F73" s="63"/>
      <c r="G73" s="63"/>
      <c r="H73" s="56"/>
      <c r="I73" s="56">
        <f t="shared" si="2"/>
        <v>800</v>
      </c>
      <c r="J73" s="54"/>
    </row>
    <row r="74" spans="1:10" s="48" customFormat="1" ht="22.15" customHeight="1">
      <c r="A74" s="89"/>
      <c r="B74" s="64" t="s">
        <v>104</v>
      </c>
      <c r="C74" s="65"/>
      <c r="D74" s="60">
        <v>100</v>
      </c>
      <c r="E74" s="56">
        <f t="shared" si="17"/>
        <v>100</v>
      </c>
      <c r="F74" s="60"/>
      <c r="G74" s="60"/>
      <c r="H74" s="56"/>
      <c r="I74" s="56">
        <f t="shared" ref="I74:I81" si="19">E74+H74</f>
        <v>100</v>
      </c>
      <c r="J74" s="54"/>
    </row>
    <row r="75" spans="1:10" s="48" customFormat="1" ht="22.15" customHeight="1">
      <c r="A75" s="89"/>
      <c r="B75" s="64" t="s">
        <v>105</v>
      </c>
      <c r="C75" s="65"/>
      <c r="D75" s="60">
        <v>100</v>
      </c>
      <c r="E75" s="56">
        <f t="shared" si="17"/>
        <v>100</v>
      </c>
      <c r="F75" s="60"/>
      <c r="G75" s="60"/>
      <c r="H75" s="56"/>
      <c r="I75" s="56">
        <f t="shared" si="19"/>
        <v>100</v>
      </c>
      <c r="J75" s="54"/>
    </row>
    <row r="76" spans="1:10" s="48" customFormat="1" ht="22.15" customHeight="1">
      <c r="A76" s="89"/>
      <c r="B76" s="64" t="s">
        <v>106</v>
      </c>
      <c r="C76" s="65"/>
      <c r="D76" s="60">
        <v>100</v>
      </c>
      <c r="E76" s="56">
        <f t="shared" si="17"/>
        <v>100</v>
      </c>
      <c r="F76" s="60"/>
      <c r="G76" s="60"/>
      <c r="H76" s="56"/>
      <c r="I76" s="56">
        <f t="shared" si="19"/>
        <v>100</v>
      </c>
      <c r="J76" s="54"/>
    </row>
    <row r="77" spans="1:10" s="48" customFormat="1" ht="22.15" customHeight="1">
      <c r="A77" s="89"/>
      <c r="B77" s="64" t="s">
        <v>107</v>
      </c>
      <c r="C77" s="65"/>
      <c r="D77" s="60">
        <v>100</v>
      </c>
      <c r="E77" s="56">
        <f t="shared" si="17"/>
        <v>100</v>
      </c>
      <c r="F77" s="60"/>
      <c r="G77" s="60"/>
      <c r="H77" s="56"/>
      <c r="I77" s="56">
        <f t="shared" si="19"/>
        <v>100</v>
      </c>
      <c r="J77" s="54"/>
    </row>
    <row r="78" spans="1:10" s="48" customFormat="1" ht="22.15" customHeight="1">
      <c r="A78" s="89"/>
      <c r="B78" s="64" t="s">
        <v>108</v>
      </c>
      <c r="C78" s="65"/>
      <c r="D78" s="60">
        <v>100</v>
      </c>
      <c r="E78" s="56">
        <f t="shared" si="17"/>
        <v>100</v>
      </c>
      <c r="F78" s="60"/>
      <c r="G78" s="60"/>
      <c r="H78" s="56"/>
      <c r="I78" s="56">
        <f t="shared" si="19"/>
        <v>100</v>
      </c>
      <c r="J78" s="54"/>
    </row>
    <row r="79" spans="1:10" s="48" customFormat="1" ht="22.15" customHeight="1">
      <c r="A79" s="89"/>
      <c r="B79" s="64" t="s">
        <v>109</v>
      </c>
      <c r="C79" s="65"/>
      <c r="D79" s="60">
        <v>100</v>
      </c>
      <c r="E79" s="56">
        <f t="shared" si="17"/>
        <v>100</v>
      </c>
      <c r="F79" s="60"/>
      <c r="G79" s="60"/>
      <c r="H79" s="56"/>
      <c r="I79" s="56">
        <f t="shared" si="19"/>
        <v>100</v>
      </c>
      <c r="J79" s="54"/>
    </row>
    <row r="80" spans="1:10" s="48" customFormat="1" ht="22.15" customHeight="1">
      <c r="A80" s="89"/>
      <c r="B80" s="64" t="s">
        <v>110</v>
      </c>
      <c r="C80" s="65"/>
      <c r="D80" s="60">
        <v>100</v>
      </c>
      <c r="E80" s="56">
        <f t="shared" si="17"/>
        <v>100</v>
      </c>
      <c r="F80" s="60"/>
      <c r="G80" s="60"/>
      <c r="H80" s="56"/>
      <c r="I80" s="56">
        <f t="shared" si="19"/>
        <v>100</v>
      </c>
      <c r="J80" s="54"/>
    </row>
    <row r="81" spans="1:10" s="48" customFormat="1" ht="22.15" customHeight="1">
      <c r="A81" s="89"/>
      <c r="B81" s="64" t="s">
        <v>111</v>
      </c>
      <c r="C81" s="65"/>
      <c r="D81" s="60">
        <v>100</v>
      </c>
      <c r="E81" s="56">
        <f t="shared" si="17"/>
        <v>100</v>
      </c>
      <c r="F81" s="60"/>
      <c r="G81" s="60"/>
      <c r="H81" s="56"/>
      <c r="I81" s="56">
        <f t="shared" si="19"/>
        <v>100</v>
      </c>
      <c r="J81" s="54"/>
    </row>
  </sheetData>
  <mergeCells count="23">
    <mergeCell ref="A52:A56"/>
    <mergeCell ref="A57:A72"/>
    <mergeCell ref="A73:A81"/>
    <mergeCell ref="A16:A25"/>
    <mergeCell ref="A26:A28"/>
    <mergeCell ref="A29:A31"/>
    <mergeCell ref="A32:A37"/>
    <mergeCell ref="A38:A39"/>
    <mergeCell ref="J4:J5"/>
    <mergeCell ref="I3:J3"/>
    <mergeCell ref="A2:J2"/>
    <mergeCell ref="A40:A46"/>
    <mergeCell ref="A47:A51"/>
    <mergeCell ref="A6:B6"/>
    <mergeCell ref="A9:A11"/>
    <mergeCell ref="A14:A15"/>
    <mergeCell ref="A7:A8"/>
    <mergeCell ref="A4:A5"/>
    <mergeCell ref="B4:B5"/>
    <mergeCell ref="C4:E4"/>
    <mergeCell ref="F4:H4"/>
    <mergeCell ref="I4:I5"/>
    <mergeCell ref="A12:A13"/>
  </mergeCells>
  <phoneticPr fontId="35" type="noConversion"/>
  <pageMargins left="0.59055118110236227" right="0.59055118110236227" top="0.59055118110236227" bottom="0.78740157480314965" header="0.51181102362204722" footer="0.51181102362204722"/>
  <pageSetup paperSize="9" orientation="portrait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2012-2014收支</vt:lpstr>
      <vt:lpstr>51贫困县2017年就业补助资金</vt:lpstr>
      <vt:lpstr>0426</vt:lpstr>
      <vt:lpstr>'0426'!Print_Titles</vt:lpstr>
      <vt:lpstr>'51贫困县2017年就业补助资金'!Print_Titles</vt:lpstr>
    </vt:vector>
  </TitlesOfParts>
  <Company>WWW.YlmF.CoM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张镇 10.104.98.224</cp:lastModifiedBy>
  <cp:lastPrinted>2018-06-25T11:25:52Z</cp:lastPrinted>
  <dcterms:created xsi:type="dcterms:W3CDTF">2013-10-10T01:17:00Z</dcterms:created>
  <dcterms:modified xsi:type="dcterms:W3CDTF">2018-06-25T11:26:06Z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